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tanellaeliaz/Library/CloudStorage/Dropbox/Natanella/Post/Joe_Ecker/Research/Manuscripts/Drought recovery/Recovery_Immunity/Manuscript drafts and edits/Nature/Revision Nat Comm/Revision2/MS files for upload/uploaded/Final submission/"/>
    </mc:Choice>
  </mc:AlternateContent>
  <xr:revisionPtr revIDLastSave="0" documentId="13_ncr:1_{EAA4B540-62FF-9E4B-A91C-E607978C2388}" xr6:coauthVersionLast="47" xr6:coauthVersionMax="47" xr10:uidLastSave="{00000000-0000-0000-0000-000000000000}"/>
  <bookViews>
    <workbookView xWindow="100" yWindow="560" windowWidth="20240" windowHeight="12060" activeTab="1" xr2:uid="{7E25C812-CB15-D142-8DB6-B7C26A2D2779}"/>
  </bookViews>
  <sheets>
    <sheet name="Leaf RWC" sheetId="1" r:id="rId1"/>
    <sheet name="Stomatal con." sheetId="2" r:id="rId2"/>
    <sheet name="Pathogen plates" sheetId="3" r:id="rId3"/>
    <sheet name="Pathogen soil" sheetId="4" r:id="rId4"/>
    <sheet name="Pathogen M82" sheetId="5" r:id="rId5"/>
    <sheet name="Pathogen pennellii" sheetId="8" r:id="rId6"/>
    <sheet name="Pathogen M82_symp" sheetId="7" r:id="rId7"/>
    <sheet name="Pathogen pennellii_symp" sheetId="6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F11" i="2" l="1"/>
  <c r="DE11" i="2"/>
  <c r="DD11" i="2"/>
  <c r="DC11" i="2"/>
  <c r="DB11" i="2"/>
  <c r="DA11" i="2"/>
  <c r="CZ11" i="2"/>
  <c r="DF10" i="2"/>
  <c r="DF12" i="2" s="1"/>
  <c r="DE10" i="2"/>
  <c r="DE12" i="2" s="1"/>
  <c r="DD10" i="2"/>
  <c r="DD12" i="2" s="1"/>
  <c r="DC10" i="2"/>
  <c r="DC12" i="2" s="1"/>
  <c r="DB10" i="2"/>
  <c r="DB12" i="2" s="1"/>
  <c r="DA10" i="2"/>
  <c r="DA12" i="2" s="1"/>
  <c r="CZ10" i="2"/>
  <c r="CZ12" i="2" s="1"/>
  <c r="Y143" i="4"/>
  <c r="M143" i="4"/>
  <c r="L143" i="4"/>
  <c r="R143" i="4" s="1"/>
  <c r="X143" i="4" s="1"/>
  <c r="K143" i="4"/>
  <c r="Q143" i="4" s="1"/>
  <c r="W143" i="4" s="1"/>
  <c r="J143" i="4"/>
  <c r="P143" i="4" s="1"/>
  <c r="V143" i="4" s="1"/>
  <c r="I143" i="4"/>
  <c r="O143" i="4" s="1"/>
  <c r="U143" i="4" s="1"/>
  <c r="H143" i="4"/>
  <c r="N143" i="4" s="1"/>
  <c r="T143" i="4" s="1"/>
  <c r="Y142" i="4"/>
  <c r="Q142" i="4"/>
  <c r="W142" i="4" s="1"/>
  <c r="P142" i="4"/>
  <c r="V142" i="4" s="1"/>
  <c r="O142" i="4"/>
  <c r="U142" i="4" s="1"/>
  <c r="N142" i="4"/>
  <c r="T142" i="4" s="1"/>
  <c r="M142" i="4"/>
  <c r="L142" i="4"/>
  <c r="R142" i="4" s="1"/>
  <c r="X142" i="4" s="1"/>
  <c r="K142" i="4"/>
  <c r="J142" i="4"/>
  <c r="I142" i="4"/>
  <c r="H142" i="4"/>
  <c r="Q141" i="4"/>
  <c r="W141" i="4" s="1"/>
  <c r="M141" i="4"/>
  <c r="S141" i="4" s="1"/>
  <c r="Y141" i="4" s="1"/>
  <c r="L141" i="4"/>
  <c r="R141" i="4" s="1"/>
  <c r="X141" i="4" s="1"/>
  <c r="K141" i="4"/>
  <c r="J141" i="4"/>
  <c r="P141" i="4" s="1"/>
  <c r="V141" i="4" s="1"/>
  <c r="I141" i="4"/>
  <c r="O141" i="4" s="1"/>
  <c r="U141" i="4" s="1"/>
  <c r="H141" i="4"/>
  <c r="N141" i="4" s="1"/>
  <c r="T141" i="4" s="1"/>
  <c r="M140" i="4"/>
  <c r="S140" i="4" s="1"/>
  <c r="Y140" i="4" s="1"/>
  <c r="L140" i="4"/>
  <c r="R140" i="4" s="1"/>
  <c r="X140" i="4" s="1"/>
  <c r="K140" i="4"/>
  <c r="Q140" i="4" s="1"/>
  <c r="W140" i="4" s="1"/>
  <c r="J140" i="4"/>
  <c r="P140" i="4" s="1"/>
  <c r="V140" i="4" s="1"/>
  <c r="I140" i="4"/>
  <c r="O140" i="4" s="1"/>
  <c r="U140" i="4" s="1"/>
  <c r="H140" i="4"/>
  <c r="N140" i="4" s="1"/>
  <c r="T140" i="4" s="1"/>
  <c r="W139" i="4"/>
  <c r="N139" i="4"/>
  <c r="T139" i="4" s="1"/>
  <c r="M139" i="4"/>
  <c r="S139" i="4" s="1"/>
  <c r="Y139" i="4" s="1"/>
  <c r="L139" i="4"/>
  <c r="R139" i="4" s="1"/>
  <c r="X139" i="4" s="1"/>
  <c r="K139" i="4"/>
  <c r="J139" i="4"/>
  <c r="P139" i="4" s="1"/>
  <c r="V139" i="4" s="1"/>
  <c r="I139" i="4"/>
  <c r="O139" i="4" s="1"/>
  <c r="U139" i="4" s="1"/>
  <c r="H139" i="4"/>
  <c r="M138" i="4"/>
  <c r="L138" i="4"/>
  <c r="R138" i="4" s="1"/>
  <c r="X138" i="4" s="1"/>
  <c r="K138" i="4"/>
  <c r="Q138" i="4" s="1"/>
  <c r="W138" i="4" s="1"/>
  <c r="J138" i="4"/>
  <c r="P138" i="4" s="1"/>
  <c r="V138" i="4" s="1"/>
  <c r="I138" i="4"/>
  <c r="O138" i="4" s="1"/>
  <c r="U138" i="4" s="1"/>
  <c r="H138" i="4"/>
  <c r="N138" i="4" s="1"/>
  <c r="T138" i="4" s="1"/>
  <c r="S137" i="4"/>
  <c r="Y137" i="4" s="1"/>
  <c r="R137" i="4"/>
  <c r="X137" i="4" s="1"/>
  <c r="M137" i="4"/>
  <c r="L137" i="4"/>
  <c r="K137" i="4"/>
  <c r="Q137" i="4" s="1"/>
  <c r="W137" i="4" s="1"/>
  <c r="J137" i="4"/>
  <c r="P137" i="4" s="1"/>
  <c r="V137" i="4" s="1"/>
  <c r="I137" i="4"/>
  <c r="O137" i="4" s="1"/>
  <c r="U137" i="4" s="1"/>
  <c r="H137" i="4"/>
  <c r="N137" i="4" s="1"/>
  <c r="T137" i="4" s="1"/>
  <c r="M136" i="4"/>
  <c r="S136" i="4" s="1"/>
  <c r="Y136" i="4" s="1"/>
  <c r="L136" i="4"/>
  <c r="R136" i="4" s="1"/>
  <c r="X136" i="4" s="1"/>
  <c r="K136" i="4"/>
  <c r="J136" i="4"/>
  <c r="P136" i="4" s="1"/>
  <c r="V136" i="4" s="1"/>
  <c r="I136" i="4"/>
  <c r="O136" i="4" s="1"/>
  <c r="U136" i="4" s="1"/>
  <c r="H136" i="4"/>
  <c r="M128" i="4"/>
  <c r="L128" i="4"/>
  <c r="K128" i="4"/>
  <c r="J128" i="4"/>
  <c r="I128" i="4"/>
  <c r="H128" i="4"/>
  <c r="M127" i="4"/>
  <c r="L127" i="4"/>
  <c r="K127" i="4"/>
  <c r="J127" i="4"/>
  <c r="I127" i="4"/>
  <c r="H127" i="4"/>
  <c r="M126" i="4"/>
  <c r="L126" i="4"/>
  <c r="K126" i="4"/>
  <c r="J126" i="4"/>
  <c r="I126" i="4"/>
  <c r="H126" i="4"/>
  <c r="M125" i="4"/>
  <c r="L125" i="4"/>
  <c r="K125" i="4"/>
  <c r="J125" i="4"/>
  <c r="I125" i="4"/>
  <c r="H125" i="4"/>
  <c r="R124" i="4"/>
  <c r="M124" i="4"/>
  <c r="L124" i="4"/>
  <c r="K124" i="4"/>
  <c r="J124" i="4"/>
  <c r="I124" i="4"/>
  <c r="H124" i="4"/>
  <c r="M123" i="4"/>
  <c r="L123" i="4"/>
  <c r="K123" i="4"/>
  <c r="J123" i="4"/>
  <c r="I123" i="4"/>
  <c r="H123" i="4"/>
  <c r="M122" i="4"/>
  <c r="L122" i="4"/>
  <c r="K122" i="4"/>
  <c r="J122" i="4"/>
  <c r="I122" i="4"/>
  <c r="H122" i="4"/>
  <c r="M121" i="4"/>
  <c r="L121" i="4"/>
  <c r="K121" i="4"/>
  <c r="J121" i="4"/>
  <c r="I121" i="4"/>
  <c r="H121" i="4"/>
  <c r="D99" i="4"/>
  <c r="D100" i="4" s="1"/>
  <c r="B99" i="4"/>
  <c r="B100" i="4" s="1"/>
  <c r="D98" i="4"/>
  <c r="B98" i="4"/>
  <c r="M97" i="4"/>
  <c r="Q97" i="4" s="1"/>
  <c r="L97" i="4"/>
  <c r="P97" i="4" s="1"/>
  <c r="K97" i="4"/>
  <c r="O97" i="4" s="1"/>
  <c r="J97" i="4"/>
  <c r="N97" i="4" s="1"/>
  <c r="M96" i="4"/>
  <c r="Q96" i="4" s="1"/>
  <c r="L96" i="4"/>
  <c r="P96" i="4" s="1"/>
  <c r="K96" i="4"/>
  <c r="O96" i="4" s="1"/>
  <c r="J96" i="4"/>
  <c r="N96" i="4" s="1"/>
  <c r="M95" i="4"/>
  <c r="Q95" i="4" s="1"/>
  <c r="L95" i="4"/>
  <c r="P95" i="4" s="1"/>
  <c r="K95" i="4"/>
  <c r="O95" i="4" s="1"/>
  <c r="J95" i="4"/>
  <c r="N95" i="4" s="1"/>
  <c r="M94" i="4"/>
  <c r="Q94" i="4" s="1"/>
  <c r="L94" i="4"/>
  <c r="P94" i="4" s="1"/>
  <c r="K94" i="4"/>
  <c r="O94" i="4" s="1"/>
  <c r="J94" i="4"/>
  <c r="N94" i="4" s="1"/>
  <c r="M93" i="4"/>
  <c r="Q93" i="4" s="1"/>
  <c r="L93" i="4"/>
  <c r="P93" i="4" s="1"/>
  <c r="K93" i="4"/>
  <c r="O93" i="4" s="1"/>
  <c r="J93" i="4"/>
  <c r="N93" i="4" s="1"/>
  <c r="M92" i="4"/>
  <c r="Q92" i="4" s="1"/>
  <c r="L92" i="4"/>
  <c r="P92" i="4" s="1"/>
  <c r="K92" i="4"/>
  <c r="O92" i="4" s="1"/>
  <c r="J92" i="4"/>
  <c r="N92" i="4" s="1"/>
  <c r="Q91" i="4"/>
  <c r="P91" i="4"/>
  <c r="M91" i="4"/>
  <c r="L91" i="4"/>
  <c r="K91" i="4"/>
  <c r="O91" i="4" s="1"/>
  <c r="J91" i="4"/>
  <c r="N91" i="4" s="1"/>
  <c r="M90" i="4"/>
  <c r="Q90" i="4" s="1"/>
  <c r="L90" i="4"/>
  <c r="P90" i="4" s="1"/>
  <c r="K90" i="4"/>
  <c r="O90" i="4" s="1"/>
  <c r="J90" i="4"/>
  <c r="N90" i="4" s="1"/>
  <c r="K145" i="4" l="1"/>
  <c r="K146" i="4" s="1"/>
  <c r="K130" i="4"/>
  <c r="K131" i="4" s="1"/>
  <c r="H144" i="4"/>
  <c r="K144" i="4"/>
  <c r="H130" i="4"/>
  <c r="H131" i="4" s="1"/>
  <c r="S138" i="4"/>
  <c r="Y138" i="4" s="1"/>
  <c r="H145" i="4"/>
  <c r="H146" i="4" s="1"/>
  <c r="K129" i="4"/>
  <c r="Q136" i="4"/>
  <c r="H129" i="4"/>
  <c r="N136" i="4"/>
  <c r="P234" i="5"/>
  <c r="Q234" i="5" s="1"/>
  <c r="R234" i="5" s="1"/>
  <c r="G234" i="5"/>
  <c r="H234" i="5" s="1"/>
  <c r="F234" i="5"/>
  <c r="P233" i="5"/>
  <c r="Q233" i="5" s="1"/>
  <c r="R233" i="5" s="1"/>
  <c r="F233" i="5"/>
  <c r="G233" i="5" s="1"/>
  <c r="H233" i="5" s="1"/>
  <c r="P232" i="5"/>
  <c r="Q232" i="5" s="1"/>
  <c r="R232" i="5" s="1"/>
  <c r="F232" i="5"/>
  <c r="G232" i="5" s="1"/>
  <c r="H232" i="5" s="1"/>
  <c r="P230" i="5"/>
  <c r="Q230" i="5" s="1"/>
  <c r="R230" i="5" s="1"/>
  <c r="F230" i="5"/>
  <c r="G230" i="5" s="1"/>
  <c r="H230" i="5" s="1"/>
  <c r="P229" i="5"/>
  <c r="Q229" i="5" s="1"/>
  <c r="R229" i="5" s="1"/>
  <c r="F229" i="5"/>
  <c r="G229" i="5" s="1"/>
  <c r="H229" i="5" s="1"/>
  <c r="P228" i="5"/>
  <c r="Q228" i="5" s="1"/>
  <c r="R228" i="5" s="1"/>
  <c r="S230" i="5" s="1"/>
  <c r="F228" i="5"/>
  <c r="G228" i="5" s="1"/>
  <c r="H228" i="5" s="1"/>
  <c r="I230" i="5" s="1"/>
  <c r="R226" i="5"/>
  <c r="Q226" i="5"/>
  <c r="P226" i="5"/>
  <c r="F226" i="5"/>
  <c r="G226" i="5" s="1"/>
  <c r="H226" i="5" s="1"/>
  <c r="P225" i="5"/>
  <c r="Q225" i="5" s="1"/>
  <c r="R225" i="5" s="1"/>
  <c r="S226" i="5" s="1"/>
  <c r="F225" i="5"/>
  <c r="G225" i="5" s="1"/>
  <c r="H225" i="5" s="1"/>
  <c r="R224" i="5"/>
  <c r="Q224" i="5"/>
  <c r="P224" i="5"/>
  <c r="F224" i="5"/>
  <c r="G224" i="5" s="1"/>
  <c r="H224" i="5" s="1"/>
  <c r="Q222" i="5"/>
  <c r="R222" i="5" s="1"/>
  <c r="P222" i="5"/>
  <c r="H222" i="5"/>
  <c r="G222" i="5"/>
  <c r="F222" i="5"/>
  <c r="Q221" i="5"/>
  <c r="R221" i="5" s="1"/>
  <c r="P221" i="5"/>
  <c r="F221" i="5"/>
  <c r="G221" i="5" s="1"/>
  <c r="H221" i="5" s="1"/>
  <c r="Q220" i="5"/>
  <c r="R220" i="5" s="1"/>
  <c r="P220" i="5"/>
  <c r="F220" i="5"/>
  <c r="G220" i="5" s="1"/>
  <c r="H220" i="5" s="1"/>
  <c r="P218" i="5"/>
  <c r="Q218" i="5" s="1"/>
  <c r="R218" i="5" s="1"/>
  <c r="F218" i="5"/>
  <c r="G218" i="5" s="1"/>
  <c r="H218" i="5" s="1"/>
  <c r="Q217" i="5"/>
  <c r="R217" i="5" s="1"/>
  <c r="P217" i="5"/>
  <c r="F217" i="5"/>
  <c r="G217" i="5" s="1"/>
  <c r="H217" i="5" s="1"/>
  <c r="P216" i="5"/>
  <c r="Q216" i="5" s="1"/>
  <c r="R216" i="5" s="1"/>
  <c r="S218" i="5" s="1"/>
  <c r="H216" i="5"/>
  <c r="G216" i="5"/>
  <c r="F216" i="5"/>
  <c r="P214" i="5"/>
  <c r="Q214" i="5" s="1"/>
  <c r="R214" i="5" s="1"/>
  <c r="F214" i="5"/>
  <c r="G214" i="5" s="1"/>
  <c r="H214" i="5" s="1"/>
  <c r="Q213" i="5"/>
  <c r="R213" i="5" s="1"/>
  <c r="P213" i="5"/>
  <c r="H213" i="5"/>
  <c r="G213" i="5"/>
  <c r="F213" i="5"/>
  <c r="P212" i="5"/>
  <c r="Q212" i="5" s="1"/>
  <c r="R212" i="5" s="1"/>
  <c r="G212" i="5"/>
  <c r="H212" i="5" s="1"/>
  <c r="I214" i="5" s="1"/>
  <c r="F212" i="5"/>
  <c r="P210" i="5"/>
  <c r="Q210" i="5" s="1"/>
  <c r="R210" i="5" s="1"/>
  <c r="H210" i="5"/>
  <c r="G210" i="5"/>
  <c r="F210" i="5"/>
  <c r="P209" i="5"/>
  <c r="Q209" i="5" s="1"/>
  <c r="R209" i="5" s="1"/>
  <c r="G209" i="5"/>
  <c r="H209" i="5" s="1"/>
  <c r="F209" i="5"/>
  <c r="P208" i="5"/>
  <c r="Q208" i="5" s="1"/>
  <c r="R208" i="5" s="1"/>
  <c r="F208" i="5"/>
  <c r="G208" i="5" s="1"/>
  <c r="H208" i="5" s="1"/>
  <c r="I210" i="5" s="1"/>
  <c r="P206" i="5"/>
  <c r="Q206" i="5" s="1"/>
  <c r="R206" i="5" s="1"/>
  <c r="G206" i="5"/>
  <c r="H206" i="5" s="1"/>
  <c r="F206" i="5"/>
  <c r="Q205" i="5"/>
  <c r="R205" i="5" s="1"/>
  <c r="P205" i="5"/>
  <c r="F205" i="5"/>
  <c r="G205" i="5" s="1"/>
  <c r="H205" i="5" s="1"/>
  <c r="P204" i="5"/>
  <c r="Q204" i="5" s="1"/>
  <c r="R204" i="5" s="1"/>
  <c r="F204" i="5"/>
  <c r="G204" i="5" s="1"/>
  <c r="H204" i="5" s="1"/>
  <c r="P202" i="5"/>
  <c r="Q202" i="5" s="1"/>
  <c r="R202" i="5" s="1"/>
  <c r="F202" i="5"/>
  <c r="G202" i="5" s="1"/>
  <c r="H202" i="5" s="1"/>
  <c r="P201" i="5"/>
  <c r="Q201" i="5" s="1"/>
  <c r="R201" i="5" s="1"/>
  <c r="F201" i="5"/>
  <c r="G201" i="5" s="1"/>
  <c r="H201" i="5" s="1"/>
  <c r="P200" i="5"/>
  <c r="Q200" i="5" s="1"/>
  <c r="R200" i="5" s="1"/>
  <c r="S202" i="5" s="1"/>
  <c r="F200" i="5"/>
  <c r="G200" i="5" s="1"/>
  <c r="H200" i="5" s="1"/>
  <c r="I202" i="5" s="1"/>
  <c r="R198" i="5"/>
  <c r="Q198" i="5"/>
  <c r="P198" i="5"/>
  <c r="F198" i="5"/>
  <c r="G198" i="5" s="1"/>
  <c r="H198" i="5" s="1"/>
  <c r="P197" i="5"/>
  <c r="Q197" i="5" s="1"/>
  <c r="R197" i="5" s="1"/>
  <c r="H197" i="5"/>
  <c r="G197" i="5"/>
  <c r="F197" i="5"/>
  <c r="Q196" i="5"/>
  <c r="R196" i="5" s="1"/>
  <c r="P196" i="5"/>
  <c r="F196" i="5"/>
  <c r="G196" i="5" s="1"/>
  <c r="H196" i="5" s="1"/>
  <c r="R194" i="5"/>
  <c r="Q194" i="5"/>
  <c r="P194" i="5"/>
  <c r="F194" i="5"/>
  <c r="G194" i="5" s="1"/>
  <c r="H194" i="5" s="1"/>
  <c r="Q193" i="5"/>
  <c r="R193" i="5" s="1"/>
  <c r="P193" i="5"/>
  <c r="F193" i="5"/>
  <c r="G193" i="5" s="1"/>
  <c r="H193" i="5" s="1"/>
  <c r="P192" i="5"/>
  <c r="Q192" i="5" s="1"/>
  <c r="R192" i="5" s="1"/>
  <c r="S194" i="5" s="1"/>
  <c r="F192" i="5"/>
  <c r="G192" i="5" s="1"/>
  <c r="H192" i="5" s="1"/>
  <c r="P190" i="5"/>
  <c r="Q190" i="5" s="1"/>
  <c r="R190" i="5" s="1"/>
  <c r="F190" i="5"/>
  <c r="G190" i="5" s="1"/>
  <c r="H190" i="5" s="1"/>
  <c r="P189" i="5"/>
  <c r="Q189" i="5" s="1"/>
  <c r="R189" i="5" s="1"/>
  <c r="F189" i="5"/>
  <c r="G189" i="5" s="1"/>
  <c r="H189" i="5" s="1"/>
  <c r="R188" i="5"/>
  <c r="Q188" i="5"/>
  <c r="P188" i="5"/>
  <c r="H188" i="5"/>
  <c r="G188" i="5"/>
  <c r="F188" i="5"/>
  <c r="P186" i="5"/>
  <c r="Q186" i="5" s="1"/>
  <c r="R186" i="5" s="1"/>
  <c r="F186" i="5"/>
  <c r="G186" i="5" s="1"/>
  <c r="H186" i="5" s="1"/>
  <c r="P185" i="5"/>
  <c r="Q185" i="5" s="1"/>
  <c r="R185" i="5" s="1"/>
  <c r="H185" i="5"/>
  <c r="G185" i="5"/>
  <c r="F185" i="5"/>
  <c r="P184" i="5"/>
  <c r="Q184" i="5" s="1"/>
  <c r="R184" i="5" s="1"/>
  <c r="G184" i="5"/>
  <c r="H184" i="5" s="1"/>
  <c r="I186" i="5" s="1"/>
  <c r="F184" i="5"/>
  <c r="P182" i="5"/>
  <c r="Q182" i="5" s="1"/>
  <c r="R182" i="5" s="1"/>
  <c r="H182" i="5"/>
  <c r="G182" i="5"/>
  <c r="F182" i="5"/>
  <c r="P181" i="5"/>
  <c r="Q181" i="5" s="1"/>
  <c r="R181" i="5" s="1"/>
  <c r="G181" i="5"/>
  <c r="H181" i="5" s="1"/>
  <c r="F181" i="5"/>
  <c r="P180" i="5"/>
  <c r="Q180" i="5" s="1"/>
  <c r="R180" i="5" s="1"/>
  <c r="S182" i="5" s="1"/>
  <c r="F180" i="5"/>
  <c r="G180" i="5" s="1"/>
  <c r="H180" i="5" s="1"/>
  <c r="I182" i="5" s="1"/>
  <c r="P178" i="5"/>
  <c r="Q178" i="5" s="1"/>
  <c r="R178" i="5" s="1"/>
  <c r="G178" i="5"/>
  <c r="H178" i="5" s="1"/>
  <c r="F178" i="5"/>
  <c r="P177" i="5"/>
  <c r="Q177" i="5" s="1"/>
  <c r="R177" i="5" s="1"/>
  <c r="G177" i="5"/>
  <c r="H177" i="5" s="1"/>
  <c r="F177" i="5"/>
  <c r="P176" i="5"/>
  <c r="Q176" i="5" s="1"/>
  <c r="R176" i="5" s="1"/>
  <c r="F176" i="5"/>
  <c r="G176" i="5" s="1"/>
  <c r="H176" i="5" s="1"/>
  <c r="P174" i="5"/>
  <c r="Q174" i="5" s="1"/>
  <c r="R174" i="5" s="1"/>
  <c r="F174" i="5"/>
  <c r="G174" i="5" s="1"/>
  <c r="H174" i="5" s="1"/>
  <c r="P173" i="5"/>
  <c r="Q173" i="5" s="1"/>
  <c r="R173" i="5" s="1"/>
  <c r="F173" i="5"/>
  <c r="G173" i="5" s="1"/>
  <c r="H173" i="5" s="1"/>
  <c r="P172" i="5"/>
  <c r="Q172" i="5" s="1"/>
  <c r="R172" i="5" s="1"/>
  <c r="S174" i="5" s="1"/>
  <c r="H172" i="5"/>
  <c r="I174" i="5" s="1"/>
  <c r="G172" i="5"/>
  <c r="F172" i="5"/>
  <c r="R170" i="5"/>
  <c r="Q170" i="5"/>
  <c r="P170" i="5"/>
  <c r="F170" i="5"/>
  <c r="G170" i="5" s="1"/>
  <c r="H170" i="5" s="1"/>
  <c r="P169" i="5"/>
  <c r="Q169" i="5" s="1"/>
  <c r="R169" i="5" s="1"/>
  <c r="F169" i="5"/>
  <c r="G169" i="5" s="1"/>
  <c r="H169" i="5" s="1"/>
  <c r="Q168" i="5"/>
  <c r="R168" i="5" s="1"/>
  <c r="S170" i="5" s="1"/>
  <c r="P168" i="5"/>
  <c r="F168" i="5"/>
  <c r="G168" i="5" s="1"/>
  <c r="H168" i="5" s="1"/>
  <c r="Q166" i="5"/>
  <c r="R166" i="5" s="1"/>
  <c r="P166" i="5"/>
  <c r="G166" i="5"/>
  <c r="H166" i="5" s="1"/>
  <c r="F166" i="5"/>
  <c r="Q165" i="5"/>
  <c r="R165" i="5" s="1"/>
  <c r="P165" i="5"/>
  <c r="F165" i="5"/>
  <c r="G165" i="5" s="1"/>
  <c r="H165" i="5" s="1"/>
  <c r="P164" i="5"/>
  <c r="Q164" i="5" s="1"/>
  <c r="R164" i="5" s="1"/>
  <c r="F164" i="5"/>
  <c r="G164" i="5" s="1"/>
  <c r="H164" i="5" s="1"/>
  <c r="F159" i="5"/>
  <c r="G159" i="5" s="1"/>
  <c r="H159" i="5" s="1"/>
  <c r="F158" i="5"/>
  <c r="G158" i="5" s="1"/>
  <c r="H158" i="5" s="1"/>
  <c r="F157" i="5"/>
  <c r="G157" i="5" s="1"/>
  <c r="H157" i="5" s="1"/>
  <c r="I159" i="5" s="1"/>
  <c r="F155" i="5"/>
  <c r="G155" i="5" s="1"/>
  <c r="H155" i="5" s="1"/>
  <c r="F154" i="5"/>
  <c r="G154" i="5" s="1"/>
  <c r="H154" i="5" s="1"/>
  <c r="H153" i="5"/>
  <c r="I155" i="5" s="1"/>
  <c r="G153" i="5"/>
  <c r="F153" i="5"/>
  <c r="F151" i="5"/>
  <c r="G151" i="5" s="1"/>
  <c r="H151" i="5" s="1"/>
  <c r="F150" i="5"/>
  <c r="G150" i="5" s="1"/>
  <c r="H150" i="5" s="1"/>
  <c r="F149" i="5"/>
  <c r="G149" i="5" s="1"/>
  <c r="H149" i="5" s="1"/>
  <c r="H147" i="5"/>
  <c r="G147" i="5"/>
  <c r="F147" i="5"/>
  <c r="F146" i="5"/>
  <c r="G146" i="5" s="1"/>
  <c r="H146" i="5" s="1"/>
  <c r="G145" i="5"/>
  <c r="H145" i="5" s="1"/>
  <c r="I147" i="5" s="1"/>
  <c r="F145" i="5"/>
  <c r="F143" i="5"/>
  <c r="G143" i="5" s="1"/>
  <c r="H143" i="5" s="1"/>
  <c r="G142" i="5"/>
  <c r="H142" i="5" s="1"/>
  <c r="F142" i="5"/>
  <c r="F141" i="5"/>
  <c r="G141" i="5" s="1"/>
  <c r="H141" i="5" s="1"/>
  <c r="Q138" i="5"/>
  <c r="R138" i="5" s="1"/>
  <c r="P138" i="5"/>
  <c r="F138" i="5"/>
  <c r="G138" i="5" s="1"/>
  <c r="H138" i="5" s="1"/>
  <c r="R137" i="5"/>
  <c r="Q137" i="5"/>
  <c r="P137" i="5"/>
  <c r="F137" i="5"/>
  <c r="G137" i="5" s="1"/>
  <c r="H137" i="5" s="1"/>
  <c r="P136" i="5"/>
  <c r="Q136" i="5" s="1"/>
  <c r="R136" i="5" s="1"/>
  <c r="F136" i="5"/>
  <c r="G136" i="5" s="1"/>
  <c r="H136" i="5" s="1"/>
  <c r="P134" i="5"/>
  <c r="Q134" i="5" s="1"/>
  <c r="R134" i="5" s="1"/>
  <c r="F134" i="5"/>
  <c r="G134" i="5" s="1"/>
  <c r="H134" i="5" s="1"/>
  <c r="P133" i="5"/>
  <c r="Q133" i="5" s="1"/>
  <c r="R133" i="5" s="1"/>
  <c r="F133" i="5"/>
  <c r="G133" i="5" s="1"/>
  <c r="H133" i="5" s="1"/>
  <c r="P132" i="5"/>
  <c r="Q132" i="5" s="1"/>
  <c r="R132" i="5" s="1"/>
  <c r="S134" i="5" s="1"/>
  <c r="H132" i="5"/>
  <c r="G132" i="5"/>
  <c r="F132" i="5"/>
  <c r="P130" i="5"/>
  <c r="Q130" i="5" s="1"/>
  <c r="R130" i="5" s="1"/>
  <c r="F130" i="5"/>
  <c r="G130" i="5" s="1"/>
  <c r="H130" i="5" s="1"/>
  <c r="P129" i="5"/>
  <c r="Q129" i="5" s="1"/>
  <c r="R129" i="5" s="1"/>
  <c r="H129" i="5"/>
  <c r="G129" i="5"/>
  <c r="F129" i="5"/>
  <c r="P128" i="5"/>
  <c r="Q128" i="5" s="1"/>
  <c r="R128" i="5" s="1"/>
  <c r="G128" i="5"/>
  <c r="H128" i="5" s="1"/>
  <c r="I130" i="5" s="1"/>
  <c r="F128" i="5"/>
  <c r="P126" i="5"/>
  <c r="Q126" i="5" s="1"/>
  <c r="R126" i="5" s="1"/>
  <c r="H126" i="5"/>
  <c r="G126" i="5"/>
  <c r="F126" i="5"/>
  <c r="P125" i="5"/>
  <c r="Q125" i="5" s="1"/>
  <c r="R125" i="5" s="1"/>
  <c r="H125" i="5"/>
  <c r="G125" i="5"/>
  <c r="F125" i="5"/>
  <c r="P124" i="5"/>
  <c r="Q124" i="5" s="1"/>
  <c r="R124" i="5" s="1"/>
  <c r="G124" i="5"/>
  <c r="H124" i="5" s="1"/>
  <c r="I126" i="5" s="1"/>
  <c r="F124" i="5"/>
  <c r="P122" i="5"/>
  <c r="Q122" i="5" s="1"/>
  <c r="R122" i="5" s="1"/>
  <c r="G122" i="5"/>
  <c r="H122" i="5" s="1"/>
  <c r="F122" i="5"/>
  <c r="P121" i="5"/>
  <c r="Q121" i="5" s="1"/>
  <c r="R121" i="5" s="1"/>
  <c r="F121" i="5"/>
  <c r="G121" i="5" s="1"/>
  <c r="H121" i="5" s="1"/>
  <c r="P120" i="5"/>
  <c r="Q120" i="5" s="1"/>
  <c r="R120" i="5" s="1"/>
  <c r="F120" i="5"/>
  <c r="G120" i="5" s="1"/>
  <c r="H120" i="5" s="1"/>
  <c r="P117" i="5"/>
  <c r="Q117" i="5" s="1"/>
  <c r="R117" i="5" s="1"/>
  <c r="F117" i="5"/>
  <c r="G117" i="5" s="1"/>
  <c r="H117" i="5" s="1"/>
  <c r="P116" i="5"/>
  <c r="Q116" i="5" s="1"/>
  <c r="R116" i="5" s="1"/>
  <c r="F116" i="5"/>
  <c r="G116" i="5" s="1"/>
  <c r="H116" i="5" s="1"/>
  <c r="R115" i="5"/>
  <c r="S117" i="5" s="1"/>
  <c r="P115" i="5"/>
  <c r="Q115" i="5" s="1"/>
  <c r="F115" i="5"/>
  <c r="G115" i="5" s="1"/>
  <c r="H115" i="5" s="1"/>
  <c r="I117" i="5" s="1"/>
  <c r="R113" i="5"/>
  <c r="Q113" i="5"/>
  <c r="P113" i="5"/>
  <c r="F113" i="5"/>
  <c r="G113" i="5" s="1"/>
  <c r="H113" i="5" s="1"/>
  <c r="P112" i="5"/>
  <c r="Q112" i="5" s="1"/>
  <c r="R112" i="5" s="1"/>
  <c r="S113" i="5" s="1"/>
  <c r="F112" i="5"/>
  <c r="G112" i="5" s="1"/>
  <c r="H112" i="5" s="1"/>
  <c r="R111" i="5"/>
  <c r="Q111" i="5"/>
  <c r="P111" i="5"/>
  <c r="F111" i="5"/>
  <c r="G111" i="5" s="1"/>
  <c r="H111" i="5" s="1"/>
  <c r="Q109" i="5"/>
  <c r="R109" i="5" s="1"/>
  <c r="P109" i="5"/>
  <c r="F109" i="5"/>
  <c r="G109" i="5" s="1"/>
  <c r="H109" i="5" s="1"/>
  <c r="Q108" i="5"/>
  <c r="R108" i="5" s="1"/>
  <c r="P108" i="5"/>
  <c r="F108" i="5"/>
  <c r="G108" i="5" s="1"/>
  <c r="H108" i="5" s="1"/>
  <c r="Q107" i="5"/>
  <c r="R107" i="5" s="1"/>
  <c r="P107" i="5"/>
  <c r="F107" i="5"/>
  <c r="G107" i="5" s="1"/>
  <c r="H107" i="5" s="1"/>
  <c r="P105" i="5"/>
  <c r="Q105" i="5" s="1"/>
  <c r="R105" i="5" s="1"/>
  <c r="F105" i="5"/>
  <c r="G105" i="5" s="1"/>
  <c r="H105" i="5" s="1"/>
  <c r="P104" i="5"/>
  <c r="Q104" i="5" s="1"/>
  <c r="R104" i="5" s="1"/>
  <c r="F104" i="5"/>
  <c r="G104" i="5" s="1"/>
  <c r="H104" i="5" s="1"/>
  <c r="P103" i="5"/>
  <c r="Q103" i="5" s="1"/>
  <c r="R103" i="5" s="1"/>
  <c r="H103" i="5"/>
  <c r="G103" i="5"/>
  <c r="F103" i="5"/>
  <c r="P101" i="5"/>
  <c r="Q101" i="5" s="1"/>
  <c r="R101" i="5" s="1"/>
  <c r="F101" i="5"/>
  <c r="G101" i="5" s="1"/>
  <c r="H101" i="5" s="1"/>
  <c r="P100" i="5"/>
  <c r="Q100" i="5" s="1"/>
  <c r="R100" i="5" s="1"/>
  <c r="H100" i="5"/>
  <c r="G100" i="5"/>
  <c r="F100" i="5"/>
  <c r="P99" i="5"/>
  <c r="Q99" i="5" s="1"/>
  <c r="R99" i="5" s="1"/>
  <c r="H99" i="5"/>
  <c r="I101" i="5" s="1"/>
  <c r="G99" i="5"/>
  <c r="F99" i="5"/>
  <c r="P96" i="5"/>
  <c r="Q96" i="5" s="1"/>
  <c r="R96" i="5" s="1"/>
  <c r="H96" i="5"/>
  <c r="G96" i="5"/>
  <c r="F96" i="5"/>
  <c r="P95" i="5"/>
  <c r="Q95" i="5" s="1"/>
  <c r="R95" i="5" s="1"/>
  <c r="G95" i="5"/>
  <c r="H95" i="5" s="1"/>
  <c r="F95" i="5"/>
  <c r="Q94" i="5"/>
  <c r="R94" i="5" s="1"/>
  <c r="P94" i="5"/>
  <c r="F94" i="5"/>
  <c r="G94" i="5" s="1"/>
  <c r="H94" i="5" s="1"/>
  <c r="I96" i="5" s="1"/>
  <c r="P92" i="5"/>
  <c r="Q92" i="5" s="1"/>
  <c r="R92" i="5" s="1"/>
  <c r="G92" i="5"/>
  <c r="H92" i="5" s="1"/>
  <c r="F92" i="5"/>
  <c r="P91" i="5"/>
  <c r="Q91" i="5" s="1"/>
  <c r="R91" i="5" s="1"/>
  <c r="F91" i="5"/>
  <c r="G91" i="5" s="1"/>
  <c r="H91" i="5" s="1"/>
  <c r="P90" i="5"/>
  <c r="Q90" i="5" s="1"/>
  <c r="R90" i="5" s="1"/>
  <c r="F90" i="5"/>
  <c r="G90" i="5" s="1"/>
  <c r="H90" i="5" s="1"/>
  <c r="P88" i="5"/>
  <c r="Q88" i="5" s="1"/>
  <c r="R88" i="5" s="1"/>
  <c r="F88" i="5"/>
  <c r="G88" i="5" s="1"/>
  <c r="H88" i="5" s="1"/>
  <c r="P87" i="5"/>
  <c r="Q87" i="5" s="1"/>
  <c r="R87" i="5" s="1"/>
  <c r="F87" i="5"/>
  <c r="G87" i="5" s="1"/>
  <c r="H87" i="5" s="1"/>
  <c r="P86" i="5"/>
  <c r="Q86" i="5" s="1"/>
  <c r="R86" i="5" s="1"/>
  <c r="S88" i="5" s="1"/>
  <c r="F86" i="5"/>
  <c r="G86" i="5" s="1"/>
  <c r="H86" i="5" s="1"/>
  <c r="I88" i="5" s="1"/>
  <c r="R84" i="5"/>
  <c r="Q84" i="5"/>
  <c r="P84" i="5"/>
  <c r="F84" i="5"/>
  <c r="G84" i="5" s="1"/>
  <c r="H84" i="5" s="1"/>
  <c r="P83" i="5"/>
  <c r="Q83" i="5" s="1"/>
  <c r="R83" i="5" s="1"/>
  <c r="F83" i="5"/>
  <c r="G83" i="5" s="1"/>
  <c r="H83" i="5" s="1"/>
  <c r="Q82" i="5"/>
  <c r="R82" i="5" s="1"/>
  <c r="S84" i="5" s="1"/>
  <c r="P82" i="5"/>
  <c r="F82" i="5"/>
  <c r="G82" i="5" s="1"/>
  <c r="H82" i="5" s="1"/>
  <c r="R80" i="5"/>
  <c r="Q80" i="5"/>
  <c r="P80" i="5"/>
  <c r="F80" i="5"/>
  <c r="G80" i="5" s="1"/>
  <c r="H80" i="5" s="1"/>
  <c r="R79" i="5"/>
  <c r="Q79" i="5"/>
  <c r="P79" i="5"/>
  <c r="F79" i="5"/>
  <c r="G79" i="5" s="1"/>
  <c r="H79" i="5" s="1"/>
  <c r="P78" i="5"/>
  <c r="Q78" i="5" s="1"/>
  <c r="R78" i="5" s="1"/>
  <c r="S80" i="5" s="1"/>
  <c r="F78" i="5"/>
  <c r="G78" i="5" s="1"/>
  <c r="H78" i="5" s="1"/>
  <c r="P75" i="5"/>
  <c r="Q75" i="5" s="1"/>
  <c r="R75" i="5" s="1"/>
  <c r="F75" i="5"/>
  <c r="G75" i="5" s="1"/>
  <c r="H75" i="5" s="1"/>
  <c r="P74" i="5"/>
  <c r="Q74" i="5" s="1"/>
  <c r="R74" i="5" s="1"/>
  <c r="F74" i="5"/>
  <c r="G74" i="5" s="1"/>
  <c r="H74" i="5" s="1"/>
  <c r="P73" i="5"/>
  <c r="Q73" i="5" s="1"/>
  <c r="R73" i="5" s="1"/>
  <c r="S75" i="5" s="1"/>
  <c r="H73" i="5"/>
  <c r="I75" i="5" s="1"/>
  <c r="G73" i="5"/>
  <c r="F73" i="5"/>
  <c r="P71" i="5"/>
  <c r="Q71" i="5" s="1"/>
  <c r="R71" i="5" s="1"/>
  <c r="F71" i="5"/>
  <c r="G71" i="5" s="1"/>
  <c r="H71" i="5" s="1"/>
  <c r="P70" i="5"/>
  <c r="Q70" i="5" s="1"/>
  <c r="R70" i="5" s="1"/>
  <c r="H70" i="5"/>
  <c r="G70" i="5"/>
  <c r="F70" i="5"/>
  <c r="P69" i="5"/>
  <c r="Q69" i="5" s="1"/>
  <c r="R69" i="5" s="1"/>
  <c r="G69" i="5"/>
  <c r="H69" i="5" s="1"/>
  <c r="I71" i="5" s="1"/>
  <c r="F69" i="5"/>
  <c r="Q67" i="5"/>
  <c r="R67" i="5" s="1"/>
  <c r="P67" i="5"/>
  <c r="H67" i="5"/>
  <c r="G67" i="5"/>
  <c r="F67" i="5"/>
  <c r="P66" i="5"/>
  <c r="Q66" i="5" s="1"/>
  <c r="R66" i="5" s="1"/>
  <c r="H66" i="5"/>
  <c r="G66" i="5"/>
  <c r="F66" i="5"/>
  <c r="P65" i="5"/>
  <c r="Q65" i="5" s="1"/>
  <c r="R65" i="5" s="1"/>
  <c r="S67" i="5" s="1"/>
  <c r="F65" i="5"/>
  <c r="G65" i="5" s="1"/>
  <c r="H65" i="5" s="1"/>
  <c r="I67" i="5" s="1"/>
  <c r="P63" i="5"/>
  <c r="Q63" i="5" s="1"/>
  <c r="R63" i="5" s="1"/>
  <c r="G63" i="5"/>
  <c r="H63" i="5" s="1"/>
  <c r="F63" i="5"/>
  <c r="P62" i="5"/>
  <c r="Q62" i="5" s="1"/>
  <c r="R62" i="5" s="1"/>
  <c r="F62" i="5"/>
  <c r="G62" i="5" s="1"/>
  <c r="H62" i="5" s="1"/>
  <c r="P61" i="5"/>
  <c r="Q61" i="5" s="1"/>
  <c r="R61" i="5" s="1"/>
  <c r="F61" i="5"/>
  <c r="G61" i="5" s="1"/>
  <c r="H61" i="5" s="1"/>
  <c r="P59" i="5"/>
  <c r="Q59" i="5" s="1"/>
  <c r="R59" i="5" s="1"/>
  <c r="F59" i="5"/>
  <c r="G59" i="5" s="1"/>
  <c r="H59" i="5" s="1"/>
  <c r="P58" i="5"/>
  <c r="Q58" i="5" s="1"/>
  <c r="R58" i="5" s="1"/>
  <c r="F58" i="5"/>
  <c r="G58" i="5" s="1"/>
  <c r="H58" i="5" s="1"/>
  <c r="P57" i="5"/>
  <c r="Q57" i="5" s="1"/>
  <c r="R57" i="5" s="1"/>
  <c r="S59" i="5" s="1"/>
  <c r="F57" i="5"/>
  <c r="G57" i="5" s="1"/>
  <c r="H57" i="5" s="1"/>
  <c r="I59" i="5" s="1"/>
  <c r="R54" i="5"/>
  <c r="Q54" i="5"/>
  <c r="P54" i="5"/>
  <c r="F54" i="5"/>
  <c r="G54" i="5" s="1"/>
  <c r="H54" i="5" s="1"/>
  <c r="P53" i="5"/>
  <c r="Q53" i="5" s="1"/>
  <c r="R53" i="5" s="1"/>
  <c r="S54" i="5" s="1"/>
  <c r="F53" i="5"/>
  <c r="G53" i="5" s="1"/>
  <c r="H53" i="5" s="1"/>
  <c r="R52" i="5"/>
  <c r="Q52" i="5"/>
  <c r="P52" i="5"/>
  <c r="F52" i="5"/>
  <c r="G52" i="5" s="1"/>
  <c r="H52" i="5" s="1"/>
  <c r="Q50" i="5"/>
  <c r="R50" i="5" s="1"/>
  <c r="P50" i="5"/>
  <c r="F50" i="5"/>
  <c r="G50" i="5" s="1"/>
  <c r="H50" i="5" s="1"/>
  <c r="Q49" i="5"/>
  <c r="R49" i="5" s="1"/>
  <c r="P49" i="5"/>
  <c r="F49" i="5"/>
  <c r="G49" i="5" s="1"/>
  <c r="H49" i="5" s="1"/>
  <c r="P48" i="5"/>
  <c r="Q48" i="5" s="1"/>
  <c r="R48" i="5" s="1"/>
  <c r="F48" i="5"/>
  <c r="G48" i="5" s="1"/>
  <c r="H48" i="5" s="1"/>
  <c r="Q46" i="5"/>
  <c r="R46" i="5" s="1"/>
  <c r="P46" i="5"/>
  <c r="F46" i="5"/>
  <c r="G46" i="5" s="1"/>
  <c r="H46" i="5" s="1"/>
  <c r="P45" i="5"/>
  <c r="Q45" i="5" s="1"/>
  <c r="R45" i="5" s="1"/>
  <c r="F45" i="5"/>
  <c r="G45" i="5" s="1"/>
  <c r="H45" i="5" s="1"/>
  <c r="P44" i="5"/>
  <c r="Q44" i="5" s="1"/>
  <c r="R44" i="5" s="1"/>
  <c r="S46" i="5" s="1"/>
  <c r="H44" i="5"/>
  <c r="G44" i="5"/>
  <c r="F44" i="5"/>
  <c r="P42" i="5"/>
  <c r="Q42" i="5" s="1"/>
  <c r="R42" i="5" s="1"/>
  <c r="G42" i="5"/>
  <c r="H42" i="5" s="1"/>
  <c r="F42" i="5"/>
  <c r="P41" i="5"/>
  <c r="Q41" i="5" s="1"/>
  <c r="R41" i="5" s="1"/>
  <c r="H41" i="5"/>
  <c r="G41" i="5"/>
  <c r="F41" i="5"/>
  <c r="P40" i="5"/>
  <c r="Q40" i="5" s="1"/>
  <c r="R40" i="5" s="1"/>
  <c r="G40" i="5"/>
  <c r="H40" i="5" s="1"/>
  <c r="I42" i="5" s="1"/>
  <c r="F40" i="5"/>
  <c r="R38" i="5"/>
  <c r="Q38" i="5"/>
  <c r="P38" i="5"/>
  <c r="H38" i="5"/>
  <c r="G38" i="5"/>
  <c r="F38" i="5"/>
  <c r="P37" i="5"/>
  <c r="Q37" i="5" s="1"/>
  <c r="R37" i="5" s="1"/>
  <c r="G37" i="5"/>
  <c r="H37" i="5" s="1"/>
  <c r="F37" i="5"/>
  <c r="P36" i="5"/>
  <c r="Q36" i="5" s="1"/>
  <c r="R36" i="5" s="1"/>
  <c r="S38" i="5" s="1"/>
  <c r="H36" i="5"/>
  <c r="I38" i="5" s="1"/>
  <c r="G36" i="5"/>
  <c r="F36" i="5"/>
  <c r="P234" i="8"/>
  <c r="Q234" i="8" s="1"/>
  <c r="R234" i="8" s="1"/>
  <c r="G234" i="8"/>
  <c r="H234" i="8" s="1"/>
  <c r="F234" i="8"/>
  <c r="P233" i="8"/>
  <c r="Q233" i="8" s="1"/>
  <c r="R233" i="8" s="1"/>
  <c r="G233" i="8"/>
  <c r="H233" i="8" s="1"/>
  <c r="F233" i="8"/>
  <c r="P232" i="8"/>
  <c r="Q232" i="8" s="1"/>
  <c r="R232" i="8" s="1"/>
  <c r="F232" i="8"/>
  <c r="G232" i="8" s="1"/>
  <c r="H232" i="8" s="1"/>
  <c r="P230" i="8"/>
  <c r="Q230" i="8" s="1"/>
  <c r="R230" i="8" s="1"/>
  <c r="F230" i="8"/>
  <c r="G230" i="8" s="1"/>
  <c r="H230" i="8" s="1"/>
  <c r="P229" i="8"/>
  <c r="Q229" i="8" s="1"/>
  <c r="R229" i="8" s="1"/>
  <c r="F229" i="8"/>
  <c r="G229" i="8" s="1"/>
  <c r="H229" i="8" s="1"/>
  <c r="P228" i="8"/>
  <c r="Q228" i="8" s="1"/>
  <c r="R228" i="8" s="1"/>
  <c r="S230" i="8" s="1"/>
  <c r="F228" i="8"/>
  <c r="G228" i="8" s="1"/>
  <c r="H228" i="8" s="1"/>
  <c r="I230" i="8" s="1"/>
  <c r="R226" i="8"/>
  <c r="Q226" i="8"/>
  <c r="P226" i="8"/>
  <c r="F226" i="8"/>
  <c r="G226" i="8" s="1"/>
  <c r="H226" i="8" s="1"/>
  <c r="P225" i="8"/>
  <c r="Q225" i="8" s="1"/>
  <c r="R225" i="8" s="1"/>
  <c r="F225" i="8"/>
  <c r="G225" i="8" s="1"/>
  <c r="H225" i="8" s="1"/>
  <c r="Q224" i="8"/>
  <c r="R224" i="8" s="1"/>
  <c r="S226" i="8" s="1"/>
  <c r="P224" i="8"/>
  <c r="G224" i="8"/>
  <c r="H224" i="8" s="1"/>
  <c r="F224" i="8"/>
  <c r="Q222" i="8"/>
  <c r="R222" i="8" s="1"/>
  <c r="P222" i="8"/>
  <c r="P221" i="8"/>
  <c r="Q221" i="8" s="1"/>
  <c r="R221" i="8" s="1"/>
  <c r="P220" i="8"/>
  <c r="Q220" i="8" s="1"/>
  <c r="R220" i="8" s="1"/>
  <c r="S222" i="8" s="1"/>
  <c r="Q218" i="8"/>
  <c r="R218" i="8" s="1"/>
  <c r="P218" i="8"/>
  <c r="P217" i="8"/>
  <c r="Q217" i="8" s="1"/>
  <c r="R217" i="8" s="1"/>
  <c r="P216" i="8"/>
  <c r="Q216" i="8" s="1"/>
  <c r="R216" i="8" s="1"/>
  <c r="S218" i="8" s="1"/>
  <c r="P214" i="8"/>
  <c r="Q214" i="8" s="1"/>
  <c r="R214" i="8" s="1"/>
  <c r="P213" i="8"/>
  <c r="Q213" i="8" s="1"/>
  <c r="R213" i="8" s="1"/>
  <c r="P212" i="8"/>
  <c r="Q212" i="8" s="1"/>
  <c r="R212" i="8" s="1"/>
  <c r="S214" i="8" s="1"/>
  <c r="P210" i="8"/>
  <c r="Q210" i="8" s="1"/>
  <c r="R210" i="8" s="1"/>
  <c r="F210" i="8"/>
  <c r="G210" i="8" s="1"/>
  <c r="H210" i="8" s="1"/>
  <c r="P209" i="8"/>
  <c r="Q209" i="8" s="1"/>
  <c r="R209" i="8" s="1"/>
  <c r="F209" i="8"/>
  <c r="G209" i="8" s="1"/>
  <c r="H209" i="8" s="1"/>
  <c r="P208" i="8"/>
  <c r="Q208" i="8" s="1"/>
  <c r="R208" i="8" s="1"/>
  <c r="S210" i="8" s="1"/>
  <c r="F208" i="8"/>
  <c r="G208" i="8" s="1"/>
  <c r="H208" i="8" s="1"/>
  <c r="I210" i="8" s="1"/>
  <c r="R206" i="8"/>
  <c r="Q206" i="8"/>
  <c r="P206" i="8"/>
  <c r="F206" i="8"/>
  <c r="G206" i="8" s="1"/>
  <c r="H206" i="8" s="1"/>
  <c r="P205" i="8"/>
  <c r="Q205" i="8" s="1"/>
  <c r="R205" i="8" s="1"/>
  <c r="G205" i="8"/>
  <c r="H205" i="8" s="1"/>
  <c r="F205" i="8"/>
  <c r="Q204" i="8"/>
  <c r="R204" i="8" s="1"/>
  <c r="S206" i="8" s="1"/>
  <c r="P204" i="8"/>
  <c r="G204" i="8"/>
  <c r="H204" i="8" s="1"/>
  <c r="F204" i="8"/>
  <c r="R202" i="8"/>
  <c r="Q202" i="8"/>
  <c r="P202" i="8"/>
  <c r="F202" i="8"/>
  <c r="G202" i="8" s="1"/>
  <c r="H202" i="8" s="1"/>
  <c r="Q201" i="8"/>
  <c r="R201" i="8" s="1"/>
  <c r="P201" i="8"/>
  <c r="G201" i="8"/>
  <c r="H201" i="8" s="1"/>
  <c r="F201" i="8"/>
  <c r="P200" i="8"/>
  <c r="Q200" i="8" s="1"/>
  <c r="R200" i="8" s="1"/>
  <c r="S202" i="8" s="1"/>
  <c r="F200" i="8"/>
  <c r="G200" i="8" s="1"/>
  <c r="H200" i="8" s="1"/>
  <c r="P198" i="8"/>
  <c r="Q198" i="8" s="1"/>
  <c r="R198" i="8" s="1"/>
  <c r="G198" i="8"/>
  <c r="H198" i="8" s="1"/>
  <c r="F198" i="8"/>
  <c r="P197" i="8"/>
  <c r="Q197" i="8" s="1"/>
  <c r="R197" i="8" s="1"/>
  <c r="F197" i="8"/>
  <c r="G197" i="8" s="1"/>
  <c r="H197" i="8" s="1"/>
  <c r="P196" i="8"/>
  <c r="Q196" i="8" s="1"/>
  <c r="R196" i="8" s="1"/>
  <c r="S198" i="8" s="1"/>
  <c r="H196" i="8"/>
  <c r="I198" i="8" s="1"/>
  <c r="G196" i="8"/>
  <c r="F196" i="8"/>
  <c r="P194" i="8"/>
  <c r="Q194" i="8" s="1"/>
  <c r="R194" i="8" s="1"/>
  <c r="F194" i="8"/>
  <c r="G194" i="8" s="1"/>
  <c r="H194" i="8" s="1"/>
  <c r="P193" i="8"/>
  <c r="Q193" i="8" s="1"/>
  <c r="R193" i="8" s="1"/>
  <c r="H193" i="8"/>
  <c r="G193" i="8"/>
  <c r="F193" i="8"/>
  <c r="P192" i="8"/>
  <c r="Q192" i="8" s="1"/>
  <c r="R192" i="8" s="1"/>
  <c r="G192" i="8"/>
  <c r="H192" i="8" s="1"/>
  <c r="I194" i="8" s="1"/>
  <c r="F192" i="8"/>
  <c r="P190" i="8"/>
  <c r="Q190" i="8" s="1"/>
  <c r="R190" i="8" s="1"/>
  <c r="H190" i="8"/>
  <c r="G190" i="8"/>
  <c r="F190" i="8"/>
  <c r="P189" i="8"/>
  <c r="Q189" i="8" s="1"/>
  <c r="R189" i="8" s="1"/>
  <c r="G189" i="8"/>
  <c r="H189" i="8" s="1"/>
  <c r="F189" i="8"/>
  <c r="P188" i="8"/>
  <c r="Q188" i="8" s="1"/>
  <c r="R188" i="8" s="1"/>
  <c r="G188" i="8"/>
  <c r="H188" i="8" s="1"/>
  <c r="I190" i="8" s="1"/>
  <c r="F188" i="8"/>
  <c r="Q186" i="8"/>
  <c r="R186" i="8" s="1"/>
  <c r="P186" i="8"/>
  <c r="G186" i="8"/>
  <c r="H186" i="8" s="1"/>
  <c r="F186" i="8"/>
  <c r="Q185" i="8"/>
  <c r="R185" i="8" s="1"/>
  <c r="P185" i="8"/>
  <c r="F185" i="8"/>
  <c r="G185" i="8" s="1"/>
  <c r="H185" i="8" s="1"/>
  <c r="P184" i="8"/>
  <c r="Q184" i="8" s="1"/>
  <c r="R184" i="8" s="1"/>
  <c r="S186" i="8" s="1"/>
  <c r="F184" i="8"/>
  <c r="G184" i="8" s="1"/>
  <c r="H184" i="8" s="1"/>
  <c r="P182" i="8"/>
  <c r="Q182" i="8" s="1"/>
  <c r="R182" i="8" s="1"/>
  <c r="F182" i="8"/>
  <c r="G182" i="8" s="1"/>
  <c r="H182" i="8" s="1"/>
  <c r="P181" i="8"/>
  <c r="Q181" i="8" s="1"/>
  <c r="R181" i="8" s="1"/>
  <c r="F181" i="8"/>
  <c r="G181" i="8" s="1"/>
  <c r="H181" i="8" s="1"/>
  <c r="P180" i="8"/>
  <c r="Q180" i="8" s="1"/>
  <c r="R180" i="8" s="1"/>
  <c r="S182" i="8" s="1"/>
  <c r="F180" i="8"/>
  <c r="G180" i="8" s="1"/>
  <c r="H180" i="8" s="1"/>
  <c r="I182" i="8" s="1"/>
  <c r="R178" i="8"/>
  <c r="Q178" i="8"/>
  <c r="P178" i="8"/>
  <c r="F178" i="8"/>
  <c r="G178" i="8" s="1"/>
  <c r="H178" i="8" s="1"/>
  <c r="P177" i="8"/>
  <c r="Q177" i="8" s="1"/>
  <c r="R177" i="8" s="1"/>
  <c r="G177" i="8"/>
  <c r="H177" i="8" s="1"/>
  <c r="F177" i="8"/>
  <c r="Q176" i="8"/>
  <c r="R176" i="8" s="1"/>
  <c r="P176" i="8"/>
  <c r="G176" i="8"/>
  <c r="H176" i="8" s="1"/>
  <c r="F176" i="8"/>
  <c r="R174" i="8"/>
  <c r="Q174" i="8"/>
  <c r="P174" i="8"/>
  <c r="F174" i="8"/>
  <c r="G174" i="8" s="1"/>
  <c r="H174" i="8" s="1"/>
  <c r="Q173" i="8"/>
  <c r="R173" i="8" s="1"/>
  <c r="P173" i="8"/>
  <c r="G173" i="8"/>
  <c r="H173" i="8" s="1"/>
  <c r="F173" i="8"/>
  <c r="P172" i="8"/>
  <c r="Q172" i="8" s="1"/>
  <c r="R172" i="8" s="1"/>
  <c r="S174" i="8" s="1"/>
  <c r="F172" i="8"/>
  <c r="G172" i="8" s="1"/>
  <c r="H172" i="8" s="1"/>
  <c r="P170" i="8"/>
  <c r="Q170" i="8" s="1"/>
  <c r="R170" i="8" s="1"/>
  <c r="G170" i="8"/>
  <c r="H170" i="8" s="1"/>
  <c r="F170" i="8"/>
  <c r="P169" i="8"/>
  <c r="Q169" i="8" s="1"/>
  <c r="R169" i="8" s="1"/>
  <c r="F169" i="8"/>
  <c r="G169" i="8" s="1"/>
  <c r="H169" i="8" s="1"/>
  <c r="P168" i="8"/>
  <c r="Q168" i="8" s="1"/>
  <c r="R168" i="8" s="1"/>
  <c r="S170" i="8" s="1"/>
  <c r="H168" i="8"/>
  <c r="I170" i="8" s="1"/>
  <c r="G168" i="8"/>
  <c r="F168" i="8"/>
  <c r="P166" i="8"/>
  <c r="Q166" i="8" s="1"/>
  <c r="R166" i="8" s="1"/>
  <c r="F166" i="8"/>
  <c r="G166" i="8" s="1"/>
  <c r="H166" i="8" s="1"/>
  <c r="P165" i="8"/>
  <c r="Q165" i="8" s="1"/>
  <c r="R165" i="8" s="1"/>
  <c r="H165" i="8"/>
  <c r="G165" i="8"/>
  <c r="F165" i="8"/>
  <c r="P164" i="8"/>
  <c r="Q164" i="8" s="1"/>
  <c r="R164" i="8" s="1"/>
  <c r="G164" i="8"/>
  <c r="H164" i="8" s="1"/>
  <c r="I166" i="8" s="1"/>
  <c r="F164" i="8"/>
  <c r="P159" i="8"/>
  <c r="Q159" i="8" s="1"/>
  <c r="R159" i="8" s="1"/>
  <c r="H159" i="8"/>
  <c r="G159" i="8"/>
  <c r="F159" i="8"/>
  <c r="P158" i="8"/>
  <c r="Q158" i="8" s="1"/>
  <c r="R158" i="8" s="1"/>
  <c r="G158" i="8"/>
  <c r="H158" i="8" s="1"/>
  <c r="F158" i="8"/>
  <c r="P157" i="8"/>
  <c r="Q157" i="8" s="1"/>
  <c r="R157" i="8" s="1"/>
  <c r="S159" i="8" s="1"/>
  <c r="G157" i="8"/>
  <c r="H157" i="8" s="1"/>
  <c r="I159" i="8" s="1"/>
  <c r="F157" i="8"/>
  <c r="Q155" i="8"/>
  <c r="R155" i="8" s="1"/>
  <c r="P155" i="8"/>
  <c r="G155" i="8"/>
  <c r="H155" i="8" s="1"/>
  <c r="F155" i="8"/>
  <c r="Q154" i="8"/>
  <c r="R154" i="8" s="1"/>
  <c r="P154" i="8"/>
  <c r="F154" i="8"/>
  <c r="G154" i="8" s="1"/>
  <c r="H154" i="8" s="1"/>
  <c r="P153" i="8"/>
  <c r="Q153" i="8" s="1"/>
  <c r="R153" i="8" s="1"/>
  <c r="S155" i="8" s="1"/>
  <c r="F153" i="8"/>
  <c r="G153" i="8" s="1"/>
  <c r="H153" i="8" s="1"/>
  <c r="P151" i="8"/>
  <c r="Q151" i="8" s="1"/>
  <c r="R151" i="8" s="1"/>
  <c r="F151" i="8"/>
  <c r="G151" i="8" s="1"/>
  <c r="H151" i="8" s="1"/>
  <c r="P150" i="8"/>
  <c r="Q150" i="8" s="1"/>
  <c r="R150" i="8" s="1"/>
  <c r="F150" i="8"/>
  <c r="G150" i="8" s="1"/>
  <c r="H150" i="8" s="1"/>
  <c r="P149" i="8"/>
  <c r="Q149" i="8" s="1"/>
  <c r="R149" i="8" s="1"/>
  <c r="S151" i="8" s="1"/>
  <c r="F149" i="8"/>
  <c r="G149" i="8" s="1"/>
  <c r="H149" i="8" s="1"/>
  <c r="R147" i="8"/>
  <c r="Q147" i="8"/>
  <c r="P147" i="8"/>
  <c r="F147" i="8"/>
  <c r="G147" i="8" s="1"/>
  <c r="H147" i="8" s="1"/>
  <c r="P146" i="8"/>
  <c r="Q146" i="8" s="1"/>
  <c r="R146" i="8" s="1"/>
  <c r="G146" i="8"/>
  <c r="H146" i="8" s="1"/>
  <c r="F146" i="8"/>
  <c r="Q145" i="8"/>
  <c r="R145" i="8" s="1"/>
  <c r="P145" i="8"/>
  <c r="G145" i="8"/>
  <c r="H145" i="8" s="1"/>
  <c r="F145" i="8"/>
  <c r="R143" i="8"/>
  <c r="Q143" i="8"/>
  <c r="P143" i="8"/>
  <c r="F143" i="8"/>
  <c r="G143" i="8" s="1"/>
  <c r="H143" i="8" s="1"/>
  <c r="Q142" i="8"/>
  <c r="R142" i="8" s="1"/>
  <c r="P142" i="8"/>
  <c r="G142" i="8"/>
  <c r="H142" i="8" s="1"/>
  <c r="F142" i="8"/>
  <c r="P141" i="8"/>
  <c r="Q141" i="8" s="1"/>
  <c r="R141" i="8" s="1"/>
  <c r="S143" i="8" s="1"/>
  <c r="F141" i="8"/>
  <c r="G141" i="8" s="1"/>
  <c r="H141" i="8" s="1"/>
  <c r="P138" i="8"/>
  <c r="Q138" i="8" s="1"/>
  <c r="R138" i="8" s="1"/>
  <c r="G138" i="8"/>
  <c r="H138" i="8" s="1"/>
  <c r="F138" i="8"/>
  <c r="P137" i="8"/>
  <c r="Q137" i="8" s="1"/>
  <c r="R137" i="8" s="1"/>
  <c r="F137" i="8"/>
  <c r="G137" i="8" s="1"/>
  <c r="H137" i="8" s="1"/>
  <c r="P136" i="8"/>
  <c r="Q136" i="8" s="1"/>
  <c r="R136" i="8" s="1"/>
  <c r="S138" i="8" s="1"/>
  <c r="H136" i="8"/>
  <c r="I138" i="8" s="1"/>
  <c r="G136" i="8"/>
  <c r="F136" i="8"/>
  <c r="P134" i="8"/>
  <c r="Q134" i="8" s="1"/>
  <c r="R134" i="8" s="1"/>
  <c r="F134" i="8"/>
  <c r="G134" i="8" s="1"/>
  <c r="H134" i="8" s="1"/>
  <c r="P133" i="8"/>
  <c r="Q133" i="8" s="1"/>
  <c r="R133" i="8" s="1"/>
  <c r="H133" i="8"/>
  <c r="G133" i="8"/>
  <c r="F133" i="8"/>
  <c r="P132" i="8"/>
  <c r="Q132" i="8" s="1"/>
  <c r="R132" i="8" s="1"/>
  <c r="G132" i="8"/>
  <c r="H132" i="8" s="1"/>
  <c r="I134" i="8" s="1"/>
  <c r="F132" i="8"/>
  <c r="P130" i="8"/>
  <c r="Q130" i="8" s="1"/>
  <c r="R130" i="8" s="1"/>
  <c r="H130" i="8"/>
  <c r="G130" i="8"/>
  <c r="F130" i="8"/>
  <c r="P129" i="8"/>
  <c r="Q129" i="8" s="1"/>
  <c r="R129" i="8" s="1"/>
  <c r="G129" i="8"/>
  <c r="H129" i="8" s="1"/>
  <c r="F129" i="8"/>
  <c r="P128" i="8"/>
  <c r="Q128" i="8" s="1"/>
  <c r="R128" i="8" s="1"/>
  <c r="G128" i="8"/>
  <c r="H128" i="8" s="1"/>
  <c r="I130" i="8" s="1"/>
  <c r="F128" i="8"/>
  <c r="Q126" i="8"/>
  <c r="R126" i="8" s="1"/>
  <c r="P126" i="8"/>
  <c r="G126" i="8"/>
  <c r="H126" i="8" s="1"/>
  <c r="F126" i="8"/>
  <c r="Q125" i="8"/>
  <c r="R125" i="8" s="1"/>
  <c r="P125" i="8"/>
  <c r="F125" i="8"/>
  <c r="G125" i="8" s="1"/>
  <c r="H125" i="8" s="1"/>
  <c r="P124" i="8"/>
  <c r="Q124" i="8" s="1"/>
  <c r="R124" i="8" s="1"/>
  <c r="S126" i="8" s="1"/>
  <c r="F124" i="8"/>
  <c r="G124" i="8" s="1"/>
  <c r="H124" i="8" s="1"/>
  <c r="P122" i="8"/>
  <c r="Q122" i="8" s="1"/>
  <c r="R122" i="8" s="1"/>
  <c r="F122" i="8"/>
  <c r="G122" i="8" s="1"/>
  <c r="H122" i="8" s="1"/>
  <c r="P121" i="8"/>
  <c r="Q121" i="8" s="1"/>
  <c r="R121" i="8" s="1"/>
  <c r="F121" i="8"/>
  <c r="G121" i="8" s="1"/>
  <c r="H121" i="8" s="1"/>
  <c r="P120" i="8"/>
  <c r="Q120" i="8" s="1"/>
  <c r="R120" i="8" s="1"/>
  <c r="S122" i="8" s="1"/>
  <c r="F120" i="8"/>
  <c r="G120" i="8" s="1"/>
  <c r="H120" i="8" s="1"/>
  <c r="I122" i="8" s="1"/>
  <c r="R117" i="8"/>
  <c r="Q117" i="8"/>
  <c r="P117" i="8"/>
  <c r="F117" i="8"/>
  <c r="G117" i="8" s="1"/>
  <c r="H117" i="8" s="1"/>
  <c r="P116" i="8"/>
  <c r="Q116" i="8" s="1"/>
  <c r="R116" i="8" s="1"/>
  <c r="G116" i="8"/>
  <c r="H116" i="8" s="1"/>
  <c r="F116" i="8"/>
  <c r="Q115" i="8"/>
  <c r="R115" i="8" s="1"/>
  <c r="P115" i="8"/>
  <c r="G115" i="8"/>
  <c r="H115" i="8" s="1"/>
  <c r="F115" i="8"/>
  <c r="R113" i="8"/>
  <c r="Q113" i="8"/>
  <c r="P113" i="8"/>
  <c r="F113" i="8"/>
  <c r="G113" i="8" s="1"/>
  <c r="H113" i="8" s="1"/>
  <c r="Q112" i="8"/>
  <c r="R112" i="8" s="1"/>
  <c r="P112" i="8"/>
  <c r="G112" i="8"/>
  <c r="H112" i="8" s="1"/>
  <c r="F112" i="8"/>
  <c r="P111" i="8"/>
  <c r="Q111" i="8" s="1"/>
  <c r="R111" i="8" s="1"/>
  <c r="F111" i="8"/>
  <c r="G111" i="8" s="1"/>
  <c r="H111" i="8" s="1"/>
  <c r="P109" i="8"/>
  <c r="Q109" i="8" s="1"/>
  <c r="R109" i="8" s="1"/>
  <c r="G109" i="8"/>
  <c r="H109" i="8" s="1"/>
  <c r="F109" i="8"/>
  <c r="P108" i="8"/>
  <c r="Q108" i="8" s="1"/>
  <c r="R108" i="8" s="1"/>
  <c r="F108" i="8"/>
  <c r="G108" i="8" s="1"/>
  <c r="H108" i="8" s="1"/>
  <c r="P107" i="8"/>
  <c r="Q107" i="8" s="1"/>
  <c r="R107" i="8" s="1"/>
  <c r="H107" i="8"/>
  <c r="I109" i="8" s="1"/>
  <c r="G107" i="8"/>
  <c r="F107" i="8"/>
  <c r="P105" i="8"/>
  <c r="Q105" i="8" s="1"/>
  <c r="R105" i="8" s="1"/>
  <c r="F105" i="8"/>
  <c r="G105" i="8" s="1"/>
  <c r="H105" i="8" s="1"/>
  <c r="P104" i="8"/>
  <c r="Q104" i="8" s="1"/>
  <c r="R104" i="8" s="1"/>
  <c r="H104" i="8"/>
  <c r="G104" i="8"/>
  <c r="F104" i="8"/>
  <c r="P103" i="8"/>
  <c r="Q103" i="8" s="1"/>
  <c r="R103" i="8" s="1"/>
  <c r="G103" i="8"/>
  <c r="H103" i="8" s="1"/>
  <c r="I105" i="8" s="1"/>
  <c r="F103" i="8"/>
  <c r="P101" i="8"/>
  <c r="Q101" i="8" s="1"/>
  <c r="R101" i="8" s="1"/>
  <c r="H101" i="8"/>
  <c r="G101" i="8"/>
  <c r="F101" i="8"/>
  <c r="P100" i="8"/>
  <c r="Q100" i="8" s="1"/>
  <c r="R100" i="8" s="1"/>
  <c r="G100" i="8"/>
  <c r="H100" i="8" s="1"/>
  <c r="F100" i="8"/>
  <c r="P99" i="8"/>
  <c r="Q99" i="8" s="1"/>
  <c r="R99" i="8" s="1"/>
  <c r="S101" i="8" s="1"/>
  <c r="G99" i="8"/>
  <c r="H99" i="8" s="1"/>
  <c r="F99" i="8"/>
  <c r="Q96" i="8"/>
  <c r="R96" i="8" s="1"/>
  <c r="P96" i="8"/>
  <c r="G96" i="8"/>
  <c r="H96" i="8" s="1"/>
  <c r="F96" i="8"/>
  <c r="Q95" i="8"/>
  <c r="R95" i="8" s="1"/>
  <c r="P95" i="8"/>
  <c r="F95" i="8"/>
  <c r="G95" i="8" s="1"/>
  <c r="H95" i="8" s="1"/>
  <c r="P94" i="8"/>
  <c r="Q94" i="8" s="1"/>
  <c r="R94" i="8" s="1"/>
  <c r="S96" i="8" s="1"/>
  <c r="F94" i="8"/>
  <c r="G94" i="8" s="1"/>
  <c r="H94" i="8" s="1"/>
  <c r="P92" i="8"/>
  <c r="Q92" i="8" s="1"/>
  <c r="R92" i="8" s="1"/>
  <c r="F92" i="8"/>
  <c r="G92" i="8" s="1"/>
  <c r="H92" i="8" s="1"/>
  <c r="P91" i="8"/>
  <c r="Q91" i="8" s="1"/>
  <c r="R91" i="8" s="1"/>
  <c r="F91" i="8"/>
  <c r="G91" i="8" s="1"/>
  <c r="H91" i="8" s="1"/>
  <c r="P90" i="8"/>
  <c r="Q90" i="8" s="1"/>
  <c r="R90" i="8" s="1"/>
  <c r="S92" i="8" s="1"/>
  <c r="F90" i="8"/>
  <c r="G90" i="8" s="1"/>
  <c r="H90" i="8" s="1"/>
  <c r="R88" i="8"/>
  <c r="Q88" i="8"/>
  <c r="P88" i="8"/>
  <c r="F88" i="8"/>
  <c r="G88" i="8" s="1"/>
  <c r="H88" i="8" s="1"/>
  <c r="P87" i="8"/>
  <c r="Q87" i="8" s="1"/>
  <c r="R87" i="8" s="1"/>
  <c r="G87" i="8"/>
  <c r="H87" i="8" s="1"/>
  <c r="F87" i="8"/>
  <c r="Q86" i="8"/>
  <c r="R86" i="8" s="1"/>
  <c r="S88" i="8" s="1"/>
  <c r="P86" i="8"/>
  <c r="G86" i="8"/>
  <c r="H86" i="8" s="1"/>
  <c r="F86" i="8"/>
  <c r="R84" i="8"/>
  <c r="Q84" i="8"/>
  <c r="P84" i="8"/>
  <c r="F84" i="8"/>
  <c r="G84" i="8" s="1"/>
  <c r="H84" i="8" s="1"/>
  <c r="Q83" i="8"/>
  <c r="R83" i="8" s="1"/>
  <c r="P83" i="8"/>
  <c r="G83" i="8"/>
  <c r="H83" i="8" s="1"/>
  <c r="F83" i="8"/>
  <c r="P82" i="8"/>
  <c r="Q82" i="8" s="1"/>
  <c r="R82" i="8" s="1"/>
  <c r="S84" i="8" s="1"/>
  <c r="F82" i="8"/>
  <c r="G82" i="8" s="1"/>
  <c r="H82" i="8" s="1"/>
  <c r="P80" i="8"/>
  <c r="Q80" i="8" s="1"/>
  <c r="R80" i="8" s="1"/>
  <c r="G80" i="8"/>
  <c r="H80" i="8" s="1"/>
  <c r="F80" i="8"/>
  <c r="P79" i="8"/>
  <c r="Q79" i="8" s="1"/>
  <c r="R79" i="8" s="1"/>
  <c r="F79" i="8"/>
  <c r="G79" i="8" s="1"/>
  <c r="H79" i="8" s="1"/>
  <c r="P78" i="8"/>
  <c r="Q78" i="8" s="1"/>
  <c r="R78" i="8" s="1"/>
  <c r="H78" i="8"/>
  <c r="I80" i="8" s="1"/>
  <c r="G78" i="8"/>
  <c r="F78" i="8"/>
  <c r="P75" i="8"/>
  <c r="Q75" i="8" s="1"/>
  <c r="R75" i="8" s="1"/>
  <c r="F75" i="8"/>
  <c r="G75" i="8" s="1"/>
  <c r="H75" i="8" s="1"/>
  <c r="P74" i="8"/>
  <c r="Q74" i="8" s="1"/>
  <c r="R74" i="8" s="1"/>
  <c r="H74" i="8"/>
  <c r="G74" i="8"/>
  <c r="F74" i="8"/>
  <c r="P73" i="8"/>
  <c r="Q73" i="8" s="1"/>
  <c r="R73" i="8" s="1"/>
  <c r="G73" i="8"/>
  <c r="H73" i="8" s="1"/>
  <c r="I75" i="8" s="1"/>
  <c r="F73" i="8"/>
  <c r="P71" i="8"/>
  <c r="Q71" i="8" s="1"/>
  <c r="R71" i="8" s="1"/>
  <c r="H71" i="8"/>
  <c r="G71" i="8"/>
  <c r="F71" i="8"/>
  <c r="P70" i="8"/>
  <c r="Q70" i="8" s="1"/>
  <c r="R70" i="8" s="1"/>
  <c r="G70" i="8"/>
  <c r="H70" i="8" s="1"/>
  <c r="F70" i="8"/>
  <c r="P69" i="8"/>
  <c r="Q69" i="8" s="1"/>
  <c r="R69" i="8" s="1"/>
  <c r="S71" i="8" s="1"/>
  <c r="G69" i="8"/>
  <c r="H69" i="8" s="1"/>
  <c r="I71" i="8" s="1"/>
  <c r="F69" i="8"/>
  <c r="Q67" i="8"/>
  <c r="R67" i="8" s="1"/>
  <c r="P67" i="8"/>
  <c r="G67" i="8"/>
  <c r="H67" i="8" s="1"/>
  <c r="F67" i="8"/>
  <c r="Q66" i="8"/>
  <c r="R66" i="8" s="1"/>
  <c r="P66" i="8"/>
  <c r="F66" i="8"/>
  <c r="G66" i="8" s="1"/>
  <c r="H66" i="8" s="1"/>
  <c r="P65" i="8"/>
  <c r="Q65" i="8" s="1"/>
  <c r="R65" i="8" s="1"/>
  <c r="S67" i="8" s="1"/>
  <c r="F65" i="8"/>
  <c r="G65" i="8" s="1"/>
  <c r="H65" i="8" s="1"/>
  <c r="P63" i="8"/>
  <c r="Q63" i="8" s="1"/>
  <c r="R63" i="8" s="1"/>
  <c r="F63" i="8"/>
  <c r="G63" i="8" s="1"/>
  <c r="H63" i="8" s="1"/>
  <c r="P62" i="8"/>
  <c r="Q62" i="8" s="1"/>
  <c r="R62" i="8" s="1"/>
  <c r="F62" i="8"/>
  <c r="G62" i="8" s="1"/>
  <c r="H62" i="8" s="1"/>
  <c r="P61" i="8"/>
  <c r="Q61" i="8" s="1"/>
  <c r="R61" i="8" s="1"/>
  <c r="S63" i="8" s="1"/>
  <c r="F61" i="8"/>
  <c r="G61" i="8" s="1"/>
  <c r="H61" i="8" s="1"/>
  <c r="I63" i="8" s="1"/>
  <c r="R59" i="8"/>
  <c r="Q59" i="8"/>
  <c r="P59" i="8"/>
  <c r="F59" i="8"/>
  <c r="G59" i="8" s="1"/>
  <c r="H59" i="8" s="1"/>
  <c r="P58" i="8"/>
  <c r="Q58" i="8" s="1"/>
  <c r="R58" i="8" s="1"/>
  <c r="G58" i="8"/>
  <c r="H58" i="8" s="1"/>
  <c r="F58" i="8"/>
  <c r="Q57" i="8"/>
  <c r="R57" i="8" s="1"/>
  <c r="S59" i="8" s="1"/>
  <c r="P57" i="8"/>
  <c r="G57" i="8"/>
  <c r="H57" i="8" s="1"/>
  <c r="F57" i="8"/>
  <c r="R54" i="8"/>
  <c r="Q54" i="8"/>
  <c r="P54" i="8"/>
  <c r="F54" i="8"/>
  <c r="G54" i="8" s="1"/>
  <c r="H54" i="8" s="1"/>
  <c r="R53" i="8"/>
  <c r="Q53" i="8"/>
  <c r="P53" i="8"/>
  <c r="G53" i="8"/>
  <c r="H53" i="8" s="1"/>
  <c r="F53" i="8"/>
  <c r="P52" i="8"/>
  <c r="Q52" i="8" s="1"/>
  <c r="R52" i="8" s="1"/>
  <c r="S54" i="8" s="1"/>
  <c r="G52" i="8"/>
  <c r="H52" i="8" s="1"/>
  <c r="F52" i="8"/>
  <c r="P50" i="8"/>
  <c r="Q50" i="8" s="1"/>
  <c r="R50" i="8" s="1"/>
  <c r="G50" i="8"/>
  <c r="H50" i="8" s="1"/>
  <c r="F50" i="8"/>
  <c r="P49" i="8"/>
  <c r="Q49" i="8" s="1"/>
  <c r="R49" i="8" s="1"/>
  <c r="F49" i="8"/>
  <c r="G49" i="8" s="1"/>
  <c r="H49" i="8" s="1"/>
  <c r="P48" i="8"/>
  <c r="Q48" i="8" s="1"/>
  <c r="R48" i="8" s="1"/>
  <c r="S50" i="8" s="1"/>
  <c r="H48" i="8"/>
  <c r="G48" i="8"/>
  <c r="F48" i="8"/>
  <c r="P46" i="8"/>
  <c r="Q46" i="8" s="1"/>
  <c r="R46" i="8" s="1"/>
  <c r="F46" i="8"/>
  <c r="G46" i="8" s="1"/>
  <c r="H46" i="8" s="1"/>
  <c r="P45" i="8"/>
  <c r="Q45" i="8" s="1"/>
  <c r="R45" i="8" s="1"/>
  <c r="H45" i="8"/>
  <c r="G45" i="8"/>
  <c r="F45" i="8"/>
  <c r="P44" i="8"/>
  <c r="Q44" i="8" s="1"/>
  <c r="R44" i="8" s="1"/>
  <c r="G44" i="8"/>
  <c r="H44" i="8" s="1"/>
  <c r="I46" i="8" s="1"/>
  <c r="F44" i="8"/>
  <c r="P42" i="8"/>
  <c r="Q42" i="8" s="1"/>
  <c r="R42" i="8" s="1"/>
  <c r="H42" i="8"/>
  <c r="G42" i="8"/>
  <c r="F42" i="8"/>
  <c r="P41" i="8"/>
  <c r="Q41" i="8" s="1"/>
  <c r="R41" i="8" s="1"/>
  <c r="G41" i="8"/>
  <c r="H41" i="8" s="1"/>
  <c r="F41" i="8"/>
  <c r="Q40" i="8"/>
  <c r="R40" i="8" s="1"/>
  <c r="P40" i="8"/>
  <c r="F40" i="8"/>
  <c r="G40" i="8" s="1"/>
  <c r="H40" i="8" s="1"/>
  <c r="I42" i="8" s="1"/>
  <c r="Q38" i="8"/>
  <c r="R38" i="8" s="1"/>
  <c r="P38" i="8"/>
  <c r="G38" i="8"/>
  <c r="H38" i="8" s="1"/>
  <c r="F38" i="8"/>
  <c r="Q37" i="8"/>
  <c r="R37" i="8" s="1"/>
  <c r="P37" i="8"/>
  <c r="G37" i="8"/>
  <c r="H37" i="8" s="1"/>
  <c r="F37" i="8"/>
  <c r="P36" i="8"/>
  <c r="Q36" i="8" s="1"/>
  <c r="R36" i="8" s="1"/>
  <c r="F36" i="8"/>
  <c r="G36" i="8" s="1"/>
  <c r="H36" i="8" s="1"/>
  <c r="U122" i="6"/>
  <c r="J122" i="6"/>
  <c r="U121" i="6"/>
  <c r="J121" i="6"/>
  <c r="U120" i="6"/>
  <c r="J120" i="6"/>
  <c r="U119" i="6"/>
  <c r="J119" i="6"/>
  <c r="U118" i="6"/>
  <c r="J118" i="6"/>
  <c r="U117" i="6"/>
  <c r="J117" i="6"/>
  <c r="U116" i="6"/>
  <c r="J116" i="6"/>
  <c r="U115" i="6"/>
  <c r="J115" i="6"/>
  <c r="U114" i="6"/>
  <c r="J114" i="6"/>
  <c r="U111" i="6"/>
  <c r="J111" i="6"/>
  <c r="U110" i="6"/>
  <c r="J110" i="6"/>
  <c r="U109" i="6"/>
  <c r="J109" i="6"/>
  <c r="U108" i="6"/>
  <c r="J108" i="6"/>
  <c r="U107" i="6"/>
  <c r="J107" i="6"/>
  <c r="U106" i="6"/>
  <c r="J106" i="6"/>
  <c r="U105" i="6"/>
  <c r="J105" i="6"/>
  <c r="U104" i="6"/>
  <c r="J104" i="6"/>
  <c r="U103" i="6"/>
  <c r="J103" i="6"/>
  <c r="U100" i="6"/>
  <c r="J100" i="6"/>
  <c r="U99" i="6"/>
  <c r="J99" i="6"/>
  <c r="U98" i="6"/>
  <c r="J98" i="6"/>
  <c r="U97" i="6"/>
  <c r="J97" i="6"/>
  <c r="U96" i="6"/>
  <c r="J96" i="6"/>
  <c r="U95" i="6"/>
  <c r="J95" i="6"/>
  <c r="U94" i="6"/>
  <c r="J94" i="6"/>
  <c r="U93" i="6"/>
  <c r="J93" i="6"/>
  <c r="U92" i="6"/>
  <c r="J92" i="6"/>
  <c r="U89" i="6"/>
  <c r="J89" i="6"/>
  <c r="U88" i="6"/>
  <c r="J88" i="6"/>
  <c r="U87" i="6"/>
  <c r="J87" i="6"/>
  <c r="U86" i="6"/>
  <c r="J86" i="6"/>
  <c r="U85" i="6"/>
  <c r="J85" i="6"/>
  <c r="U84" i="6"/>
  <c r="J84" i="6"/>
  <c r="U83" i="6"/>
  <c r="J83" i="6"/>
  <c r="U82" i="6"/>
  <c r="J82" i="6"/>
  <c r="U81" i="6"/>
  <c r="J81" i="6"/>
  <c r="U78" i="6"/>
  <c r="J78" i="6"/>
  <c r="U77" i="6"/>
  <c r="J77" i="6"/>
  <c r="U76" i="6"/>
  <c r="J76" i="6"/>
  <c r="U75" i="6"/>
  <c r="J75" i="6"/>
  <c r="U74" i="6"/>
  <c r="J74" i="6"/>
  <c r="U73" i="6"/>
  <c r="J73" i="6"/>
  <c r="U72" i="6"/>
  <c r="J72" i="6"/>
  <c r="U71" i="6"/>
  <c r="J71" i="6"/>
  <c r="U70" i="6"/>
  <c r="J70" i="6"/>
  <c r="U67" i="6"/>
  <c r="J67" i="6"/>
  <c r="U66" i="6"/>
  <c r="J66" i="6"/>
  <c r="U65" i="6"/>
  <c r="J65" i="6"/>
  <c r="U64" i="6"/>
  <c r="J64" i="6"/>
  <c r="U63" i="6"/>
  <c r="J63" i="6"/>
  <c r="U62" i="6"/>
  <c r="J62" i="6"/>
  <c r="U61" i="6"/>
  <c r="J61" i="6"/>
  <c r="U60" i="6"/>
  <c r="J60" i="6"/>
  <c r="U59" i="6"/>
  <c r="J59" i="6"/>
  <c r="U123" i="7"/>
  <c r="J123" i="7"/>
  <c r="U122" i="7"/>
  <c r="J122" i="7"/>
  <c r="U121" i="7"/>
  <c r="J121" i="7"/>
  <c r="U120" i="7"/>
  <c r="J120" i="7"/>
  <c r="U119" i="7"/>
  <c r="J119" i="7"/>
  <c r="U118" i="7"/>
  <c r="J118" i="7"/>
  <c r="U117" i="7"/>
  <c r="J117" i="7"/>
  <c r="U116" i="7"/>
  <c r="J116" i="7"/>
  <c r="U115" i="7"/>
  <c r="J115" i="7"/>
  <c r="U112" i="7"/>
  <c r="J112" i="7"/>
  <c r="U111" i="7"/>
  <c r="J111" i="7"/>
  <c r="U110" i="7"/>
  <c r="J110" i="7"/>
  <c r="U109" i="7"/>
  <c r="J109" i="7"/>
  <c r="U108" i="7"/>
  <c r="J108" i="7"/>
  <c r="U107" i="7"/>
  <c r="J107" i="7"/>
  <c r="U106" i="7"/>
  <c r="J106" i="7"/>
  <c r="U105" i="7"/>
  <c r="J105" i="7"/>
  <c r="U104" i="7"/>
  <c r="J104" i="7"/>
  <c r="U101" i="7"/>
  <c r="J101" i="7"/>
  <c r="U100" i="7"/>
  <c r="J100" i="7"/>
  <c r="U99" i="7"/>
  <c r="J99" i="7"/>
  <c r="U98" i="7"/>
  <c r="J98" i="7"/>
  <c r="U97" i="7"/>
  <c r="J97" i="7"/>
  <c r="U96" i="7"/>
  <c r="J96" i="7"/>
  <c r="U95" i="7"/>
  <c r="J95" i="7"/>
  <c r="U94" i="7"/>
  <c r="J94" i="7"/>
  <c r="U93" i="7"/>
  <c r="J93" i="7"/>
  <c r="U90" i="7"/>
  <c r="J90" i="7"/>
  <c r="U89" i="7"/>
  <c r="J89" i="7"/>
  <c r="U88" i="7"/>
  <c r="J88" i="7"/>
  <c r="U87" i="7"/>
  <c r="J87" i="7"/>
  <c r="U86" i="7"/>
  <c r="J86" i="7"/>
  <c r="U85" i="7"/>
  <c r="J85" i="7"/>
  <c r="U84" i="7"/>
  <c r="J84" i="7"/>
  <c r="U83" i="7"/>
  <c r="J83" i="7"/>
  <c r="U82" i="7"/>
  <c r="J82" i="7"/>
  <c r="U79" i="7"/>
  <c r="J79" i="7"/>
  <c r="U78" i="7"/>
  <c r="J78" i="7"/>
  <c r="U77" i="7"/>
  <c r="J77" i="7"/>
  <c r="U76" i="7"/>
  <c r="J76" i="7"/>
  <c r="U75" i="7"/>
  <c r="J75" i="7"/>
  <c r="U74" i="7"/>
  <c r="J74" i="7"/>
  <c r="U73" i="7"/>
  <c r="J73" i="7"/>
  <c r="U72" i="7"/>
  <c r="J72" i="7"/>
  <c r="U71" i="7"/>
  <c r="J71" i="7"/>
  <c r="U68" i="7"/>
  <c r="J68" i="7"/>
  <c r="U67" i="7"/>
  <c r="J67" i="7"/>
  <c r="U66" i="7"/>
  <c r="J66" i="7"/>
  <c r="U65" i="7"/>
  <c r="J65" i="7"/>
  <c r="U64" i="7"/>
  <c r="J64" i="7"/>
  <c r="U63" i="7"/>
  <c r="J63" i="7"/>
  <c r="U62" i="7"/>
  <c r="J62" i="7"/>
  <c r="U61" i="7"/>
  <c r="J61" i="7"/>
  <c r="U60" i="7"/>
  <c r="J60" i="7"/>
  <c r="T136" i="4" l="1"/>
  <c r="N145" i="4"/>
  <c r="N146" i="4" s="1"/>
  <c r="N144" i="4"/>
  <c r="Q145" i="4"/>
  <c r="Q146" i="4" s="1"/>
  <c r="W136" i="4"/>
  <c r="Q144" i="4"/>
  <c r="I50" i="5"/>
  <c r="S126" i="5"/>
  <c r="S210" i="5"/>
  <c r="S50" i="5"/>
  <c r="S166" i="5"/>
  <c r="S190" i="5"/>
  <c r="S105" i="5"/>
  <c r="S138" i="5"/>
  <c r="I151" i="5"/>
  <c r="S198" i="5"/>
  <c r="I84" i="5"/>
  <c r="S101" i="5"/>
  <c r="I234" i="5"/>
  <c r="I46" i="5"/>
  <c r="I54" i="5"/>
  <c r="S63" i="5"/>
  <c r="I226" i="5"/>
  <c r="S234" i="5"/>
  <c r="S42" i="5"/>
  <c r="S71" i="5"/>
  <c r="I222" i="5"/>
  <c r="I143" i="5"/>
  <c r="S92" i="5"/>
  <c r="I63" i="5"/>
  <c r="I218" i="5"/>
  <c r="I113" i="5"/>
  <c r="S122" i="5"/>
  <c r="S96" i="5"/>
  <c r="S222" i="5"/>
  <c r="I134" i="5"/>
  <c r="I109" i="5"/>
  <c r="S130" i="5"/>
  <c r="I178" i="5"/>
  <c r="I190" i="5"/>
  <c r="I80" i="5"/>
  <c r="I206" i="5"/>
  <c r="I198" i="5"/>
  <c r="I122" i="5"/>
  <c r="I194" i="5"/>
  <c r="S214" i="5"/>
  <c r="I170" i="5"/>
  <c r="S178" i="5"/>
  <c r="I138" i="5"/>
  <c r="S206" i="5"/>
  <c r="I92" i="5"/>
  <c r="I105" i="5"/>
  <c r="S109" i="5"/>
  <c r="I166" i="5"/>
  <c r="S186" i="5"/>
  <c r="S147" i="8"/>
  <c r="S109" i="8"/>
  <c r="S130" i="8"/>
  <c r="S42" i="8"/>
  <c r="S190" i="8"/>
  <c r="I92" i="8"/>
  <c r="S117" i="8"/>
  <c r="I54" i="8"/>
  <c r="S80" i="8"/>
  <c r="I101" i="8"/>
  <c r="S113" i="8"/>
  <c r="I151" i="8"/>
  <c r="S178" i="8"/>
  <c r="I84" i="8"/>
  <c r="I186" i="8"/>
  <c r="I59" i="8"/>
  <c r="I147" i="8"/>
  <c r="I178" i="8"/>
  <c r="I206" i="8"/>
  <c r="S75" i="8"/>
  <c r="S105" i="8"/>
  <c r="S134" i="8"/>
  <c r="S166" i="8"/>
  <c r="S194" i="8"/>
  <c r="I234" i="8"/>
  <c r="I226" i="8"/>
  <c r="S234" i="8"/>
  <c r="I117" i="8"/>
  <c r="I38" i="8"/>
  <c r="I155" i="8"/>
  <c r="I174" i="8"/>
  <c r="I202" i="8"/>
  <c r="I88" i="8"/>
  <c r="S38" i="8"/>
  <c r="I96" i="8"/>
  <c r="I143" i="8"/>
  <c r="S46" i="8"/>
  <c r="I67" i="8"/>
  <c r="I113" i="8"/>
  <c r="I126" i="8"/>
  <c r="I50" i="8"/>
  <c r="E32" i="1" l="1"/>
  <c r="E31" i="1"/>
  <c r="E30" i="1"/>
  <c r="E29" i="1"/>
  <c r="E28" i="1"/>
  <c r="E27" i="1"/>
  <c r="E26" i="1"/>
  <c r="E25" i="1"/>
  <c r="I5" i="1" s="1"/>
  <c r="J5" i="1" s="1"/>
  <c r="E24" i="1"/>
  <c r="E23" i="1"/>
  <c r="E22" i="1"/>
  <c r="E21" i="1"/>
  <c r="E20" i="1"/>
  <c r="E19" i="1"/>
  <c r="H4" i="1" s="1"/>
  <c r="E18" i="1"/>
  <c r="E17" i="1"/>
  <c r="E16" i="1"/>
  <c r="E15" i="1"/>
  <c r="E14" i="1"/>
  <c r="E13" i="1"/>
  <c r="E12" i="1"/>
  <c r="E11" i="1"/>
  <c r="E10" i="1"/>
  <c r="E9" i="1"/>
  <c r="H3" i="1" s="1"/>
  <c r="E8" i="1"/>
  <c r="E7" i="1"/>
  <c r="E6" i="1"/>
  <c r="E5" i="1"/>
  <c r="E4" i="1"/>
  <c r="E3" i="1"/>
  <c r="I2" i="1"/>
  <c r="J2" i="1" s="1"/>
  <c r="H2" i="1"/>
  <c r="I3" i="1" l="1"/>
  <c r="J3" i="1" s="1"/>
  <c r="I4" i="1"/>
  <c r="J4" i="1" s="1"/>
  <c r="H5" i="1"/>
</calcChain>
</file>

<file path=xl/sharedStrings.xml><?xml version="1.0" encoding="utf-8"?>
<sst xmlns="http://schemas.openxmlformats.org/spreadsheetml/2006/main" count="2949" uniqueCount="494">
  <si>
    <t>AVG</t>
  </si>
  <si>
    <t>STDV</t>
  </si>
  <si>
    <t>SE</t>
  </si>
  <si>
    <t>n</t>
  </si>
  <si>
    <t>SAMPLE #</t>
  </si>
  <si>
    <t>FW (mg)</t>
  </si>
  <si>
    <t>TW (mg)</t>
  </si>
  <si>
    <t>DW</t>
  </si>
  <si>
    <t>D0</t>
  </si>
  <si>
    <t>D0-L6-1</t>
  </si>
  <si>
    <t>WW</t>
  </si>
  <si>
    <t>D0-L6-2</t>
  </si>
  <si>
    <t>R15</t>
  </si>
  <si>
    <t>D0-L6-3</t>
  </si>
  <si>
    <t>R60</t>
  </si>
  <si>
    <t>D0-L7-1</t>
  </si>
  <si>
    <t>D0-L7-2</t>
  </si>
  <si>
    <t>D0-L7-3</t>
  </si>
  <si>
    <t>WW0-L6-1</t>
  </si>
  <si>
    <t>WW0-L6-2</t>
  </si>
  <si>
    <t>WW0-L6-3</t>
  </si>
  <si>
    <t>WW0-L6-4</t>
  </si>
  <si>
    <t>WW0-L6-5</t>
  </si>
  <si>
    <t>WW0-L7-1</t>
  </si>
  <si>
    <t>WW0-L7-2</t>
  </si>
  <si>
    <t>WW0-L7-3</t>
  </si>
  <si>
    <t>WW0-L7-4</t>
  </si>
  <si>
    <t>WW0-L7-5</t>
  </si>
  <si>
    <t>R15-L6-1</t>
  </si>
  <si>
    <t>R15-L6-2</t>
  </si>
  <si>
    <t>R15-L6-3</t>
  </si>
  <si>
    <t>R15-L7-1</t>
  </si>
  <si>
    <t>R15-L7-2</t>
  </si>
  <si>
    <t>R15-L7-3</t>
  </si>
  <si>
    <t>R60-L6-1</t>
  </si>
  <si>
    <t>R60-L6-2</t>
  </si>
  <si>
    <t>R60-L6-3</t>
  </si>
  <si>
    <t>R60-L6-4</t>
  </si>
  <si>
    <t>R60-L7-1</t>
  </si>
  <si>
    <t>R60-L7-2</t>
  </si>
  <si>
    <t>R60-L7-3</t>
  </si>
  <si>
    <t>R60-L7-4</t>
  </si>
  <si>
    <t>Bacteria</t>
  </si>
  <si>
    <t>Plant Species</t>
  </si>
  <si>
    <t>Experiment</t>
  </si>
  <si>
    <t>5 dpi (%)</t>
  </si>
  <si>
    <t>Pst DC3000</t>
  </si>
  <si>
    <t>Penelli (WW)</t>
  </si>
  <si>
    <t>Experiment 1</t>
  </si>
  <si>
    <t>Experiment 2</t>
  </si>
  <si>
    <t>Experiment 3</t>
  </si>
  <si>
    <t>Penelli (DR)</t>
  </si>
  <si>
    <t>Xanthomonas_M82</t>
  </si>
  <si>
    <t>0 dpi (everage)</t>
  </si>
  <si>
    <t>5 dpi (everage)</t>
  </si>
  <si>
    <t>Xanthomonas</t>
  </si>
  <si>
    <t>M82 (WW)</t>
  </si>
  <si>
    <t>M82 (DR)</t>
  </si>
  <si>
    <t>Xanthomonas_M82_symp</t>
  </si>
  <si>
    <t>Xanthomonas_pennellii_symp</t>
  </si>
  <si>
    <t>Xanthomonas_pennellii</t>
  </si>
  <si>
    <t>Pst DC3000_M82</t>
  </si>
  <si>
    <t>Pst DC3000_Pennellii</t>
  </si>
  <si>
    <t>Pst DC3000_Pennellii_symptoms</t>
  </si>
  <si>
    <t>symptoms</t>
  </si>
  <si>
    <t>Pst DC3000_M82_symp</t>
  </si>
  <si>
    <t>% AVERAGES</t>
  </si>
  <si>
    <t>RWC (%)</t>
  </si>
  <si>
    <t>RELATIVE WATER CONTENT (RWC)</t>
  </si>
  <si>
    <t xml:space="preserve"> </t>
  </si>
  <si>
    <t>Label</t>
  </si>
  <si>
    <t>Total Area</t>
  </si>
  <si>
    <t>Disease Area</t>
  </si>
  <si>
    <t>Mean</t>
  </si>
  <si>
    <t>StdDev</t>
  </si>
  <si>
    <t>Min</t>
  </si>
  <si>
    <t>Max</t>
  </si>
  <si>
    <t>Median</t>
  </si>
  <si>
    <t>%Area</t>
  </si>
  <si>
    <t>PstDC M82-WW-Exp1-1</t>
  </si>
  <si>
    <t>Xantho  M82-WW-Exp1-1</t>
  </si>
  <si>
    <t>PstDC M82-WW-Exp1-2</t>
  </si>
  <si>
    <t>Xantho  M82-WW-Exp1-2</t>
  </si>
  <si>
    <t>PstDC M82-WW-Exp1-3</t>
  </si>
  <si>
    <t>Xantho  M82-WW-Exp1-3</t>
  </si>
  <si>
    <t>PstDC M82-WW-Exp1-4</t>
  </si>
  <si>
    <t>Xantho  M82-WW-Exp1-4</t>
  </si>
  <si>
    <t>PstDC M82-WW-Exp1-5</t>
  </si>
  <si>
    <t>Xantho  M82-WW-Exp1-5</t>
  </si>
  <si>
    <t>PstDC M82-WW-Exp1-6</t>
  </si>
  <si>
    <t>Xantho  M82-WW-Exp1-6</t>
  </si>
  <si>
    <t>PstDC M82-WW-Exp1-7</t>
  </si>
  <si>
    <t>Xantho  M82-WW-Exp1-7</t>
  </si>
  <si>
    <t>PstDC M82-WW-Exp1-8</t>
  </si>
  <si>
    <t>Xantho  M82-WW-Exp1-8</t>
  </si>
  <si>
    <t>PstDC M82-WW-Exp1-9</t>
  </si>
  <si>
    <t>Xantho  M82-WW-Exp1-9</t>
  </si>
  <si>
    <t>PstDC M82-WW-Exp2-1</t>
  </si>
  <si>
    <t>Xantho  M82-WW-Exp2-1</t>
  </si>
  <si>
    <t>PstDC M82-WW-Exp2-2</t>
  </si>
  <si>
    <t>Xantho  M82-WW-Exp2-2</t>
  </si>
  <si>
    <t>PstDC M82-WW-Exp2-3</t>
  </si>
  <si>
    <t>Xantho  M82-WW-Exp2-3</t>
  </si>
  <si>
    <t>PstDC M82-WW-Exp2-4</t>
  </si>
  <si>
    <t>Xantho  M82-WW-Exp2-4</t>
  </si>
  <si>
    <t>PstDC M82-WW-Exp2-5</t>
  </si>
  <si>
    <t>Xantho  M82-WW-Exp2-5</t>
  </si>
  <si>
    <t>PstDC M82-WW-Exp2-6</t>
  </si>
  <si>
    <t>Xantho  M82-WW-Exp2-6</t>
  </si>
  <si>
    <t>PstDC M82-WW-Exp2-7</t>
  </si>
  <si>
    <t>Xantho  M82-WW-Exp2-7</t>
  </si>
  <si>
    <t>PstDC M82-WW-Exp2-8</t>
  </si>
  <si>
    <t>Xantho  M82-WW-Exp2-8</t>
  </si>
  <si>
    <t>PstDC M82-WW-Exp2-9</t>
  </si>
  <si>
    <t>Xantho  M82-WW-Exp2-9</t>
  </si>
  <si>
    <t>PstDC M82-WW-Exp3-1</t>
  </si>
  <si>
    <t>Xantho  M82-WW-Exp3-1</t>
  </si>
  <si>
    <t>PstDC M82-WW-Exp3-2</t>
  </si>
  <si>
    <t>Xantho  M82-WW-Exp3-2</t>
  </si>
  <si>
    <t>PstDC M82-WW-Exp3-3</t>
  </si>
  <si>
    <t>Xantho  M82-WW-Exp3-3</t>
  </si>
  <si>
    <t>PstDC M82-WW-Exp3-4</t>
  </si>
  <si>
    <t>Xantho  M82-WW-Exp3-4</t>
  </si>
  <si>
    <t>PstDC M82-WW-Exp3-5</t>
  </si>
  <si>
    <t>Xantho  M82-WW-Exp3-5</t>
  </si>
  <si>
    <t>PstDC M82-WW-Exp3-6</t>
  </si>
  <si>
    <t>Xantho  M82-WW-Exp3-6</t>
  </si>
  <si>
    <t>PstDC M82-WW-Exp3-7</t>
  </si>
  <si>
    <t>Xantho  M82-WW-Exp3-7</t>
  </si>
  <si>
    <t>PstDC M82-WW-Exp3-8</t>
  </si>
  <si>
    <t>Xantho  M82-WW-Exp3-8</t>
  </si>
  <si>
    <t>PstDC M82-WW-Exp3-9</t>
  </si>
  <si>
    <t>Xantho  M82-WW-Exp3-9</t>
  </si>
  <si>
    <t>PstDC M82-DR-Exp1-1</t>
  </si>
  <si>
    <t>Xantho  M82-DR-Exp1-1</t>
  </si>
  <si>
    <t>PstDC M82-DR-Exp1-2</t>
  </si>
  <si>
    <t>Xantho  M82-DR-Exp1-2</t>
  </si>
  <si>
    <t>PstDC M82-DR-Exp1-3</t>
  </si>
  <si>
    <t>Xantho  M82-DR-Exp1-3</t>
  </si>
  <si>
    <t>PstDC M82-DR-Exp1-4</t>
  </si>
  <si>
    <t>Xantho  M82-DR-Exp1-4</t>
  </si>
  <si>
    <t>PstDC M82-DR-Exp1-5</t>
  </si>
  <si>
    <t>Xantho  M82-DR-Exp1-5</t>
  </si>
  <si>
    <t>PstDC M82-DR-Exp1-6</t>
  </si>
  <si>
    <t>Xantho  M82-DR-Exp1-6</t>
  </si>
  <si>
    <t>PstDC M82-DR-Exp1-7</t>
  </si>
  <si>
    <t>Xantho  M82-DR-Exp1-7</t>
  </si>
  <si>
    <t>PstDC M82-DR-Exp1-8</t>
  </si>
  <si>
    <t>Xantho  M82-DR-Exp1-8</t>
  </si>
  <si>
    <t>PstDC M82-DR-Exp1-9</t>
  </si>
  <si>
    <t>Xantho  M82-DR-Exp1-9</t>
  </si>
  <si>
    <t>PstDC M82-DR-Exp2-1</t>
  </si>
  <si>
    <t>Xantho  M82-DR-Exp2-1</t>
  </si>
  <si>
    <t>PstDC M82-DR-Exp2-2</t>
  </si>
  <si>
    <t>Xantho  M82-DR-Exp2-2</t>
  </si>
  <si>
    <t>PstDC M82-DR-Exp2-3</t>
  </si>
  <si>
    <t>Xantho  M82-DR-Exp2-3</t>
  </si>
  <si>
    <t>PstDC M82-DR-Exp2-4</t>
  </si>
  <si>
    <t>Xantho  M82-DR-Exp2-4</t>
  </si>
  <si>
    <t>PstDC M82-DR-Exp2-5</t>
  </si>
  <si>
    <t>Xantho  M82-DR-Exp2-5</t>
  </si>
  <si>
    <t>PstDC M82-DR-Exp2-6</t>
  </si>
  <si>
    <t>Xantho  M82-DR-Exp2-6</t>
  </si>
  <si>
    <t>PstDC M82-DR-Exp2-7</t>
  </si>
  <si>
    <t>Xantho  M82-DR-Exp2-7</t>
  </si>
  <si>
    <t>PstDC M82-DR-Exp2-8</t>
  </si>
  <si>
    <t>Xantho  M82-DR-Exp2-8</t>
  </si>
  <si>
    <t>PstDC M82-DR-Exp2-9</t>
  </si>
  <si>
    <t>Xantho  M82-DR-Exp2-9</t>
  </si>
  <si>
    <t>PstDC M82-1.jpg:0105-0072</t>
  </si>
  <si>
    <t>Xantho  M82-DR-Exp3-1</t>
  </si>
  <si>
    <t>PstDC M82-1.jpg:0112-0239</t>
  </si>
  <si>
    <t>Xantho  M82-DR-Exp3-2</t>
  </si>
  <si>
    <t>PstDC M82-1.jpg:0146-0415</t>
  </si>
  <si>
    <t>Xantho  M82-DR-Exp3-3</t>
  </si>
  <si>
    <t>PstDC M82-1.jpg:0170-0610</t>
  </si>
  <si>
    <t>Xantho  M82-DR-Exp3-4</t>
  </si>
  <si>
    <t>PstDC M82-1.jpg:0186-0800</t>
  </si>
  <si>
    <t>Xantho  M82-DR-Exp3-5</t>
  </si>
  <si>
    <t>PstDC M82-1.jpg:0207-1016</t>
  </si>
  <si>
    <t>Xantho  M82-DR-Exp3-6</t>
  </si>
  <si>
    <t>PstDC M82-1.jpg:0182-1200</t>
  </si>
  <si>
    <t>Xantho  M82-DR-Exp3-7</t>
  </si>
  <si>
    <t>PstDC M82-1.jpg:0215-1393</t>
  </si>
  <si>
    <t>Xantho  M82-DR-Exp3-8</t>
  </si>
  <si>
    <t>PstDC M82-1.jpg:0191-1556</t>
  </si>
  <si>
    <t>Xantho  M82-DR-Exp3-9</t>
  </si>
  <si>
    <t>Pst Penelli-WW-Exp1-1</t>
  </si>
  <si>
    <t>Xantho  Penelli-WW-Exp1-1</t>
  </si>
  <si>
    <t>Pst Penelli-WW-Exp1-2</t>
  </si>
  <si>
    <t>Xantho  Penelli-WW-Exp1-2</t>
  </si>
  <si>
    <t>Pst Penelli-WW-Exp1-3</t>
  </si>
  <si>
    <t>Xantho  Penelli-WW-Exp1-3</t>
  </si>
  <si>
    <t>Pst Penelli-WW-Exp1-4</t>
  </si>
  <si>
    <t>Xantho  Penelli-WW-Exp1-4</t>
  </si>
  <si>
    <t>Pst Penelli-WW-Exp1-5</t>
  </si>
  <si>
    <t>Xantho  Penelli-WW-Exp1-5</t>
  </si>
  <si>
    <t>Pst Penelli-WW-Exp1-6</t>
  </si>
  <si>
    <t>Xantho  Penelli-WW-Exp1-6</t>
  </si>
  <si>
    <t>Pst Penelli-WW-Exp1-7</t>
  </si>
  <si>
    <t>Xantho  Penelli-WW-Exp1-7</t>
  </si>
  <si>
    <t>Pst Penelli-WW-Exp1-8</t>
  </si>
  <si>
    <t>Xantho  Penelli-WW-Exp1-8</t>
  </si>
  <si>
    <t>Pst Penelli-WW-Exp1-9</t>
  </si>
  <si>
    <t>Xantho  Penelli-WW-Exp1-9</t>
  </si>
  <si>
    <t>Total  Area</t>
  </si>
  <si>
    <t>Pst Penelli-WW-Exp2-1</t>
  </si>
  <si>
    <t>Xantho  Penelli-WW-Exp2-1</t>
  </si>
  <si>
    <t>Pst Penelli-WW-Exp2-2</t>
  </si>
  <si>
    <t>Xantho  Penelli-WW-Exp2-2</t>
  </si>
  <si>
    <t>Pst Penelli-WW-Exp2-3</t>
  </si>
  <si>
    <t>Xantho  Penelli-WW-Exp2-3</t>
  </si>
  <si>
    <t>Pst Penelli-WW-Exp2-4</t>
  </si>
  <si>
    <t>Xantho  Penelli-WW-Exp2-4</t>
  </si>
  <si>
    <t>Pst Penelli-WW-Exp2-5</t>
  </si>
  <si>
    <t>Xantho  Penelli-WW-Exp2-5</t>
  </si>
  <si>
    <t>Pst Penelli-WW-Exp2-6</t>
  </si>
  <si>
    <t>Xantho  Penelli-WW-Exp2-6</t>
  </si>
  <si>
    <t>Pst Penelli-WW-Exp2-7</t>
  </si>
  <si>
    <t>Xantho  Penelli-WW-Exp2-7</t>
  </si>
  <si>
    <t>Pst Penelli-WW-Exp2-8</t>
  </si>
  <si>
    <t>Xantho  Penelli-WW-Exp2-8</t>
  </si>
  <si>
    <t>Pst Penelli-WW-Exp2-9</t>
  </si>
  <si>
    <t>Xantho  Penelli-WW-Exp2-9</t>
  </si>
  <si>
    <t>Pst Penelli-WW-Exp3-1</t>
  </si>
  <si>
    <t>Xantho  Penelli-WW-Exp3-1</t>
  </si>
  <si>
    <t>Pst Penelli-WW-Exp3-2</t>
  </si>
  <si>
    <t>Xantho  Penelli-WW-Exp3-2</t>
  </si>
  <si>
    <t>Pst Penelli-WW-Exp3-3</t>
  </si>
  <si>
    <t>Xantho  Penelli-WW-Exp3-3</t>
  </si>
  <si>
    <t>Pst Penelli-WW-Exp3-4</t>
  </si>
  <si>
    <t>Xantho  Penelli-WW-Exp3-4</t>
  </si>
  <si>
    <t>Pst Penelli-WW-Exp3-5</t>
  </si>
  <si>
    <t>Xantho  Penelli-WW-Exp3-5</t>
  </si>
  <si>
    <t>Pst Penelli-WW-Exp3-6</t>
  </si>
  <si>
    <t>Xantho  Penelli-WW-Exp3-6</t>
  </si>
  <si>
    <t>Pst Penelli-WW-Exp3-7</t>
  </si>
  <si>
    <t>Xantho  Penelli-WW-Exp3-7</t>
  </si>
  <si>
    <t>Pst Penelli-WW-Exp3-8</t>
  </si>
  <si>
    <t>Xantho  Penelli-WW-Exp3-8</t>
  </si>
  <si>
    <t>Pst Penelli-WW-Exp3-9</t>
  </si>
  <si>
    <t>Xantho  Penelli-WW-Exp3-9</t>
  </si>
  <si>
    <t>Pst Penelli-DR-Exp1-1</t>
  </si>
  <si>
    <t>Xantho  Penelli-DR-Exp1-1</t>
  </si>
  <si>
    <t>Pst Penelli-DR-Exp1-2</t>
  </si>
  <si>
    <t>Xantho  Penelli-DR-Exp3-2</t>
  </si>
  <si>
    <t>Pst Penelli-DR-Exp1-3</t>
  </si>
  <si>
    <t>Xantho  Penelli-DR-Exp3-3</t>
  </si>
  <si>
    <t>Pst Penelli-DR-Exp1-4</t>
  </si>
  <si>
    <t>Xantho  Penelli-DR-Exp3-4</t>
  </si>
  <si>
    <t>Pst Penelli-DR-Exp1-5</t>
  </si>
  <si>
    <t>Xantho  Penelli-DR-Exp3-5</t>
  </si>
  <si>
    <t>Pst Penelli-DR-Exp1-6</t>
  </si>
  <si>
    <t>Xantho  Penelli-DR-Exp3-6</t>
  </si>
  <si>
    <t>Pst Penelli-DR-Exp1-7</t>
  </si>
  <si>
    <t>Xantho  Penelli-DR-Exp3-7</t>
  </si>
  <si>
    <t>Pst Penelli-DR-Exp1-8</t>
  </si>
  <si>
    <t>Xantho  Penelli-DR-Exp3-8</t>
  </si>
  <si>
    <t>Pst Penelli-DR-Exp1-9</t>
  </si>
  <si>
    <t>Xantho  Penelli-DR-Exp3-9</t>
  </si>
  <si>
    <t>Pst Penelli-DR-Exp2-1</t>
  </si>
  <si>
    <t>Xantho  Penelli-DR-Exp2-1</t>
  </si>
  <si>
    <t>Pst Penelli-DR-Exp2-2</t>
  </si>
  <si>
    <t>Xantho  Penelli-DR-Exp2-2</t>
  </si>
  <si>
    <t>Pst Penelli-DR-Exp2-3</t>
  </si>
  <si>
    <t>Xantho  Penelli-DR-Exp2-3</t>
  </si>
  <si>
    <t>Pst Penelli-DR-Exp2-4</t>
  </si>
  <si>
    <t>Xantho  Penelli-DR-Exp2-4</t>
  </si>
  <si>
    <t>Pst Penelli-DR-Exp2-5</t>
  </si>
  <si>
    <t>Xantho  Penelli-DR-Exp2-5</t>
  </si>
  <si>
    <t>Pst Penelli-DR-Exp2-6</t>
  </si>
  <si>
    <t>Xantho  Penelli-DR-Exp2-6</t>
  </si>
  <si>
    <t>Pst Penelli-DR-Exp2-7</t>
  </si>
  <si>
    <t>Xantho  Penelli-DR-Exp2-7</t>
  </si>
  <si>
    <t>Pst Penelli-DR-Exp2-8</t>
  </si>
  <si>
    <t>Xantho  Penelli-DR-Exp2-8</t>
  </si>
  <si>
    <t>Pst Penelli-DR-Exp2-9</t>
  </si>
  <si>
    <t>Xantho  Penelli-DR-Exp2-9</t>
  </si>
  <si>
    <t>Pst Penelli-DR-Exp3-1</t>
  </si>
  <si>
    <t>Xantho  Penelli-DR-Exp3-1</t>
  </si>
  <si>
    <t>Pst Penelli-DR-Exp3-2</t>
  </si>
  <si>
    <t>Pst Penelli-DR-Exp3-3</t>
  </si>
  <si>
    <t>Pst Penelli-DR-Exp3-4</t>
  </si>
  <si>
    <t>Pst Penelli-DR-Exp3-5</t>
  </si>
  <si>
    <t>Pst Penelli-DR-Exp3-6</t>
  </si>
  <si>
    <t>Pst Penelli-DR-Exp3-7</t>
  </si>
  <si>
    <t>Pst Penelli-DR-Exp3-8</t>
  </si>
  <si>
    <t>Pst Penelli-DR-Exp3-9</t>
  </si>
  <si>
    <t>Treatment (PstDC3000)- 5 dpi</t>
  </si>
  <si>
    <t>Colonies</t>
  </si>
  <si>
    <t>Dilution factor</t>
  </si>
  <si>
    <t>Diluted volume</t>
  </si>
  <si>
    <t>Total area of leave discs</t>
  </si>
  <si>
    <t>D/E</t>
  </si>
  <si>
    <t>CFU/cm²</t>
  </si>
  <si>
    <t>Log10</t>
  </si>
  <si>
    <t>Avg</t>
  </si>
  <si>
    <t>Treatment (Xanthomonas)- 5 dpi</t>
  </si>
  <si>
    <t>Pst  (WW) Penellii (Experiment 1)</t>
  </si>
  <si>
    <t>Xantho  (WW) Penellii (Experiment 1)</t>
  </si>
  <si>
    <t>Pst  (WW) Penellii (Experiment 2)</t>
  </si>
  <si>
    <t>Xantho  (WW) Penellii (Experiment 2)</t>
  </si>
  <si>
    <t>Pst  (WW) Penellii (Experiment 3)</t>
  </si>
  <si>
    <t>Xantho  (WW) Penellii (Experiment 3)</t>
  </si>
  <si>
    <t>Pst  (DR) Penellii (Experiment 1)</t>
  </si>
  <si>
    <t>Xantho  (DR) Penellii (Experiment 1)</t>
  </si>
  <si>
    <t>Pst  (DR) Penellii (Experiment 2)</t>
  </si>
  <si>
    <t>Xantho  (DR) Penellii (Experiment 2)</t>
  </si>
  <si>
    <t>Pst  (DR) Penellii (Experiment 3)</t>
  </si>
  <si>
    <t>Xantho  (DR) Penelli (Experiment 3)</t>
  </si>
  <si>
    <t>Treatment (PstDC3000)- 0 dpi</t>
  </si>
  <si>
    <t>total diluted volume per plated volume</t>
  </si>
  <si>
    <t>Treatment (Xanthomonas)- 0 dpi</t>
  </si>
  <si>
    <t>Xantho  (WW) Penelli (Experiment 1)</t>
  </si>
  <si>
    <t>Xantho  (WW) Penelli (Experiment 2)</t>
  </si>
  <si>
    <t>Xantho  (WW) Penelli (Experiment 3)</t>
  </si>
  <si>
    <t>Xantho  (DR) Penelli (Experiment 1)</t>
  </si>
  <si>
    <t>Xantho  (DR) Penelli (Experiment 2)</t>
  </si>
  <si>
    <t>Pst  (DR) M82 (Experiment 3)</t>
  </si>
  <si>
    <t>Pst  (WW) M82 (Experiment 1)</t>
  </si>
  <si>
    <t>Xantho  (WW) M82 (Experiment 1)</t>
  </si>
  <si>
    <t>Pst  (WW) M82 (Experiment 2)</t>
  </si>
  <si>
    <t>Xantho  (WW) M82 (Experiment 2)</t>
  </si>
  <si>
    <t>Pst  (WW) M82 (Experiment 3)</t>
  </si>
  <si>
    <t>Xantho  (WW) M82 (Experiment 3)</t>
  </si>
  <si>
    <t>Pst  (DR) M82 (Experiment 1)</t>
  </si>
  <si>
    <t>Xantho  (DR) M82 (Experiment 1)</t>
  </si>
  <si>
    <t>Pst  (DR) M82 (Experiment 2)</t>
  </si>
  <si>
    <t>Xantho  (DR) M82 (Experiment 2)</t>
  </si>
  <si>
    <t>Xantho  (DR) M82 (Experiment 3)</t>
  </si>
  <si>
    <t>treatment</t>
  </si>
  <si>
    <t>log</t>
  </si>
  <si>
    <t xml:space="preserve">R90_100% </t>
  </si>
  <si>
    <t>R90_50%</t>
  </si>
  <si>
    <t>R90_25%</t>
  </si>
  <si>
    <t>Moderate and severe drought, 90 min recovery / plates</t>
  </si>
  <si>
    <t>condition</t>
  </si>
  <si>
    <t>value (log)</t>
  </si>
  <si>
    <t>well-watered</t>
  </si>
  <si>
    <t>Recovery from moderate drought</t>
  </si>
  <si>
    <t>Recovery from severe drought</t>
  </si>
  <si>
    <t xml:space="preserve">Experimental design: Col-0 were seeded on 100% water content plates (-sucrose). After 11-days they were transffered to 100%, 50% and 25% water content plates (-sucrose) for additional 19-days. At this point we transffered plants to water. And samples W100, D50 and D25 were imidietly transffered to pathogen solution. Samples W90, R90-50 and R90-25 were left in water for additional 90 mins. After 90 mins, these samples were transfered to pathogen solution as well. All plants (in water/ pathogen solution) were placed back in the growth chamber. After 48h plants were weighed and collected to a 96-well plate with 2 small beads. </t>
  </si>
  <si>
    <t>4h-1X</t>
  </si>
  <si>
    <t>4h-10X</t>
  </si>
  <si>
    <t>CFU calculation</t>
  </si>
  <si>
    <t xml:space="preserve"> log10 CFU calculation</t>
  </si>
  <si>
    <t>Wet</t>
  </si>
  <si>
    <t>Dry</t>
  </si>
  <si>
    <t>A</t>
  </si>
  <si>
    <t>CFU/cm^2 = N (colonies count) * Vol (tube) / Vol (on plate) / A (area of discs or g)</t>
  </si>
  <si>
    <t>B</t>
  </si>
  <si>
    <t>C</t>
  </si>
  <si>
    <t>D</t>
  </si>
  <si>
    <t>E</t>
  </si>
  <si>
    <t>F</t>
  </si>
  <si>
    <t>G</t>
  </si>
  <si>
    <t>H</t>
  </si>
  <si>
    <t>SDV</t>
  </si>
  <si>
    <t>24h-1X</t>
  </si>
  <si>
    <t>24h-2X</t>
  </si>
  <si>
    <t>&gt;100</t>
  </si>
  <si>
    <t>&gt;60</t>
  </si>
  <si>
    <t>24h-10X</t>
  </si>
  <si>
    <t>24h-10X*10</t>
  </si>
  <si>
    <t>24h-2X*2</t>
  </si>
  <si>
    <t>time</t>
  </si>
  <si>
    <t>log10</t>
  </si>
  <si>
    <t>4 hours</t>
  </si>
  <si>
    <t>Recovery</t>
  </si>
  <si>
    <t>24 hours</t>
  </si>
  <si>
    <t>Obs#</t>
  </si>
  <si>
    <t>Time</t>
  </si>
  <si>
    <t>Date</t>
  </si>
  <si>
    <t>configName</t>
  </si>
  <si>
    <t>configAuthor</t>
  </si>
  <si>
    <t>remark</t>
  </si>
  <si>
    <t>Observation</t>
  </si>
  <si>
    <t>gsw</t>
  </si>
  <si>
    <t>gbw</t>
  </si>
  <si>
    <t>gtw</t>
  </si>
  <si>
    <t>VPcham</t>
  </si>
  <si>
    <t>VPref</t>
  </si>
  <si>
    <t>VPleaf</t>
  </si>
  <si>
    <t>VPDleaf</t>
  </si>
  <si>
    <t>H2O_r</t>
  </si>
  <si>
    <t>H2O_s</t>
  </si>
  <si>
    <t>H2O_leaf</t>
  </si>
  <si>
    <t>leaf_area</t>
  </si>
  <si>
    <t>leaf_width</t>
  </si>
  <si>
    <t>rh_s</t>
  </si>
  <si>
    <t>rh_r</t>
  </si>
  <si>
    <t>Tref</t>
  </si>
  <si>
    <t>Tmeas</t>
  </si>
  <si>
    <t>Tleaf</t>
  </si>
  <si>
    <t>P_atm</t>
  </si>
  <si>
    <t>flow</t>
  </si>
  <si>
    <t>flow_s</t>
  </si>
  <si>
    <t>leak_pct</t>
  </si>
  <si>
    <t>Qamb</t>
  </si>
  <si>
    <t>batt</t>
  </si>
  <si>
    <t>pitch</t>
  </si>
  <si>
    <t>roll</t>
  </si>
  <si>
    <t>heading</t>
  </si>
  <si>
    <t>angle_inc_leaf</t>
  </si>
  <si>
    <t>direct_pct</t>
  </si>
  <si>
    <t>slope_leaf</t>
  </si>
  <si>
    <t>az_leaf</t>
  </si>
  <si>
    <t>dec_solar</t>
  </si>
  <si>
    <t>az_solar</t>
  </si>
  <si>
    <t>zenith_solar</t>
  </si>
  <si>
    <t>gps_time</t>
  </si>
  <si>
    <t>gps_date</t>
  </si>
  <si>
    <t>latitude</t>
  </si>
  <si>
    <t>longitude</t>
  </si>
  <si>
    <t>altitude</t>
  </si>
  <si>
    <t>gps_sats</t>
  </si>
  <si>
    <t>gps_HDOP</t>
  </si>
  <si>
    <t>match_time</t>
  </si>
  <si>
    <t>match_date</t>
  </si>
  <si>
    <t>rh_adj</t>
  </si>
  <si>
    <t>type</t>
  </si>
  <si>
    <t>gsw1sec</t>
  </si>
  <si>
    <t>gsw2sec</t>
  </si>
  <si>
    <t>gsw4sec</t>
  </si>
  <si>
    <t>flr1sec</t>
  </si>
  <si>
    <t>flr2sec</t>
  </si>
  <si>
    <t>flr4sec</t>
  </si>
  <si>
    <t>auto</t>
  </si>
  <si>
    <t>flow_set</t>
  </si>
  <si>
    <t>gsw_limit</t>
  </si>
  <si>
    <t>gsw_period</t>
  </si>
  <si>
    <t>aw</t>
  </si>
  <si>
    <t>Bla</t>
  </si>
  <si>
    <t>Blb</t>
  </si>
  <si>
    <t>Blc</t>
  </si>
  <si>
    <t>Bld</t>
  </si>
  <si>
    <t>Ble</t>
  </si>
  <si>
    <t>chamber</t>
  </si>
  <si>
    <t>v_humA</t>
  </si>
  <si>
    <t>v_humB</t>
  </si>
  <si>
    <t>v_flowIn</t>
  </si>
  <si>
    <t>v_flowOut</t>
  </si>
  <si>
    <t>v_temp</t>
  </si>
  <si>
    <t>v_irt</t>
  </si>
  <si>
    <t>v_pres</t>
  </si>
  <si>
    <t>v_par</t>
  </si>
  <si>
    <t>v_F</t>
  </si>
  <si>
    <t>i_LED</t>
  </si>
  <si>
    <t>b_rhr</t>
  </si>
  <si>
    <t>m_rhr</t>
  </si>
  <si>
    <t>span_rhr</t>
  </si>
  <si>
    <t>b_rhs</t>
  </si>
  <si>
    <t>m_rhs</t>
  </si>
  <si>
    <t>span_rhs</t>
  </si>
  <si>
    <t>z_flowIn</t>
  </si>
  <si>
    <t>z_flowOut</t>
  </si>
  <si>
    <t>z_quantum</t>
  </si>
  <si>
    <t>z_flr</t>
  </si>
  <si>
    <t>flashId</t>
  </si>
  <si>
    <t>lciSerNum</t>
  </si>
  <si>
    <t>lcpSerNum</t>
  </si>
  <si>
    <t>lcfSerNum</t>
  </si>
  <si>
    <t>lcrhSerNum</t>
  </si>
  <si>
    <t>version</t>
  </si>
  <si>
    <t>configUpdatedAt</t>
  </si>
  <si>
    <t>MEASUREMENT_HEADER_END</t>
  </si>
  <si>
    <t>date</t>
  </si>
  <si>
    <t>lciSerialNumber</t>
  </si>
  <si>
    <t>lcpSerialNumber</t>
  </si>
  <si>
    <t>lcfSerialNumber</t>
  </si>
  <si>
    <t>Fm</t>
  </si>
  <si>
    <t>Fo</t>
  </si>
  <si>
    <t>Fv/Fm</t>
  </si>
  <si>
    <t>Fm'</t>
  </si>
  <si>
    <t>Fs</t>
  </si>
  <si>
    <t>PhiPS2</t>
  </si>
  <si>
    <t>data[]</t>
  </si>
  <si>
    <t>FLASH_HEADER_END</t>
  </si>
  <si>
    <t>recover</t>
  </si>
  <si>
    <t xml:space="preserve"> Auto gsw</t>
  </si>
  <si>
    <t>Or</t>
  </si>
  <si>
    <t>0000-00-00</t>
  </si>
  <si>
    <t>nan</t>
  </si>
  <si>
    <t>standard</t>
  </si>
  <si>
    <t>PFA-01147</t>
  </si>
  <si>
    <t>PSA-01189</t>
  </si>
  <si>
    <t>RHS-01872</t>
  </si>
  <si>
    <t>3.0.0</t>
  </si>
  <si>
    <t>2024-06-15T08:24:33.076Z</t>
  </si>
  <si>
    <t>MEASUREMENT_END</t>
  </si>
  <si>
    <t>wet</t>
  </si>
  <si>
    <t>av. Recover</t>
  </si>
  <si>
    <t>av. Wet</t>
  </si>
  <si>
    <t>% from wet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</si>
</sst>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12"/>
      <color rgb="FFFF0000"/>
      <name val="Aptos Narrow"/>
      <family val="2"/>
      <scheme val="minor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rgb="FF000000"/>
      <name val="Aptos Narrow"/>
      <family val="2"/>
      <scheme val="minor"/>
    </font>
    <font>
      <sz val="11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EC2D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DDEF4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7" fillId="0" borderId="0" xfId="0" applyFont="1"/>
    <xf numFmtId="0" fontId="9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9" xfId="0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" xfId="0" applyFont="1" applyBorder="1"/>
    <xf numFmtId="2" fontId="4" fillId="0" borderId="3" xfId="0" applyNumberFormat="1" applyFont="1" applyBorder="1"/>
    <xf numFmtId="0" fontId="6" fillId="0" borderId="3" xfId="0" applyFont="1" applyBorder="1"/>
    <xf numFmtId="2" fontId="4" fillId="0" borderId="4" xfId="0" applyNumberFormat="1" applyFont="1" applyBorder="1"/>
    <xf numFmtId="2" fontId="4" fillId="0" borderId="5" xfId="0" applyNumberFormat="1" applyFont="1" applyBorder="1"/>
    <xf numFmtId="2" fontId="4" fillId="0" borderId="2" xfId="0" applyNumberFormat="1" applyFont="1" applyBorder="1"/>
    <xf numFmtId="2" fontId="4" fillId="0" borderId="1" xfId="0" applyNumberFormat="1" applyFont="1" applyBorder="1"/>
    <xf numFmtId="0" fontId="10" fillId="0" borderId="3" xfId="0" applyFont="1" applyBorder="1"/>
    <xf numFmtId="2" fontId="4" fillId="0" borderId="0" xfId="0" applyNumberFormat="1" applyFont="1"/>
    <xf numFmtId="0" fontId="6" fillId="0" borderId="0" xfId="0" applyFont="1"/>
    <xf numFmtId="0" fontId="4" fillId="0" borderId="13" xfId="0" applyFont="1" applyBorder="1"/>
    <xf numFmtId="0" fontId="2" fillId="0" borderId="0" xfId="0" applyFont="1"/>
    <xf numFmtId="9" fontId="4" fillId="0" borderId="0" xfId="0" applyNumberFormat="1" applyFont="1"/>
    <xf numFmtId="9" fontId="11" fillId="0" borderId="0" xfId="0" applyNumberFormat="1" applyFont="1"/>
    <xf numFmtId="0" fontId="4" fillId="8" borderId="13" xfId="0" applyFont="1" applyFill="1" applyBorder="1"/>
    <xf numFmtId="0" fontId="6" fillId="0" borderId="13" xfId="0" applyFont="1" applyBorder="1"/>
    <xf numFmtId="0" fontId="0" fillId="0" borderId="13" xfId="0" applyBorder="1"/>
    <xf numFmtId="0" fontId="5" fillId="0" borderId="13" xfId="0" applyFont="1" applyBorder="1"/>
    <xf numFmtId="0" fontId="3" fillId="0" borderId="13" xfId="0" applyFont="1" applyBorder="1"/>
    <xf numFmtId="0" fontId="8" fillId="0" borderId="13" xfId="0" applyFont="1" applyBorder="1"/>
    <xf numFmtId="0" fontId="7" fillId="0" borderId="13" xfId="0" applyFont="1" applyBorder="1"/>
    <xf numFmtId="0" fontId="9" fillId="0" borderId="13" xfId="0" applyFont="1" applyBorder="1"/>
    <xf numFmtId="0" fontId="4" fillId="6" borderId="9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4" fillId="11" borderId="0" xfId="0" applyFont="1" applyFill="1"/>
    <xf numFmtId="0" fontId="4" fillId="11" borderId="13" xfId="0" applyFont="1" applyFill="1" applyBorder="1"/>
    <xf numFmtId="21" fontId="4" fillId="0" borderId="0" xfId="0" applyNumberFormat="1" applyFont="1"/>
    <xf numFmtId="14" fontId="4" fillId="0" borderId="0" xfId="0" applyNumberFormat="1" applyFont="1"/>
    <xf numFmtId="0" fontId="4" fillId="12" borderId="0" xfId="0" applyFont="1" applyFill="1"/>
    <xf numFmtId="0" fontId="4" fillId="12" borderId="13" xfId="0" applyFont="1" applyFill="1" applyBorder="1"/>
    <xf numFmtId="0" fontId="12" fillId="0" borderId="13" xfId="0" applyFont="1" applyBorder="1"/>
    <xf numFmtId="0" fontId="4" fillId="1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gsw -all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recover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'[1]Natanella data'!$DA$2:$DG$2</c:f>
              <c:numCache>
                <c:formatCode>General</c:formatCode>
                <c:ptCount val="7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  <c:pt idx="6">
                  <c:v>150</c:v>
                </c:pt>
              </c:numCache>
            </c:numRef>
          </c:xVal>
          <c:yVal>
            <c:numRef>
              <c:f>'[1]Natanella data'!$DA$3:$DG$3</c:f>
              <c:numCache>
                <c:formatCode>General</c:formatCode>
                <c:ptCount val="7"/>
                <c:pt idx="0">
                  <c:v>4.8807000000000003E-2</c:v>
                </c:pt>
                <c:pt idx="1">
                  <c:v>5.8206000000000001E-2</c:v>
                </c:pt>
                <c:pt idx="2">
                  <c:v>5.2920000000000002E-2</c:v>
                </c:pt>
                <c:pt idx="3">
                  <c:v>5.4634000000000002E-2</c:v>
                </c:pt>
                <c:pt idx="4">
                  <c:v>5.7679000000000001E-2</c:v>
                </c:pt>
                <c:pt idx="5">
                  <c:v>5.9846999999999997E-2</c:v>
                </c:pt>
                <c:pt idx="6">
                  <c:v>7.0259000000000002E-2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29-7B4A-814E-217C5D23352B}"/>
            </c:ext>
          </c:extLst>
        </c:ser>
        <c:ser>
          <c:idx val="1"/>
          <c:order val="1"/>
          <c:tx>
            <c:v>recover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'[1]Natanella data'!$DA$2:$DG$2</c:f>
              <c:numCache>
                <c:formatCode>General</c:formatCode>
                <c:ptCount val="7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  <c:pt idx="6">
                  <c:v>150</c:v>
                </c:pt>
              </c:numCache>
            </c:numRef>
          </c:xVal>
          <c:yVal>
            <c:numRef>
              <c:f>'[1]Natanella data'!$DA$4:$DG$4</c:f>
              <c:numCache>
                <c:formatCode>General</c:formatCode>
                <c:ptCount val="7"/>
                <c:pt idx="0">
                  <c:v>3.2207E-2</c:v>
                </c:pt>
                <c:pt idx="1">
                  <c:v>6.0713999999999997E-2</c:v>
                </c:pt>
                <c:pt idx="2">
                  <c:v>4.6247000000000003E-2</c:v>
                </c:pt>
                <c:pt idx="3">
                  <c:v>4.9374000000000001E-2</c:v>
                </c:pt>
                <c:pt idx="4">
                  <c:v>4.9139000000000002E-2</c:v>
                </c:pt>
                <c:pt idx="5">
                  <c:v>7.3016999999999999E-2</c:v>
                </c:pt>
                <c:pt idx="6">
                  <c:v>0.103143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29-7B4A-814E-217C5D23352B}"/>
            </c:ext>
          </c:extLst>
        </c:ser>
        <c:ser>
          <c:idx val="2"/>
          <c:order val="2"/>
          <c:tx>
            <c:v>recover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'[1]Natanella data'!$DA$2:$DG$2</c:f>
              <c:numCache>
                <c:formatCode>General</c:formatCode>
                <c:ptCount val="7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  <c:pt idx="6">
                  <c:v>150</c:v>
                </c:pt>
              </c:numCache>
            </c:numRef>
          </c:xVal>
          <c:yVal>
            <c:numRef>
              <c:f>'[1]Natanella data'!$DA$5:$DG$5</c:f>
              <c:numCache>
                <c:formatCode>General</c:formatCode>
                <c:ptCount val="7"/>
                <c:pt idx="0">
                  <c:v>2.647E-2</c:v>
                </c:pt>
                <c:pt idx="1">
                  <c:v>6.3742999999999994E-2</c:v>
                </c:pt>
                <c:pt idx="2">
                  <c:v>5.0809E-2</c:v>
                </c:pt>
                <c:pt idx="3">
                  <c:v>5.0460999999999999E-2</c:v>
                </c:pt>
                <c:pt idx="4">
                  <c:v>4.6567999999999998E-2</c:v>
                </c:pt>
                <c:pt idx="5">
                  <c:v>7.1894E-2</c:v>
                </c:pt>
                <c:pt idx="6">
                  <c:v>9.0277999999999997E-2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729-7B4A-814E-217C5D23352B}"/>
            </c:ext>
          </c:extLst>
        </c:ser>
        <c:ser>
          <c:idx val="3"/>
          <c:order val="3"/>
          <c:tx>
            <c:v>recover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'[1]Natanella data'!$DA$2:$DG$2</c:f>
              <c:numCache>
                <c:formatCode>General</c:formatCode>
                <c:ptCount val="7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  <c:pt idx="6">
                  <c:v>150</c:v>
                </c:pt>
              </c:numCache>
            </c:numRef>
          </c:xVal>
          <c:yVal>
            <c:numRef>
              <c:f>'[1]Natanella data'!$DA$6:$DG$6</c:f>
              <c:numCache>
                <c:formatCode>General</c:formatCode>
                <c:ptCount val="7"/>
                <c:pt idx="0">
                  <c:v>3.5573E-2</c:v>
                </c:pt>
                <c:pt idx="1">
                  <c:v>3.9952000000000001E-2</c:v>
                </c:pt>
                <c:pt idx="2">
                  <c:v>3.2592999999999997E-2</c:v>
                </c:pt>
                <c:pt idx="3">
                  <c:v>3.6137000000000002E-2</c:v>
                </c:pt>
                <c:pt idx="4">
                  <c:v>3.5001999999999998E-2</c:v>
                </c:pt>
                <c:pt idx="5">
                  <c:v>4.9813999999999997E-2</c:v>
                </c:pt>
                <c:pt idx="6">
                  <c:v>6.0576999999999999E-2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729-7B4A-814E-217C5D23352B}"/>
            </c:ext>
          </c:extLst>
        </c:ser>
        <c:ser>
          <c:idx val="4"/>
          <c:order val="4"/>
          <c:tx>
            <c:v>wet 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'[1]Natanella data'!$DA$2:$DG$2</c:f>
              <c:numCache>
                <c:formatCode>General</c:formatCode>
                <c:ptCount val="7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  <c:pt idx="6">
                  <c:v>150</c:v>
                </c:pt>
              </c:numCache>
            </c:numRef>
          </c:xVal>
          <c:yVal>
            <c:numRef>
              <c:f>'[1]Natanella data'!$DA$7:$DG$7</c:f>
              <c:numCache>
                <c:formatCode>General</c:formatCode>
                <c:ptCount val="7"/>
                <c:pt idx="0">
                  <c:v>5.9591999999999999E-2</c:v>
                </c:pt>
                <c:pt idx="1">
                  <c:v>8.2618999999999998E-2</c:v>
                </c:pt>
                <c:pt idx="2">
                  <c:v>6.7981E-2</c:v>
                </c:pt>
                <c:pt idx="3">
                  <c:v>4.1949E-2</c:v>
                </c:pt>
                <c:pt idx="4">
                  <c:v>5.7807999999999998E-2</c:v>
                </c:pt>
                <c:pt idx="5">
                  <c:v>7.8003000000000003E-2</c:v>
                </c:pt>
                <c:pt idx="6">
                  <c:v>7.9948000000000005E-2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729-7B4A-814E-217C5D23352B}"/>
            </c:ext>
          </c:extLst>
        </c:ser>
        <c:ser>
          <c:idx val="5"/>
          <c:order val="5"/>
          <c:tx>
            <c:v>wet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'[1]Natanella data'!$DA$2:$DG$2</c:f>
              <c:numCache>
                <c:formatCode>General</c:formatCode>
                <c:ptCount val="7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  <c:pt idx="6">
                  <c:v>150</c:v>
                </c:pt>
              </c:numCache>
            </c:numRef>
          </c:xVal>
          <c:yVal>
            <c:numRef>
              <c:f>'[1]Natanella data'!$DA$8:$DG$8</c:f>
              <c:numCache>
                <c:formatCode>General</c:formatCode>
                <c:ptCount val="7"/>
                <c:pt idx="0">
                  <c:v>2.4296000000000002E-2</c:v>
                </c:pt>
                <c:pt idx="1">
                  <c:v>5.4961999999999997E-2</c:v>
                </c:pt>
                <c:pt idx="2">
                  <c:v>2.7056E-2</c:v>
                </c:pt>
                <c:pt idx="3">
                  <c:v>1.9559E-2</c:v>
                </c:pt>
                <c:pt idx="4">
                  <c:v>3.3926999999999999E-2</c:v>
                </c:pt>
                <c:pt idx="5">
                  <c:v>3.4334000000000003E-2</c:v>
                </c:pt>
                <c:pt idx="6">
                  <c:v>3.9660000000000001E-2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729-7B4A-814E-217C5D23352B}"/>
            </c:ext>
          </c:extLst>
        </c:ser>
        <c:ser>
          <c:idx val="6"/>
          <c:order val="6"/>
          <c:tx>
            <c:v>wet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'[1]Natanella data'!$DA$2:$DG$2</c:f>
              <c:numCache>
                <c:formatCode>General</c:formatCode>
                <c:ptCount val="7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  <c:pt idx="6">
                  <c:v>150</c:v>
                </c:pt>
              </c:numCache>
            </c:numRef>
          </c:xVal>
          <c:yVal>
            <c:numRef>
              <c:f>'[1]Natanella data'!$DA$9:$DG$9</c:f>
              <c:numCache>
                <c:formatCode>General</c:formatCode>
                <c:ptCount val="7"/>
                <c:pt idx="0">
                  <c:v>9.4642000000000004E-2</c:v>
                </c:pt>
                <c:pt idx="1">
                  <c:v>7.5796000000000002E-2</c:v>
                </c:pt>
                <c:pt idx="2">
                  <c:v>6.3200999999999993E-2</c:v>
                </c:pt>
                <c:pt idx="3">
                  <c:v>4.9181999999999997E-2</c:v>
                </c:pt>
                <c:pt idx="4">
                  <c:v>5.2961000000000001E-2</c:v>
                </c:pt>
                <c:pt idx="5">
                  <c:v>7.2042999999999996E-2</c:v>
                </c:pt>
                <c:pt idx="6">
                  <c:v>8.1948999999999994E-2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729-7B4A-814E-217C5D23352B}"/>
            </c:ext>
          </c:extLst>
        </c:ser>
        <c:ser>
          <c:idx val="7"/>
          <c:order val="7"/>
          <c:tx>
            <c:v>wet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'[1]Natanella data'!$DA$2:$DG$2</c:f>
              <c:numCache>
                <c:formatCode>General</c:formatCode>
                <c:ptCount val="7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  <c:pt idx="6">
                  <c:v>150</c:v>
                </c:pt>
              </c:numCache>
            </c:numRef>
          </c:xVal>
          <c:yVal>
            <c:numRef>
              <c:f>'[1]Natanella data'!$DA$10:$DG$10</c:f>
              <c:numCache>
                <c:formatCode>General</c:formatCode>
                <c:ptCount val="7"/>
                <c:pt idx="0">
                  <c:v>6.2899999999999998E-2</c:v>
                </c:pt>
                <c:pt idx="1">
                  <c:v>6.7941000000000001E-2</c:v>
                </c:pt>
                <c:pt idx="2">
                  <c:v>6.4826999999999996E-2</c:v>
                </c:pt>
                <c:pt idx="3">
                  <c:v>5.0687999999999997E-2</c:v>
                </c:pt>
                <c:pt idx="4">
                  <c:v>4.8908E-2</c:v>
                </c:pt>
                <c:pt idx="5">
                  <c:v>5.8739E-2</c:v>
                </c:pt>
                <c:pt idx="6">
                  <c:v>7.8E-2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729-7B4A-814E-217C5D233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9075519"/>
        <c:axId val="639087167"/>
      </c:scatterChart>
      <c:valAx>
        <c:axId val="6390755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IL"/>
          </a:p>
        </c:txPr>
        <c:crossAx val="639087167"/>
        <c:crosses val="autoZero"/>
        <c:crossBetween val="midCat"/>
      </c:valAx>
      <c:valAx>
        <c:axId val="639087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IL"/>
          </a:p>
        </c:txPr>
        <c:crossAx val="6390755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93151091962561"/>
          <c:y val="4.2377832132069436E-2"/>
          <c:w val="0.1051027120411325"/>
          <c:h val="0.410493230081461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I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gsw- av.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L"/>
        </a:p>
      </c:txPr>
    </c:title>
    <c:autoTitleDeleted val="0"/>
    <c:plotArea>
      <c:layout/>
      <c:scatterChart>
        <c:scatterStyle val="lineMarker"/>
        <c:varyColors val="0"/>
        <c:ser>
          <c:idx val="6"/>
          <c:order val="0"/>
          <c:tx>
            <c:strRef>
              <c:f>'[1]Natanella data'!$CZ$11</c:f>
              <c:strCache>
                <c:ptCount val="1"/>
                <c:pt idx="0">
                  <c:v>av. Recover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'[1]Natanella data'!$DA$2:$DG$2</c:f>
              <c:numCache>
                <c:formatCode>General</c:formatCode>
                <c:ptCount val="7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  <c:pt idx="6">
                  <c:v>150</c:v>
                </c:pt>
              </c:numCache>
            </c:numRef>
          </c:xVal>
          <c:yVal>
            <c:numRef>
              <c:f>'[1]Natanella data'!$DA$11:$DG$11</c:f>
              <c:numCache>
                <c:formatCode>General</c:formatCode>
                <c:ptCount val="7"/>
                <c:pt idx="0">
                  <c:v>3.5764249999999997E-2</c:v>
                </c:pt>
                <c:pt idx="1">
                  <c:v>5.5653750000000002E-2</c:v>
                </c:pt>
                <c:pt idx="2">
                  <c:v>4.5642249999999995E-2</c:v>
                </c:pt>
                <c:pt idx="3">
                  <c:v>4.7651499999999999E-2</c:v>
                </c:pt>
                <c:pt idx="4">
                  <c:v>4.7097E-2</c:v>
                </c:pt>
                <c:pt idx="5">
                  <c:v>6.3643000000000005E-2</c:v>
                </c:pt>
                <c:pt idx="6">
                  <c:v>8.1064250000000004E-2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53-3E43-8BD4-A504A20A1B94}"/>
            </c:ext>
          </c:extLst>
        </c:ser>
        <c:ser>
          <c:idx val="7"/>
          <c:order val="1"/>
          <c:tx>
            <c:strRef>
              <c:f>'[1]Natanella data'!$CZ$12</c:f>
              <c:strCache>
                <c:ptCount val="1"/>
                <c:pt idx="0">
                  <c:v>av. Wet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'[1]Natanella data'!$DA$2:$DG$2</c:f>
              <c:numCache>
                <c:formatCode>General</c:formatCode>
                <c:ptCount val="7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90</c:v>
                </c:pt>
                <c:pt idx="5">
                  <c:v>120</c:v>
                </c:pt>
                <c:pt idx="6">
                  <c:v>150</c:v>
                </c:pt>
              </c:numCache>
            </c:numRef>
          </c:xVal>
          <c:yVal>
            <c:numRef>
              <c:f>'[1]Natanella data'!$DA$12:$DG$12</c:f>
              <c:numCache>
                <c:formatCode>General</c:formatCode>
                <c:ptCount val="7"/>
                <c:pt idx="0">
                  <c:v>6.0357500000000008E-2</c:v>
                </c:pt>
                <c:pt idx="1">
                  <c:v>7.0329500000000003E-2</c:v>
                </c:pt>
                <c:pt idx="2">
                  <c:v>5.5766249999999996E-2</c:v>
                </c:pt>
                <c:pt idx="3">
                  <c:v>4.0344499999999998E-2</c:v>
                </c:pt>
                <c:pt idx="4">
                  <c:v>4.8401E-2</c:v>
                </c:pt>
                <c:pt idx="5">
                  <c:v>6.0779749999999994E-2</c:v>
                </c:pt>
                <c:pt idx="6">
                  <c:v>6.988925E-2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A53-3E43-8BD4-A504A20A1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9075519"/>
        <c:axId val="639087167"/>
      </c:scatterChart>
      <c:valAx>
        <c:axId val="6390755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IL"/>
          </a:p>
        </c:txPr>
        <c:crossAx val="639087167"/>
        <c:crosses val="autoZero"/>
        <c:crossBetween val="midCat"/>
      </c:valAx>
      <c:valAx>
        <c:axId val="639087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IL"/>
          </a:p>
        </c:txPr>
        <c:crossAx val="6390755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726060185872988"/>
          <c:y val="0.73260976576790549"/>
          <c:w val="0.18309579227124911"/>
          <c:h val="0.109466968275523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111</xdr:col>
      <xdr:colOff>9525</xdr:colOff>
      <xdr:row>0</xdr:row>
      <xdr:rowOff>114300</xdr:rowOff>
    </xdr:from>
    <xdr:to>
      <xdr:col>120</xdr:col>
      <xdr:colOff>581025</xdr:colOff>
      <xdr:row>22</xdr:row>
      <xdr:rowOff>100012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4CCA256-E17F-4742-8F30-3D16A92A3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111</xdr:col>
      <xdr:colOff>0</xdr:colOff>
      <xdr:row>24</xdr:row>
      <xdr:rowOff>0</xdr:rowOff>
    </xdr:from>
    <xdr:to>
      <xdr:col>120</xdr:col>
      <xdr:colOff>571500</xdr:colOff>
      <xdr:row>45</xdr:row>
      <xdr:rowOff>176212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2A42DDD-6958-EC4D-83FA-52BE80A7A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natanellaeliaz/Desktop/Natanella%20porometer.xlsx" TargetMode="External"/><Relationship Id="rId1" Type="http://schemas.openxmlformats.org/officeDocument/2006/relationships/externalLinkPath" Target="/Users/natanellaeliaz/Desktop/Natanella%20porome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_DUMP_1732797311453"/>
      <sheetName val="Natanella data"/>
      <sheetName val="Sheet1"/>
    </sheetNames>
    <sheetDataSet>
      <sheetData sheetId="0"/>
      <sheetData sheetId="1">
        <row r="2">
          <cell r="DA2">
            <v>0</v>
          </cell>
          <cell r="DB2">
            <v>15</v>
          </cell>
          <cell r="DC2">
            <v>30</v>
          </cell>
          <cell r="DD2">
            <v>60</v>
          </cell>
          <cell r="DE2">
            <v>90</v>
          </cell>
          <cell r="DF2">
            <v>120</v>
          </cell>
          <cell r="DG2">
            <v>150</v>
          </cell>
        </row>
        <row r="3">
          <cell r="DA3">
            <v>4.8807000000000003E-2</v>
          </cell>
          <cell r="DB3">
            <v>5.8206000000000001E-2</v>
          </cell>
          <cell r="DC3">
            <v>5.2920000000000002E-2</v>
          </cell>
          <cell r="DD3">
            <v>5.4634000000000002E-2</v>
          </cell>
          <cell r="DE3">
            <v>5.7679000000000001E-2</v>
          </cell>
          <cell r="DF3">
            <v>5.9846999999999997E-2</v>
          </cell>
          <cell r="DG3">
            <v>7.0259000000000002E-2</v>
          </cell>
        </row>
        <row r="4">
          <cell r="DA4">
            <v>3.2207E-2</v>
          </cell>
          <cell r="DB4">
            <v>6.0713999999999997E-2</v>
          </cell>
          <cell r="DC4">
            <v>4.6247000000000003E-2</v>
          </cell>
          <cell r="DD4">
            <v>4.9374000000000001E-2</v>
          </cell>
          <cell r="DE4">
            <v>4.9139000000000002E-2</v>
          </cell>
          <cell r="DF4">
            <v>7.3016999999999999E-2</v>
          </cell>
          <cell r="DG4">
            <v>0.103143</v>
          </cell>
        </row>
        <row r="5">
          <cell r="DA5">
            <v>2.647E-2</v>
          </cell>
          <cell r="DB5">
            <v>6.3742999999999994E-2</v>
          </cell>
          <cell r="DC5">
            <v>5.0809E-2</v>
          </cell>
          <cell r="DD5">
            <v>5.0460999999999999E-2</v>
          </cell>
          <cell r="DE5">
            <v>4.6567999999999998E-2</v>
          </cell>
          <cell r="DF5">
            <v>7.1894E-2</v>
          </cell>
          <cell r="DG5">
            <v>9.0277999999999997E-2</v>
          </cell>
        </row>
        <row r="6">
          <cell r="DA6">
            <v>3.5573E-2</v>
          </cell>
          <cell r="DB6">
            <v>3.9952000000000001E-2</v>
          </cell>
          <cell r="DC6">
            <v>3.2592999999999997E-2</v>
          </cell>
          <cell r="DD6">
            <v>3.6137000000000002E-2</v>
          </cell>
          <cell r="DE6">
            <v>3.5001999999999998E-2</v>
          </cell>
          <cell r="DF6">
            <v>4.9813999999999997E-2</v>
          </cell>
          <cell r="DG6">
            <v>6.0576999999999999E-2</v>
          </cell>
        </row>
        <row r="7">
          <cell r="DA7">
            <v>5.9591999999999999E-2</v>
          </cell>
          <cell r="DB7">
            <v>8.2618999999999998E-2</v>
          </cell>
          <cell r="DC7">
            <v>6.7981E-2</v>
          </cell>
          <cell r="DD7">
            <v>4.1949E-2</v>
          </cell>
          <cell r="DE7">
            <v>5.7807999999999998E-2</v>
          </cell>
          <cell r="DF7">
            <v>7.8003000000000003E-2</v>
          </cell>
          <cell r="DG7">
            <v>7.9948000000000005E-2</v>
          </cell>
        </row>
        <row r="8">
          <cell r="DA8">
            <v>2.4296000000000002E-2</v>
          </cell>
          <cell r="DB8">
            <v>5.4961999999999997E-2</v>
          </cell>
          <cell r="DC8">
            <v>2.7056E-2</v>
          </cell>
          <cell r="DD8">
            <v>1.9559E-2</v>
          </cell>
          <cell r="DE8">
            <v>3.3926999999999999E-2</v>
          </cell>
          <cell r="DF8">
            <v>3.4334000000000003E-2</v>
          </cell>
          <cell r="DG8">
            <v>3.9660000000000001E-2</v>
          </cell>
        </row>
        <row r="9">
          <cell r="DA9">
            <v>9.4642000000000004E-2</v>
          </cell>
          <cell r="DB9">
            <v>7.5796000000000002E-2</v>
          </cell>
          <cell r="DC9">
            <v>6.3200999999999993E-2</v>
          </cell>
          <cell r="DD9">
            <v>4.9181999999999997E-2</v>
          </cell>
          <cell r="DE9">
            <v>5.2961000000000001E-2</v>
          </cell>
          <cell r="DF9">
            <v>7.2042999999999996E-2</v>
          </cell>
          <cell r="DG9">
            <v>8.1948999999999994E-2</v>
          </cell>
        </row>
        <row r="10">
          <cell r="DA10">
            <v>6.2899999999999998E-2</v>
          </cell>
          <cell r="DB10">
            <v>6.7941000000000001E-2</v>
          </cell>
          <cell r="DC10">
            <v>6.4826999999999996E-2</v>
          </cell>
          <cell r="DD10">
            <v>5.0687999999999997E-2</v>
          </cell>
          <cell r="DE10">
            <v>4.8908E-2</v>
          </cell>
          <cell r="DF10">
            <v>5.8739E-2</v>
          </cell>
          <cell r="DG10">
            <v>7.8E-2</v>
          </cell>
        </row>
        <row r="11">
          <cell r="CZ11" t="str">
            <v>av. Recover</v>
          </cell>
          <cell r="DA11">
            <v>3.5764249999999997E-2</v>
          </cell>
          <cell r="DB11">
            <v>5.5653750000000002E-2</v>
          </cell>
          <cell r="DC11">
            <v>4.5642249999999995E-2</v>
          </cell>
          <cell r="DD11">
            <v>4.7651499999999999E-2</v>
          </cell>
          <cell r="DE11">
            <v>4.7097E-2</v>
          </cell>
          <cell r="DF11">
            <v>6.3643000000000005E-2</v>
          </cell>
          <cell r="DG11">
            <v>8.1064250000000004E-2</v>
          </cell>
        </row>
        <row r="12">
          <cell r="CZ12" t="str">
            <v>av. Wet</v>
          </cell>
          <cell r="DA12">
            <v>6.0357500000000008E-2</v>
          </cell>
          <cell r="DB12">
            <v>7.0329500000000003E-2</v>
          </cell>
          <cell r="DC12">
            <v>5.5766249999999996E-2</v>
          </cell>
          <cell r="DD12">
            <v>4.0344499999999998E-2</v>
          </cell>
          <cell r="DE12">
            <v>4.8401E-2</v>
          </cell>
          <cell r="DF12">
            <v>6.0779749999999994E-2</v>
          </cell>
          <cell r="DG12">
            <v>6.988925E-2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5C1EF-97CE-3A40-9C50-370604AB545F}">
  <dimension ref="A1:M935"/>
  <sheetViews>
    <sheetView zoomScale="75" workbookViewId="0">
      <selection activeCell="I16" sqref="I16"/>
    </sheetView>
  </sheetViews>
  <sheetFormatPr baseColWidth="10" defaultRowHeight="16" x14ac:dyDescent="0.2"/>
  <cols>
    <col min="2" max="2" width="8.1640625" customWidth="1"/>
    <col min="3" max="3" width="8" customWidth="1"/>
    <col min="4" max="4" width="7.33203125" customWidth="1"/>
    <col min="7" max="7" width="12.6640625" bestFit="1" customWidth="1"/>
  </cols>
  <sheetData>
    <row r="1" spans="1:13" x14ac:dyDescent="0.2">
      <c r="A1" s="3" t="s">
        <v>68</v>
      </c>
      <c r="B1" s="3"/>
      <c r="C1" s="3"/>
      <c r="D1" s="3"/>
      <c r="E1" s="3"/>
      <c r="F1" s="3"/>
      <c r="G1" s="3" t="s">
        <v>66</v>
      </c>
      <c r="H1" t="s">
        <v>0</v>
      </c>
      <c r="I1" t="s">
        <v>1</v>
      </c>
      <c r="J1" t="s">
        <v>2</v>
      </c>
      <c r="K1" t="s">
        <v>3</v>
      </c>
      <c r="L1" s="1"/>
      <c r="M1" s="1"/>
    </row>
    <row r="2" spans="1:13" x14ac:dyDescent="0.2">
      <c r="A2" s="28" t="s">
        <v>4</v>
      </c>
      <c r="B2" s="28" t="s">
        <v>5</v>
      </c>
      <c r="C2" s="28" t="s">
        <v>6</v>
      </c>
      <c r="D2" s="28" t="s">
        <v>7</v>
      </c>
      <c r="E2" s="28" t="s">
        <v>67</v>
      </c>
      <c r="F2" s="3"/>
      <c r="G2" s="3" t="s">
        <v>8</v>
      </c>
      <c r="H2" s="3">
        <f>AVERAGE(E3:E8)</f>
        <v>57.752102485387958</v>
      </c>
      <c r="I2" s="3">
        <f>STDEV(E3:E8)</f>
        <v>3.3201118499411542</v>
      </c>
      <c r="J2" s="3">
        <f>I2/SQRT(K2)</f>
        <v>1.3554299868872901</v>
      </c>
      <c r="K2" s="3">
        <v>6</v>
      </c>
    </row>
    <row r="3" spans="1:13" x14ac:dyDescent="0.2">
      <c r="A3" s="28" t="s">
        <v>9</v>
      </c>
      <c r="B3" s="28">
        <v>7</v>
      </c>
      <c r="C3" s="28">
        <v>12</v>
      </c>
      <c r="D3" s="28">
        <v>0.6</v>
      </c>
      <c r="E3" s="28">
        <f>(B3-D3)/(C3-D3)*100</f>
        <v>56.140350877192979</v>
      </c>
      <c r="F3" s="3"/>
      <c r="G3" s="3" t="s">
        <v>10</v>
      </c>
      <c r="H3" s="3">
        <f>AVERAGE(E9:E18)</f>
        <v>80.264129662061904</v>
      </c>
      <c r="I3" s="3">
        <f>STDEV(E9:E18)</f>
        <v>2.1923627576214817</v>
      </c>
      <c r="J3" s="3">
        <f t="shared" ref="J3:J5" si="0">I3/SQRT(K3)</f>
        <v>0.69328597714115547</v>
      </c>
      <c r="K3" s="3">
        <v>10</v>
      </c>
    </row>
    <row r="4" spans="1:13" x14ac:dyDescent="0.2">
      <c r="A4" s="28" t="s">
        <v>11</v>
      </c>
      <c r="B4" s="28">
        <v>5</v>
      </c>
      <c r="C4" s="28">
        <v>9</v>
      </c>
      <c r="D4" s="28">
        <v>0.6</v>
      </c>
      <c r="E4" s="28">
        <f t="shared" ref="E4:E32" si="1">(B4-D4)/(C4-D4)*100</f>
        <v>52.380952380952387</v>
      </c>
      <c r="F4" s="3"/>
      <c r="G4" s="3" t="s">
        <v>12</v>
      </c>
      <c r="H4" s="3">
        <f>AVERAGE(E19:E24)</f>
        <v>64.370007739316904</v>
      </c>
      <c r="I4" s="3">
        <f>STDEV(E19:E24)</f>
        <v>7.845019487557181</v>
      </c>
      <c r="J4" s="3">
        <f t="shared" si="0"/>
        <v>3.2027157944509099</v>
      </c>
      <c r="K4" s="3">
        <v>6</v>
      </c>
    </row>
    <row r="5" spans="1:13" x14ac:dyDescent="0.2">
      <c r="A5" s="28" t="s">
        <v>13</v>
      </c>
      <c r="B5" s="28">
        <v>8</v>
      </c>
      <c r="C5" s="28">
        <v>13</v>
      </c>
      <c r="D5" s="28">
        <v>0.8</v>
      </c>
      <c r="E5" s="28">
        <f t="shared" si="1"/>
        <v>59.016393442622963</v>
      </c>
      <c r="F5" s="3"/>
      <c r="G5" s="3" t="s">
        <v>14</v>
      </c>
      <c r="H5" s="3">
        <f>AVERAGE(E25:E32)</f>
        <v>70.699257425742573</v>
      </c>
      <c r="I5" s="3">
        <f>STDEV(E25:E32)</f>
        <v>5.395998073226691</v>
      </c>
      <c r="J5" s="3">
        <f t="shared" si="0"/>
        <v>1.9077734144240688</v>
      </c>
      <c r="K5" s="3">
        <v>8</v>
      </c>
    </row>
    <row r="6" spans="1:13" x14ac:dyDescent="0.2">
      <c r="A6" s="28" t="s">
        <v>15</v>
      </c>
      <c r="B6" s="28">
        <v>9</v>
      </c>
      <c r="C6" s="28">
        <v>15</v>
      </c>
      <c r="D6" s="28">
        <v>1</v>
      </c>
      <c r="E6" s="28">
        <f t="shared" si="1"/>
        <v>57.142857142857139</v>
      </c>
      <c r="F6" s="3"/>
      <c r="G6" s="3"/>
      <c r="H6" s="3"/>
      <c r="I6" s="3"/>
      <c r="J6" s="3"/>
      <c r="K6" s="3"/>
    </row>
    <row r="7" spans="1:13" x14ac:dyDescent="0.2">
      <c r="A7" s="28" t="s">
        <v>16</v>
      </c>
      <c r="B7" s="28">
        <v>5</v>
      </c>
      <c r="C7" s="28">
        <v>8</v>
      </c>
      <c r="D7" s="28">
        <v>0.5</v>
      </c>
      <c r="E7" s="28">
        <f t="shared" si="1"/>
        <v>60</v>
      </c>
      <c r="F7" s="3"/>
      <c r="G7" s="3"/>
      <c r="H7" s="3"/>
      <c r="I7" s="3"/>
      <c r="J7" s="3"/>
      <c r="K7" s="3"/>
    </row>
    <row r="8" spans="1:13" x14ac:dyDescent="0.2">
      <c r="A8" s="28" t="s">
        <v>17</v>
      </c>
      <c r="B8" s="28">
        <v>9</v>
      </c>
      <c r="C8" s="28">
        <v>14</v>
      </c>
      <c r="D8" s="28">
        <v>0.9</v>
      </c>
      <c r="E8" s="28">
        <f t="shared" si="1"/>
        <v>61.832061068702295</v>
      </c>
      <c r="F8" s="3"/>
      <c r="G8" s="3"/>
      <c r="H8" s="3"/>
      <c r="I8" s="3"/>
      <c r="J8" s="3"/>
      <c r="K8" s="3"/>
    </row>
    <row r="9" spans="1:13" x14ac:dyDescent="0.2">
      <c r="A9" s="28" t="s">
        <v>18</v>
      </c>
      <c r="B9" s="28">
        <v>12</v>
      </c>
      <c r="C9" s="28">
        <v>15</v>
      </c>
      <c r="D9" s="28">
        <v>1.1000000000000001</v>
      </c>
      <c r="E9" s="28">
        <f t="shared" si="1"/>
        <v>78.417266187050359</v>
      </c>
      <c r="F9" s="3"/>
      <c r="G9" s="3"/>
      <c r="H9" s="3"/>
      <c r="I9" s="3"/>
      <c r="J9" s="3"/>
      <c r="K9" s="3"/>
    </row>
    <row r="10" spans="1:13" x14ac:dyDescent="0.2">
      <c r="A10" s="28" t="s">
        <v>19</v>
      </c>
      <c r="B10" s="28">
        <v>9</v>
      </c>
      <c r="C10" s="28">
        <v>11</v>
      </c>
      <c r="D10" s="28">
        <v>0.8</v>
      </c>
      <c r="E10" s="28">
        <f t="shared" si="1"/>
        <v>80.392156862745097</v>
      </c>
      <c r="F10" s="3"/>
      <c r="G10" s="3"/>
      <c r="H10" s="3"/>
      <c r="I10" s="3"/>
      <c r="J10" s="3"/>
      <c r="K10" s="3"/>
    </row>
    <row r="11" spans="1:13" x14ac:dyDescent="0.2">
      <c r="A11" s="28" t="s">
        <v>20</v>
      </c>
      <c r="B11" s="28">
        <v>11</v>
      </c>
      <c r="C11" s="28">
        <v>14</v>
      </c>
      <c r="D11" s="28">
        <v>0.9</v>
      </c>
      <c r="E11" s="28">
        <f t="shared" si="1"/>
        <v>77.099236641221367</v>
      </c>
      <c r="F11" s="3"/>
      <c r="G11" s="3"/>
      <c r="H11" s="3"/>
      <c r="I11" s="3"/>
      <c r="J11" s="3"/>
      <c r="K11" s="3"/>
    </row>
    <row r="12" spans="1:13" x14ac:dyDescent="0.2">
      <c r="A12" s="28" t="s">
        <v>21</v>
      </c>
      <c r="B12" s="28">
        <v>10</v>
      </c>
      <c r="C12" s="28">
        <v>12</v>
      </c>
      <c r="D12" s="28">
        <v>0.8</v>
      </c>
      <c r="E12" s="28">
        <f t="shared" si="1"/>
        <v>82.142857142857139</v>
      </c>
      <c r="F12" s="3"/>
      <c r="G12" s="3"/>
      <c r="H12" s="3"/>
      <c r="I12" s="3"/>
      <c r="J12" s="3"/>
      <c r="K12" s="3"/>
    </row>
    <row r="13" spans="1:13" x14ac:dyDescent="0.2">
      <c r="A13" s="28" t="s">
        <v>22</v>
      </c>
      <c r="B13" s="28">
        <v>8</v>
      </c>
      <c r="C13" s="28">
        <v>10</v>
      </c>
      <c r="D13" s="28">
        <v>0.8</v>
      </c>
      <c r="E13" s="28">
        <f t="shared" si="1"/>
        <v>78.260869565217391</v>
      </c>
      <c r="F13" s="3"/>
      <c r="G13" s="3"/>
      <c r="H13" s="3"/>
      <c r="I13" s="3"/>
      <c r="J13" s="3"/>
      <c r="K13" s="3"/>
    </row>
    <row r="14" spans="1:13" x14ac:dyDescent="0.2">
      <c r="A14" s="28" t="s">
        <v>23</v>
      </c>
      <c r="B14" s="28">
        <v>13</v>
      </c>
      <c r="C14" s="28">
        <v>16</v>
      </c>
      <c r="D14" s="28">
        <v>1.1000000000000001</v>
      </c>
      <c r="E14" s="28">
        <f t="shared" si="1"/>
        <v>79.865771812080538</v>
      </c>
      <c r="F14" s="3"/>
      <c r="G14" s="3"/>
      <c r="H14" s="3"/>
      <c r="I14" s="3"/>
      <c r="J14" s="3"/>
      <c r="K14" s="3"/>
    </row>
    <row r="15" spans="1:13" x14ac:dyDescent="0.2">
      <c r="A15" s="28" t="s">
        <v>24</v>
      </c>
      <c r="B15" s="28">
        <v>9</v>
      </c>
      <c r="C15" s="28">
        <v>11</v>
      </c>
      <c r="D15" s="28">
        <v>1</v>
      </c>
      <c r="E15" s="28">
        <f t="shared" si="1"/>
        <v>80</v>
      </c>
      <c r="F15" s="3"/>
      <c r="G15" s="3"/>
      <c r="H15" s="3"/>
      <c r="I15" s="3"/>
      <c r="J15" s="3"/>
      <c r="K15" s="3"/>
    </row>
    <row r="16" spans="1:13" x14ac:dyDescent="0.2">
      <c r="A16" s="28" t="s">
        <v>25</v>
      </c>
      <c r="B16" s="28">
        <v>13</v>
      </c>
      <c r="C16" s="28">
        <v>16</v>
      </c>
      <c r="D16" s="28">
        <v>1.1000000000000001</v>
      </c>
      <c r="E16" s="28">
        <f t="shared" si="1"/>
        <v>79.865771812080538</v>
      </c>
      <c r="F16" s="3"/>
      <c r="G16" s="3"/>
      <c r="H16" s="3"/>
      <c r="I16" s="3"/>
      <c r="J16" s="3"/>
      <c r="K16" s="3"/>
    </row>
    <row r="17" spans="1:11" x14ac:dyDescent="0.2">
      <c r="A17" s="28" t="s">
        <v>26</v>
      </c>
      <c r="B17" s="28">
        <v>12</v>
      </c>
      <c r="C17" s="28">
        <v>14</v>
      </c>
      <c r="D17" s="28">
        <v>1</v>
      </c>
      <c r="E17" s="28">
        <f t="shared" si="1"/>
        <v>84.615384615384613</v>
      </c>
      <c r="F17" s="3"/>
      <c r="G17" s="3"/>
      <c r="H17" s="3"/>
      <c r="I17" s="3"/>
      <c r="J17" s="3"/>
      <c r="K17" s="3"/>
    </row>
    <row r="18" spans="1:11" x14ac:dyDescent="0.2">
      <c r="A18" s="28" t="s">
        <v>27</v>
      </c>
      <c r="B18" s="28">
        <v>10</v>
      </c>
      <c r="C18" s="28">
        <v>12</v>
      </c>
      <c r="D18" s="28">
        <v>0.9</v>
      </c>
      <c r="E18" s="28">
        <f t="shared" si="1"/>
        <v>81.981981981981974</v>
      </c>
      <c r="F18" s="3"/>
      <c r="G18" s="3"/>
      <c r="H18" s="3"/>
      <c r="I18" s="3"/>
      <c r="J18" s="3"/>
      <c r="K18" s="3"/>
    </row>
    <row r="19" spans="1:11" x14ac:dyDescent="0.2">
      <c r="A19" s="28" t="s">
        <v>28</v>
      </c>
      <c r="B19" s="28">
        <v>9</v>
      </c>
      <c r="C19" s="28">
        <v>13</v>
      </c>
      <c r="D19" s="28">
        <v>0.9</v>
      </c>
      <c r="E19" s="28">
        <f t="shared" si="1"/>
        <v>66.942148760330582</v>
      </c>
      <c r="F19" s="3"/>
      <c r="G19" s="3"/>
      <c r="H19" s="3"/>
      <c r="I19" s="3"/>
      <c r="J19" s="3"/>
      <c r="K19" s="3"/>
    </row>
    <row r="20" spans="1:11" x14ac:dyDescent="0.2">
      <c r="A20" s="28" t="s">
        <v>29</v>
      </c>
      <c r="B20" s="28">
        <v>5</v>
      </c>
      <c r="C20" s="28">
        <v>8</v>
      </c>
      <c r="D20" s="28">
        <v>0.6</v>
      </c>
      <c r="E20" s="28">
        <f t="shared" si="1"/>
        <v>59.45945945945946</v>
      </c>
      <c r="F20" s="3"/>
      <c r="G20" s="3"/>
      <c r="H20" s="3"/>
      <c r="I20" s="3"/>
      <c r="J20" s="3"/>
      <c r="K20" s="3"/>
    </row>
    <row r="21" spans="1:11" x14ac:dyDescent="0.2">
      <c r="A21" s="28" t="s">
        <v>30</v>
      </c>
      <c r="B21" s="28">
        <v>6</v>
      </c>
      <c r="C21" s="28">
        <v>9</v>
      </c>
      <c r="D21" s="28">
        <v>0.6</v>
      </c>
      <c r="E21" s="28">
        <f t="shared" si="1"/>
        <v>64.285714285714292</v>
      </c>
      <c r="F21" s="3"/>
      <c r="G21" s="3"/>
      <c r="H21" s="3"/>
      <c r="I21" s="3"/>
      <c r="J21" s="3"/>
      <c r="K21" s="3"/>
    </row>
    <row r="22" spans="1:11" x14ac:dyDescent="0.2">
      <c r="A22" s="28" t="s">
        <v>31</v>
      </c>
      <c r="B22" s="28">
        <v>10</v>
      </c>
      <c r="C22" s="28">
        <v>13</v>
      </c>
      <c r="D22" s="28">
        <v>0.8</v>
      </c>
      <c r="E22" s="28">
        <f t="shared" si="1"/>
        <v>75.409836065573771</v>
      </c>
      <c r="F22" s="3"/>
      <c r="G22" s="3"/>
      <c r="H22" s="3"/>
      <c r="I22" s="3"/>
      <c r="J22" s="3"/>
      <c r="K22" s="3"/>
    </row>
    <row r="23" spans="1:11" x14ac:dyDescent="0.2">
      <c r="A23" s="28" t="s">
        <v>32</v>
      </c>
      <c r="B23" s="28">
        <v>5</v>
      </c>
      <c r="C23" s="28">
        <v>9</v>
      </c>
      <c r="D23" s="28">
        <v>0.6</v>
      </c>
      <c r="E23" s="28">
        <f t="shared" si="1"/>
        <v>52.380952380952387</v>
      </c>
      <c r="F23" s="3"/>
      <c r="G23" s="3"/>
      <c r="H23" s="3"/>
      <c r="I23" s="3"/>
      <c r="J23" s="3"/>
      <c r="K23" s="3"/>
    </row>
    <row r="24" spans="1:11" x14ac:dyDescent="0.2">
      <c r="A24" s="28" t="s">
        <v>33</v>
      </c>
      <c r="B24" s="28">
        <v>7</v>
      </c>
      <c r="C24" s="28">
        <v>10</v>
      </c>
      <c r="D24" s="28">
        <v>0.7</v>
      </c>
      <c r="E24" s="28">
        <f t="shared" si="1"/>
        <v>67.741935483870961</v>
      </c>
      <c r="F24" s="3"/>
      <c r="G24" s="3"/>
      <c r="H24" s="3"/>
      <c r="I24" s="3"/>
      <c r="J24" s="3"/>
      <c r="K24" s="3"/>
    </row>
    <row r="25" spans="1:11" x14ac:dyDescent="0.2">
      <c r="A25" s="28" t="s">
        <v>34</v>
      </c>
      <c r="B25" s="28">
        <v>9</v>
      </c>
      <c r="C25" s="28">
        <v>12</v>
      </c>
      <c r="D25" s="28">
        <v>1</v>
      </c>
      <c r="E25" s="28">
        <f t="shared" si="1"/>
        <v>72.727272727272734</v>
      </c>
      <c r="F25" s="3"/>
      <c r="G25" s="3"/>
      <c r="H25" s="3"/>
      <c r="I25" s="3"/>
      <c r="J25" s="3"/>
      <c r="K25" s="3"/>
    </row>
    <row r="26" spans="1:11" x14ac:dyDescent="0.2">
      <c r="A26" s="28" t="s">
        <v>35</v>
      </c>
      <c r="B26" s="28">
        <v>8</v>
      </c>
      <c r="C26" s="28">
        <v>11</v>
      </c>
      <c r="D26" s="28">
        <v>0.9</v>
      </c>
      <c r="E26" s="28">
        <f t="shared" si="1"/>
        <v>70.297029702970292</v>
      </c>
      <c r="F26" s="3"/>
      <c r="G26" s="3"/>
      <c r="H26" s="3"/>
      <c r="I26" s="3"/>
      <c r="J26" s="3"/>
      <c r="K26" s="3"/>
    </row>
    <row r="27" spans="1:11" x14ac:dyDescent="0.2">
      <c r="A27" s="28" t="s">
        <v>36</v>
      </c>
      <c r="B27" s="28">
        <v>5</v>
      </c>
      <c r="C27" s="28">
        <v>8</v>
      </c>
      <c r="D27" s="28">
        <v>0.5</v>
      </c>
      <c r="E27" s="28">
        <f t="shared" si="1"/>
        <v>60</v>
      </c>
      <c r="F27" s="3"/>
      <c r="G27" s="3"/>
      <c r="H27" s="3"/>
      <c r="I27" s="3"/>
      <c r="J27" s="3"/>
      <c r="K27" s="3"/>
    </row>
    <row r="28" spans="1:11" x14ac:dyDescent="0.2">
      <c r="A28" s="28" t="s">
        <v>37</v>
      </c>
      <c r="B28" s="28">
        <v>8</v>
      </c>
      <c r="C28" s="28">
        <v>11</v>
      </c>
      <c r="D28" s="28">
        <v>0.9</v>
      </c>
      <c r="E28" s="28">
        <f t="shared" si="1"/>
        <v>70.297029702970292</v>
      </c>
      <c r="F28" s="3"/>
      <c r="G28" s="3"/>
      <c r="H28" s="3"/>
      <c r="I28" s="3"/>
      <c r="J28" s="3"/>
      <c r="K28" s="3"/>
    </row>
    <row r="29" spans="1:11" x14ac:dyDescent="0.2">
      <c r="A29" s="28" t="s">
        <v>38</v>
      </c>
      <c r="B29" s="28">
        <v>10</v>
      </c>
      <c r="C29" s="28">
        <v>13</v>
      </c>
      <c r="D29" s="28">
        <v>1</v>
      </c>
      <c r="E29" s="28">
        <f t="shared" si="1"/>
        <v>75</v>
      </c>
      <c r="F29" s="3"/>
      <c r="G29" s="3"/>
      <c r="H29" s="3"/>
      <c r="I29" s="3"/>
      <c r="J29" s="3"/>
      <c r="K29" s="3"/>
    </row>
    <row r="30" spans="1:11" x14ac:dyDescent="0.2">
      <c r="A30" s="28" t="s">
        <v>39</v>
      </c>
      <c r="B30" s="28">
        <v>11</v>
      </c>
      <c r="C30" s="28">
        <v>14</v>
      </c>
      <c r="D30" s="28">
        <v>0.8</v>
      </c>
      <c r="E30" s="28">
        <f t="shared" si="1"/>
        <v>77.272727272727266</v>
      </c>
      <c r="F30" s="3"/>
      <c r="G30" s="3"/>
      <c r="H30" s="3"/>
      <c r="I30" s="3"/>
      <c r="J30" s="3"/>
      <c r="K30" s="3"/>
    </row>
    <row r="31" spans="1:11" x14ac:dyDescent="0.2">
      <c r="A31" s="28" t="s">
        <v>40</v>
      </c>
      <c r="B31" s="28">
        <v>6</v>
      </c>
      <c r="C31" s="28">
        <v>8</v>
      </c>
      <c r="D31" s="28">
        <v>0.5</v>
      </c>
      <c r="E31" s="28">
        <f t="shared" si="1"/>
        <v>73.333333333333329</v>
      </c>
      <c r="F31" s="3"/>
      <c r="G31" s="3"/>
      <c r="H31" s="3"/>
      <c r="I31" s="3"/>
      <c r="J31" s="3"/>
      <c r="K31" s="3"/>
    </row>
    <row r="32" spans="1:11" x14ac:dyDescent="0.2">
      <c r="A32" s="28" t="s">
        <v>41</v>
      </c>
      <c r="B32" s="28">
        <v>9</v>
      </c>
      <c r="C32" s="28">
        <v>13</v>
      </c>
      <c r="D32" s="28">
        <v>1</v>
      </c>
      <c r="E32" s="28">
        <f t="shared" si="1"/>
        <v>66.666666666666657</v>
      </c>
      <c r="F32" s="3"/>
      <c r="G32" s="3"/>
      <c r="H32" s="3"/>
      <c r="I32" s="3"/>
      <c r="J32" s="3"/>
      <c r="K32" s="3"/>
    </row>
    <row r="33" spans="1:13" x14ac:dyDescent="0.2">
      <c r="A33" s="1"/>
      <c r="B33" s="1"/>
    </row>
    <row r="34" spans="1:1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AED3C-D108-0640-A25F-285D419466AE}">
  <dimension ref="A1:DF58"/>
  <sheetViews>
    <sheetView tabSelected="1" topLeftCell="CS1" zoomScaleNormal="100" workbookViewId="0">
      <selection activeCell="CX17" sqref="CX17"/>
    </sheetView>
  </sheetViews>
  <sheetFormatPr baseColWidth="10" defaultColWidth="8.83203125" defaultRowHeight="16" x14ac:dyDescent="0.2"/>
  <cols>
    <col min="1" max="1" width="9" style="3" bestFit="1" customWidth="1"/>
    <col min="2" max="2" width="9.1640625" style="3" bestFit="1" customWidth="1"/>
    <col min="3" max="3" width="10.6640625" style="3" customWidth="1"/>
    <col min="4" max="6" width="8.83203125" style="3"/>
    <col min="7" max="7" width="9" style="3" bestFit="1" customWidth="1"/>
    <col min="8" max="9" width="8.83203125" style="3"/>
    <col min="10" max="35" width="9" style="3" bestFit="1" customWidth="1"/>
    <col min="36" max="42" width="8.83203125" style="3"/>
    <col min="43" max="43" width="9" style="3" bestFit="1" customWidth="1"/>
    <col min="44" max="47" width="8.83203125" style="3"/>
    <col min="48" max="48" width="9" style="3" bestFit="1" customWidth="1"/>
    <col min="49" max="49" width="8.83203125" style="3"/>
    <col min="50" max="51" width="9.1640625" style="3" bestFit="1" customWidth="1"/>
    <col min="52" max="68" width="9" style="3" bestFit="1" customWidth="1"/>
    <col min="69" max="69" width="11.1640625" style="3" bestFit="1" customWidth="1"/>
    <col min="70" max="70" width="8.83203125" style="3"/>
    <col min="71" max="81" width="9" style="3" bestFit="1" customWidth="1"/>
    <col min="82" max="82" width="11.1640625" style="3" bestFit="1" customWidth="1"/>
    <col min="83" max="84" width="9" style="3" bestFit="1" customWidth="1"/>
    <col min="85" max="85" width="11.1640625" style="3" bestFit="1" customWidth="1"/>
    <col min="86" max="90" width="9" style="3" bestFit="1" customWidth="1"/>
    <col min="91" max="102" width="8.83203125" style="3"/>
    <col min="103" max="103" width="11.33203125" style="3" bestFit="1" customWidth="1"/>
    <col min="104" max="110" width="9" style="3" bestFit="1" customWidth="1"/>
    <col min="111" max="16384" width="8.83203125" style="3"/>
  </cols>
  <sheetData>
    <row r="1" spans="1:110" x14ac:dyDescent="0.2">
      <c r="A1" s="3" t="s">
        <v>370</v>
      </c>
      <c r="B1" s="3" t="s">
        <v>371</v>
      </c>
      <c r="C1" s="3" t="s">
        <v>372</v>
      </c>
      <c r="D1" s="3" t="s">
        <v>373</v>
      </c>
      <c r="E1" s="3" t="s">
        <v>374</v>
      </c>
      <c r="F1" s="3" t="s">
        <v>375</v>
      </c>
      <c r="G1" s="3" t="s">
        <v>376</v>
      </c>
      <c r="J1" s="3" t="s">
        <v>377</v>
      </c>
      <c r="K1" s="3" t="s">
        <v>378</v>
      </c>
      <c r="L1" s="3" t="s">
        <v>379</v>
      </c>
      <c r="M1" s="3" t="s">
        <v>380</v>
      </c>
      <c r="N1" s="3" t="s">
        <v>381</v>
      </c>
      <c r="O1" s="3" t="s">
        <v>382</v>
      </c>
      <c r="P1" s="3" t="s">
        <v>383</v>
      </c>
      <c r="Q1" s="3" t="s">
        <v>384</v>
      </c>
      <c r="R1" s="3" t="s">
        <v>385</v>
      </c>
      <c r="S1" s="3" t="s">
        <v>386</v>
      </c>
      <c r="T1" s="3" t="s">
        <v>387</v>
      </c>
      <c r="U1" s="3" t="s">
        <v>388</v>
      </c>
      <c r="V1" s="3" t="s">
        <v>389</v>
      </c>
      <c r="W1" s="3" t="s">
        <v>390</v>
      </c>
      <c r="X1" s="3" t="s">
        <v>391</v>
      </c>
      <c r="Y1" s="3" t="s">
        <v>392</v>
      </c>
      <c r="Z1" s="3" t="s">
        <v>393</v>
      </c>
      <c r="AA1" s="3" t="s">
        <v>394</v>
      </c>
      <c r="AB1" s="3" t="s">
        <v>395</v>
      </c>
      <c r="AC1" s="3" t="s">
        <v>396</v>
      </c>
      <c r="AD1" s="3" t="s">
        <v>397</v>
      </c>
      <c r="AE1" s="3" t="s">
        <v>398</v>
      </c>
      <c r="AF1" s="3" t="s">
        <v>399</v>
      </c>
      <c r="AG1" s="3" t="s">
        <v>400</v>
      </c>
      <c r="AH1" s="3" t="s">
        <v>401</v>
      </c>
      <c r="AI1" s="3" t="s">
        <v>402</v>
      </c>
      <c r="AJ1" s="3" t="s">
        <v>403</v>
      </c>
      <c r="AK1" s="3" t="s">
        <v>404</v>
      </c>
      <c r="AL1" s="3" t="s">
        <v>405</v>
      </c>
      <c r="AM1" s="3" t="s">
        <v>406</v>
      </c>
      <c r="AN1" s="3" t="s">
        <v>407</v>
      </c>
      <c r="AO1" s="3" t="s">
        <v>408</v>
      </c>
      <c r="AP1" s="3" t="s">
        <v>409</v>
      </c>
      <c r="AQ1" s="3" t="s">
        <v>410</v>
      </c>
      <c r="AR1" s="3" t="s">
        <v>411</v>
      </c>
      <c r="AS1" s="3" t="s">
        <v>412</v>
      </c>
      <c r="AT1" s="3" t="s">
        <v>413</v>
      </c>
      <c r="AU1" s="3" t="s">
        <v>414</v>
      </c>
      <c r="AV1" s="3" t="s">
        <v>415</v>
      </c>
      <c r="AW1" s="3" t="s">
        <v>416</v>
      </c>
      <c r="AX1" s="3" t="s">
        <v>417</v>
      </c>
      <c r="AY1" s="3" t="s">
        <v>418</v>
      </c>
      <c r="AZ1" s="3" t="s">
        <v>419</v>
      </c>
      <c r="BA1" s="3" t="s">
        <v>420</v>
      </c>
      <c r="BB1" s="3" t="s">
        <v>421</v>
      </c>
      <c r="BC1" s="3" t="s">
        <v>422</v>
      </c>
      <c r="BD1" s="3" t="s">
        <v>423</v>
      </c>
      <c r="BE1" s="3" t="s">
        <v>424</v>
      </c>
      <c r="BF1" s="3" t="s">
        <v>425</v>
      </c>
      <c r="BG1" s="3" t="s">
        <v>426</v>
      </c>
      <c r="BH1" s="3" t="s">
        <v>427</v>
      </c>
      <c r="BI1" s="3" t="s">
        <v>428</v>
      </c>
      <c r="BJ1" s="3" t="s">
        <v>429</v>
      </c>
      <c r="BK1" s="3" t="s">
        <v>430</v>
      </c>
      <c r="BL1" s="3" t="s">
        <v>431</v>
      </c>
      <c r="BM1" s="3" t="s">
        <v>432</v>
      </c>
      <c r="BN1" s="3" t="s">
        <v>433</v>
      </c>
      <c r="BO1" s="3" t="s">
        <v>434</v>
      </c>
      <c r="BP1" s="3" t="s">
        <v>435</v>
      </c>
      <c r="BQ1" s="3" t="s">
        <v>436</v>
      </c>
      <c r="BR1" s="3" t="s">
        <v>437</v>
      </c>
      <c r="BS1" s="3" t="s">
        <v>438</v>
      </c>
      <c r="BT1" s="3" t="s">
        <v>439</v>
      </c>
      <c r="BU1" s="3" t="s">
        <v>440</v>
      </c>
      <c r="BV1" s="3" t="s">
        <v>441</v>
      </c>
      <c r="BW1" s="3" t="s">
        <v>442</v>
      </c>
      <c r="BX1" s="3" t="s">
        <v>443</v>
      </c>
      <c r="BY1" s="3" t="s">
        <v>444</v>
      </c>
      <c r="BZ1" s="3" t="s">
        <v>445</v>
      </c>
      <c r="CA1" s="3" t="s">
        <v>446</v>
      </c>
      <c r="CB1" s="3" t="s">
        <v>447</v>
      </c>
      <c r="CC1" s="3" t="s">
        <v>448</v>
      </c>
      <c r="CD1" s="3" t="s">
        <v>449</v>
      </c>
      <c r="CE1" s="3" t="s">
        <v>450</v>
      </c>
      <c r="CF1" s="3" t="s">
        <v>451</v>
      </c>
      <c r="CG1" s="3" t="s">
        <v>452</v>
      </c>
      <c r="CH1" s="3" t="s">
        <v>453</v>
      </c>
      <c r="CI1" s="3" t="s">
        <v>454</v>
      </c>
      <c r="CJ1" s="3" t="s">
        <v>455</v>
      </c>
      <c r="CK1" s="3" t="s">
        <v>456</v>
      </c>
      <c r="CL1" s="3" t="s">
        <v>457</v>
      </c>
      <c r="CM1" s="3" t="s">
        <v>458</v>
      </c>
      <c r="CN1" s="3" t="s">
        <v>459</v>
      </c>
      <c r="CO1" s="3" t="s">
        <v>460</v>
      </c>
      <c r="CP1" s="3" t="s">
        <v>461</v>
      </c>
      <c r="CQ1" s="3" t="s">
        <v>462</v>
      </c>
      <c r="CR1" s="3" t="s">
        <v>463</v>
      </c>
      <c r="CS1" s="3" t="s">
        <v>464</v>
      </c>
      <c r="CT1" s="3" t="s">
        <v>465</v>
      </c>
      <c r="CY1" s="28" t="s">
        <v>377</v>
      </c>
      <c r="CZ1" s="28">
        <v>0</v>
      </c>
      <c r="DA1" s="28">
        <v>15</v>
      </c>
      <c r="DB1" s="28">
        <v>30</v>
      </c>
      <c r="DC1" s="28">
        <v>60</v>
      </c>
      <c r="DD1" s="28">
        <v>90</v>
      </c>
      <c r="DE1" s="28">
        <v>120</v>
      </c>
      <c r="DF1" s="28">
        <v>150</v>
      </c>
    </row>
    <row r="2" spans="1:110" x14ac:dyDescent="0.2">
      <c r="A2" s="3" t="s">
        <v>458</v>
      </c>
      <c r="B2" s="3" t="s">
        <v>365</v>
      </c>
      <c r="C2" s="3" t="s">
        <v>466</v>
      </c>
      <c r="D2" s="3" t="s">
        <v>467</v>
      </c>
      <c r="E2" s="3" t="s">
        <v>468</v>
      </c>
      <c r="F2" s="3" t="s">
        <v>469</v>
      </c>
      <c r="G2" s="3" t="s">
        <v>470</v>
      </c>
      <c r="H2" s="3" t="s">
        <v>471</v>
      </c>
      <c r="I2" s="3" t="s">
        <v>472</v>
      </c>
      <c r="J2" s="3" t="s">
        <v>473</v>
      </c>
      <c r="K2" s="3" t="s">
        <v>474</v>
      </c>
      <c r="L2" s="3" t="s">
        <v>475</v>
      </c>
      <c r="M2" s="3" t="s">
        <v>476</v>
      </c>
      <c r="N2" s="3" t="s">
        <v>477</v>
      </c>
      <c r="CX2" s="48" t="s">
        <v>478</v>
      </c>
      <c r="CY2" s="49">
        <v>1</v>
      </c>
      <c r="CZ2" s="28">
        <v>4.8807000000000003E-2</v>
      </c>
      <c r="DA2" s="28">
        <v>5.8206000000000001E-2</v>
      </c>
      <c r="DB2" s="28">
        <v>5.2920000000000002E-2</v>
      </c>
      <c r="DC2" s="28">
        <v>5.4634000000000002E-2</v>
      </c>
      <c r="DD2" s="28">
        <v>5.7679000000000001E-2</v>
      </c>
      <c r="DE2" s="28">
        <v>5.9846999999999997E-2</v>
      </c>
      <c r="DF2" s="28">
        <v>7.0259000000000002E-2</v>
      </c>
    </row>
    <row r="3" spans="1:110" x14ac:dyDescent="0.2">
      <c r="A3" s="3">
        <v>1</v>
      </c>
      <c r="B3" s="50">
        <v>0.42697916666666669</v>
      </c>
      <c r="C3" s="51">
        <v>45624</v>
      </c>
      <c r="D3" s="3" t="s">
        <v>479</v>
      </c>
      <c r="E3" s="3" t="s">
        <v>480</v>
      </c>
      <c r="G3" s="3">
        <v>1</v>
      </c>
      <c r="J3" s="3">
        <v>4.8807000000000003E-2</v>
      </c>
      <c r="K3" s="3">
        <v>2.9199549999999999</v>
      </c>
      <c r="L3" s="3">
        <v>4.8004999999999999E-2</v>
      </c>
      <c r="M3" s="3">
        <v>1.3050029999999999</v>
      </c>
      <c r="N3" s="3">
        <v>1.2771140000000001</v>
      </c>
      <c r="O3" s="3">
        <v>2.8590779999999998</v>
      </c>
      <c r="P3" s="3">
        <v>1.5540750000000001</v>
      </c>
      <c r="Q3" s="3">
        <v>12.524467</v>
      </c>
      <c r="R3" s="3">
        <v>12.797971</v>
      </c>
      <c r="S3" s="3">
        <v>28.038557000000001</v>
      </c>
      <c r="T3" s="3">
        <v>0.58047499999999996</v>
      </c>
      <c r="U3" s="3">
        <v>3.5</v>
      </c>
      <c r="V3" s="3">
        <v>41.17</v>
      </c>
      <c r="W3" s="3">
        <v>40.29</v>
      </c>
      <c r="X3" s="3">
        <v>24.95</v>
      </c>
      <c r="Y3" s="3">
        <v>23.23</v>
      </c>
      <c r="Z3" s="3">
        <v>23.23</v>
      </c>
      <c r="AA3" s="3">
        <v>101.97</v>
      </c>
      <c r="AB3" s="3">
        <v>156.5</v>
      </c>
      <c r="AC3" s="3">
        <v>157</v>
      </c>
      <c r="AD3" s="3">
        <v>-0.3</v>
      </c>
      <c r="AE3" s="3">
        <v>142</v>
      </c>
      <c r="AF3" s="3">
        <v>4.1109999999999998</v>
      </c>
      <c r="AG3" s="3">
        <v>-25</v>
      </c>
      <c r="AH3" s="3">
        <v>-46</v>
      </c>
      <c r="AI3" s="3">
        <v>232</v>
      </c>
      <c r="AQ3" s="50">
        <v>0</v>
      </c>
      <c r="AR3" s="3" t="s">
        <v>481</v>
      </c>
      <c r="AS3" s="3" t="s">
        <v>482</v>
      </c>
      <c r="AT3" s="3" t="s">
        <v>482</v>
      </c>
      <c r="AU3" s="3" t="s">
        <v>482</v>
      </c>
      <c r="AV3" s="3">
        <v>0</v>
      </c>
      <c r="AW3" s="3" t="s">
        <v>482</v>
      </c>
      <c r="AX3" s="50">
        <v>0.37137731481481484</v>
      </c>
      <c r="AY3" s="51">
        <v>45624</v>
      </c>
      <c r="AZ3" s="3">
        <v>-0.94</v>
      </c>
      <c r="BA3" s="3">
        <v>1</v>
      </c>
      <c r="BB3" s="3">
        <v>2E-3</v>
      </c>
      <c r="BC3" s="3">
        <v>4.0000000000000001E-3</v>
      </c>
      <c r="BD3" s="3">
        <v>1.0999999999999999E-2</v>
      </c>
      <c r="BE3" s="3">
        <v>-3.0000000000000001E-3</v>
      </c>
      <c r="BF3" s="3">
        <v>2E-3</v>
      </c>
      <c r="BG3" s="3">
        <v>4.0000000000000001E-3</v>
      </c>
      <c r="BH3" s="3">
        <v>1</v>
      </c>
      <c r="BI3" s="3">
        <v>150</v>
      </c>
      <c r="BJ3" s="3">
        <v>5.0000000000000001E-3</v>
      </c>
      <c r="BK3" s="3">
        <v>2</v>
      </c>
      <c r="BL3" s="3">
        <v>0.16585</v>
      </c>
      <c r="BM3" s="3">
        <v>0</v>
      </c>
      <c r="BN3" s="3">
        <v>2.9229999999999999E-2</v>
      </c>
      <c r="BO3" s="3">
        <v>0</v>
      </c>
      <c r="BP3" s="3">
        <v>0</v>
      </c>
      <c r="BQ3" s="3">
        <v>-6.7999999999999999E-5</v>
      </c>
      <c r="BR3" s="3" t="s">
        <v>483</v>
      </c>
      <c r="BS3" s="3">
        <v>2.4839660000000001</v>
      </c>
      <c r="BT3" s="3">
        <v>2.5053209999999999</v>
      </c>
      <c r="BU3" s="3">
        <v>1.663991</v>
      </c>
      <c r="BV3" s="3">
        <v>0.94553699999999996</v>
      </c>
      <c r="BW3" s="3">
        <v>0.27329100000000001</v>
      </c>
      <c r="BX3" s="3">
        <v>-1.7998E-2</v>
      </c>
      <c r="BY3" s="3">
        <v>0.43853300000000001</v>
      </c>
      <c r="BZ3" s="3">
        <v>0.219469</v>
      </c>
      <c r="CA3" s="3">
        <v>34.644843999999999</v>
      </c>
      <c r="CB3" s="3">
        <v>1.25E-4</v>
      </c>
      <c r="CC3" s="3">
        <v>2.414574</v>
      </c>
      <c r="CD3" s="3">
        <v>-1.4E-5</v>
      </c>
      <c r="CE3" s="3">
        <v>1</v>
      </c>
      <c r="CF3" s="3">
        <v>2.4323229999999998</v>
      </c>
      <c r="CG3" s="3">
        <v>-2.5999999999999998E-5</v>
      </c>
      <c r="CH3" s="3">
        <v>1</v>
      </c>
      <c r="CI3" s="3">
        <v>0.600719</v>
      </c>
      <c r="CJ3" s="3">
        <v>0.60060599999999997</v>
      </c>
      <c r="CK3" s="3">
        <v>0.10741199999999999</v>
      </c>
      <c r="CL3" s="3">
        <v>0</v>
      </c>
      <c r="CN3" s="3" t="s">
        <v>484</v>
      </c>
      <c r="CO3" s="3" t="s">
        <v>485</v>
      </c>
      <c r="CQ3" s="3" t="s">
        <v>486</v>
      </c>
      <c r="CR3" s="3" t="s">
        <v>487</v>
      </c>
      <c r="CS3" s="3" t="s">
        <v>488</v>
      </c>
      <c r="CT3" s="3" t="s">
        <v>489</v>
      </c>
      <c r="CX3" s="48" t="s">
        <v>478</v>
      </c>
      <c r="CY3" s="49">
        <v>2</v>
      </c>
      <c r="CZ3" s="28">
        <v>3.2207E-2</v>
      </c>
      <c r="DA3" s="28">
        <v>6.0713999999999997E-2</v>
      </c>
      <c r="DB3" s="28">
        <v>4.6247000000000003E-2</v>
      </c>
      <c r="DC3" s="28">
        <v>4.9374000000000001E-2</v>
      </c>
      <c r="DD3" s="28">
        <v>4.9139000000000002E-2</v>
      </c>
      <c r="DE3" s="28">
        <v>7.3016999999999999E-2</v>
      </c>
      <c r="DF3" s="28">
        <v>0.103143</v>
      </c>
    </row>
    <row r="4" spans="1:110" x14ac:dyDescent="0.2">
      <c r="A4" s="3">
        <v>2</v>
      </c>
      <c r="B4" s="50">
        <v>0.4274189814814815</v>
      </c>
      <c r="C4" s="51">
        <v>45624</v>
      </c>
      <c r="D4" s="3" t="s">
        <v>479</v>
      </c>
      <c r="E4" s="3" t="s">
        <v>480</v>
      </c>
      <c r="G4" s="3">
        <v>2</v>
      </c>
      <c r="J4" s="3">
        <v>3.2207E-2</v>
      </c>
      <c r="K4" s="3">
        <v>2.9212509999999998</v>
      </c>
      <c r="L4" s="3">
        <v>3.1856000000000002E-2</v>
      </c>
      <c r="M4" s="3">
        <v>1.3195030000000001</v>
      </c>
      <c r="N4" s="3">
        <v>1.3002849999999999</v>
      </c>
      <c r="O4" s="3">
        <v>2.9343819999999998</v>
      </c>
      <c r="P4" s="3">
        <v>1.6148800000000001</v>
      </c>
      <c r="Q4" s="3">
        <v>12.751801</v>
      </c>
      <c r="R4" s="3">
        <v>12.940265999999999</v>
      </c>
      <c r="S4" s="3">
        <v>28.777270999999999</v>
      </c>
      <c r="T4" s="3">
        <v>0.58047499999999996</v>
      </c>
      <c r="U4" s="3">
        <v>3.5</v>
      </c>
      <c r="V4" s="3">
        <v>41.69</v>
      </c>
      <c r="W4" s="3">
        <v>41.09</v>
      </c>
      <c r="X4" s="3">
        <v>24.92</v>
      </c>
      <c r="Y4" s="3">
        <v>23.66</v>
      </c>
      <c r="Z4" s="3">
        <v>23.66</v>
      </c>
      <c r="AA4" s="3">
        <v>101.97</v>
      </c>
      <c r="AB4" s="3">
        <v>156.6</v>
      </c>
      <c r="AC4" s="3">
        <v>156.9</v>
      </c>
      <c r="AD4" s="3">
        <v>-0.1</v>
      </c>
      <c r="AE4" s="3">
        <v>121</v>
      </c>
      <c r="AF4" s="3">
        <v>4.109</v>
      </c>
      <c r="AG4" s="3">
        <v>-34</v>
      </c>
      <c r="AH4" s="3">
        <v>-60</v>
      </c>
      <c r="AI4" s="3">
        <v>237</v>
      </c>
      <c r="AQ4" s="50">
        <v>0</v>
      </c>
      <c r="AR4" s="3" t="s">
        <v>481</v>
      </c>
      <c r="AS4" s="3" t="s">
        <v>482</v>
      </c>
      <c r="AT4" s="3" t="s">
        <v>482</v>
      </c>
      <c r="AU4" s="3" t="s">
        <v>482</v>
      </c>
      <c r="AV4" s="3">
        <v>0</v>
      </c>
      <c r="AW4" s="3" t="s">
        <v>482</v>
      </c>
      <c r="AX4" s="50">
        <v>0.42729166666666668</v>
      </c>
      <c r="AY4" s="51">
        <v>45624</v>
      </c>
      <c r="AZ4" s="3">
        <v>-0.03</v>
      </c>
      <c r="BA4" s="3">
        <v>1</v>
      </c>
      <c r="BB4" s="3">
        <v>1E-3</v>
      </c>
      <c r="BC4" s="3">
        <v>4.0000000000000001E-3</v>
      </c>
      <c r="BD4" s="3">
        <v>1.0999999999999999E-2</v>
      </c>
      <c r="BE4" s="3">
        <v>3.0000000000000001E-3</v>
      </c>
      <c r="BF4" s="3">
        <v>4.0000000000000001E-3</v>
      </c>
      <c r="BG4" s="3">
        <v>3.0000000000000001E-3</v>
      </c>
      <c r="BH4" s="3">
        <v>1</v>
      </c>
      <c r="BI4" s="3">
        <v>150</v>
      </c>
      <c r="BJ4" s="3">
        <v>5.0000000000000001E-3</v>
      </c>
      <c r="BK4" s="3">
        <v>2</v>
      </c>
      <c r="BL4" s="3">
        <v>0.16585</v>
      </c>
      <c r="BM4" s="3">
        <v>0</v>
      </c>
      <c r="BN4" s="3">
        <v>2.9229999999999999E-2</v>
      </c>
      <c r="BO4" s="3">
        <v>0</v>
      </c>
      <c r="BP4" s="3">
        <v>0</v>
      </c>
      <c r="BQ4" s="3">
        <v>-6.7999999999999999E-5</v>
      </c>
      <c r="BR4" s="3" t="s">
        <v>483</v>
      </c>
      <c r="BS4" s="3">
        <v>2.4851559999999999</v>
      </c>
      <c r="BT4" s="3">
        <v>2.5047489999999999</v>
      </c>
      <c r="BU4" s="3">
        <v>1.665357</v>
      </c>
      <c r="BV4" s="3">
        <v>0.94512700000000005</v>
      </c>
      <c r="BW4" s="3">
        <v>0.273588</v>
      </c>
      <c r="BX4" s="3">
        <v>-1.2933E-2</v>
      </c>
      <c r="BY4" s="3">
        <v>0.44094299999999997</v>
      </c>
      <c r="BZ4" s="3">
        <v>0.202681</v>
      </c>
      <c r="CA4" s="3">
        <v>34.730674999999998</v>
      </c>
      <c r="CB4" s="3">
        <v>1.2400000000000001E-4</v>
      </c>
      <c r="CC4" s="3">
        <v>2.414574</v>
      </c>
      <c r="CD4" s="3">
        <v>-1.4E-5</v>
      </c>
      <c r="CE4" s="3">
        <v>1</v>
      </c>
      <c r="CF4" s="3">
        <v>2.4323229999999998</v>
      </c>
      <c r="CG4" s="3">
        <v>-2.5999999999999998E-5</v>
      </c>
      <c r="CH4" s="3">
        <v>1</v>
      </c>
      <c r="CI4" s="3">
        <v>0.600719</v>
      </c>
      <c r="CJ4" s="3">
        <v>0.60060599999999997</v>
      </c>
      <c r="CK4" s="3">
        <v>0.10741199999999999</v>
      </c>
      <c r="CL4" s="3">
        <v>0</v>
      </c>
      <c r="CN4" s="3" t="s">
        <v>484</v>
      </c>
      <c r="CO4" s="3" t="s">
        <v>485</v>
      </c>
      <c r="CQ4" s="3" t="s">
        <v>486</v>
      </c>
      <c r="CR4" s="3" t="s">
        <v>487</v>
      </c>
      <c r="CS4" s="3" t="s">
        <v>488</v>
      </c>
      <c r="CT4" s="3" t="s">
        <v>489</v>
      </c>
      <c r="CX4" s="48" t="s">
        <v>478</v>
      </c>
      <c r="CY4" s="49">
        <v>3</v>
      </c>
      <c r="CZ4" s="28">
        <v>2.647E-2</v>
      </c>
      <c r="DA4" s="28">
        <v>6.3742999999999994E-2</v>
      </c>
      <c r="DB4" s="28">
        <v>5.0809E-2</v>
      </c>
      <c r="DC4" s="28">
        <v>5.0460999999999999E-2</v>
      </c>
      <c r="DD4" s="28">
        <v>4.6567999999999998E-2</v>
      </c>
      <c r="DE4" s="28">
        <v>7.1894E-2</v>
      </c>
      <c r="DF4" s="28">
        <v>9.0277999999999997E-2</v>
      </c>
    </row>
    <row r="5" spans="1:110" x14ac:dyDescent="0.2">
      <c r="A5" s="3">
        <v>3</v>
      </c>
      <c r="B5" s="50">
        <v>0.42791666666666667</v>
      </c>
      <c r="C5" s="51">
        <v>45624</v>
      </c>
      <c r="D5" s="3" t="s">
        <v>479</v>
      </c>
      <c r="E5" s="3" t="s">
        <v>480</v>
      </c>
      <c r="G5" s="3">
        <v>3</v>
      </c>
      <c r="J5" s="3">
        <v>2.647E-2</v>
      </c>
      <c r="K5" s="3">
        <v>2.9220869999999999</v>
      </c>
      <c r="L5" s="3">
        <v>2.6231999999999998E-2</v>
      </c>
      <c r="M5" s="3">
        <v>1.3257969999999999</v>
      </c>
      <c r="N5" s="3">
        <v>1.3095049999999999</v>
      </c>
      <c r="O5" s="3">
        <v>2.9890940000000001</v>
      </c>
      <c r="P5" s="3">
        <v>1.663297</v>
      </c>
      <c r="Q5" s="3">
        <v>12.842152</v>
      </c>
      <c r="R5" s="3">
        <v>13.00193</v>
      </c>
      <c r="S5" s="3">
        <v>29.313683000000001</v>
      </c>
      <c r="T5" s="3">
        <v>0.58047499999999996</v>
      </c>
      <c r="U5" s="3">
        <v>3.5</v>
      </c>
      <c r="V5" s="3">
        <v>41.92</v>
      </c>
      <c r="W5" s="3">
        <v>41.41</v>
      </c>
      <c r="X5" s="3">
        <v>24.91</v>
      </c>
      <c r="Y5" s="3">
        <v>23.97</v>
      </c>
      <c r="Z5" s="3">
        <v>23.97</v>
      </c>
      <c r="AA5" s="3">
        <v>101.97</v>
      </c>
      <c r="AB5" s="3">
        <v>156.69999999999999</v>
      </c>
      <c r="AC5" s="3">
        <v>157.1</v>
      </c>
      <c r="AD5" s="3">
        <v>-0.2</v>
      </c>
      <c r="AE5" s="3">
        <v>122</v>
      </c>
      <c r="AF5" s="3">
        <v>4.1079999999999997</v>
      </c>
      <c r="AG5" s="3">
        <v>-33</v>
      </c>
      <c r="AH5" s="3">
        <v>-68</v>
      </c>
      <c r="AI5" s="3">
        <v>230</v>
      </c>
      <c r="AQ5" s="50">
        <v>0</v>
      </c>
      <c r="AR5" s="3" t="s">
        <v>481</v>
      </c>
      <c r="AS5" s="3" t="s">
        <v>482</v>
      </c>
      <c r="AT5" s="3" t="s">
        <v>482</v>
      </c>
      <c r="AU5" s="3" t="s">
        <v>482</v>
      </c>
      <c r="AV5" s="3">
        <v>0</v>
      </c>
      <c r="AW5" s="3" t="s">
        <v>482</v>
      </c>
      <c r="AX5" s="50">
        <v>0.42729166666666668</v>
      </c>
      <c r="AY5" s="51">
        <v>45624</v>
      </c>
      <c r="AZ5" s="3">
        <v>-0.03</v>
      </c>
      <c r="BA5" s="3">
        <v>1</v>
      </c>
      <c r="BB5" s="3">
        <v>2E-3</v>
      </c>
      <c r="BC5" s="3">
        <v>4.0000000000000001E-3</v>
      </c>
      <c r="BD5" s="3">
        <v>-9999</v>
      </c>
      <c r="BE5" s="3">
        <v>2E-3</v>
      </c>
      <c r="BF5" s="3">
        <v>3.0000000000000001E-3</v>
      </c>
      <c r="BG5" s="3">
        <v>-9999</v>
      </c>
      <c r="BH5" s="3">
        <v>1</v>
      </c>
      <c r="BI5" s="3">
        <v>150</v>
      </c>
      <c r="BJ5" s="3">
        <v>5.0000000000000001E-3</v>
      </c>
      <c r="BK5" s="3">
        <v>2</v>
      </c>
      <c r="BL5" s="3">
        <v>0.16585</v>
      </c>
      <c r="BM5" s="3">
        <v>0</v>
      </c>
      <c r="BN5" s="3">
        <v>2.9229999999999999E-2</v>
      </c>
      <c r="BO5" s="3">
        <v>0</v>
      </c>
      <c r="BP5" s="3">
        <v>0</v>
      </c>
      <c r="BQ5" s="3">
        <v>-6.7999999999999999E-5</v>
      </c>
      <c r="BR5" s="3" t="s">
        <v>483</v>
      </c>
      <c r="BS5" s="3">
        <v>2.4856349999999998</v>
      </c>
      <c r="BT5" s="3">
        <v>2.5050970000000001</v>
      </c>
      <c r="BU5" s="3">
        <v>1.6662399999999999</v>
      </c>
      <c r="BV5" s="3">
        <v>0.94579199999999997</v>
      </c>
      <c r="BW5" s="3">
        <v>0.27372400000000002</v>
      </c>
      <c r="BX5" s="3">
        <v>-9.3869999999999995E-3</v>
      </c>
      <c r="BY5" s="3">
        <v>0.44362099999999999</v>
      </c>
      <c r="BZ5" s="3">
        <v>0.20324300000000001</v>
      </c>
      <c r="CA5" s="3">
        <v>34.814715999999997</v>
      </c>
      <c r="CB5" s="3">
        <v>1.25E-4</v>
      </c>
      <c r="CC5" s="3">
        <v>2.414574</v>
      </c>
      <c r="CD5" s="3">
        <v>-1.4E-5</v>
      </c>
      <c r="CE5" s="3">
        <v>1</v>
      </c>
      <c r="CF5" s="3">
        <v>2.4323229999999998</v>
      </c>
      <c r="CG5" s="3">
        <v>-2.5999999999999998E-5</v>
      </c>
      <c r="CH5" s="3">
        <v>1</v>
      </c>
      <c r="CI5" s="3">
        <v>0.600719</v>
      </c>
      <c r="CJ5" s="3">
        <v>0.60060599999999997</v>
      </c>
      <c r="CK5" s="3">
        <v>0.10741199999999999</v>
      </c>
      <c r="CL5" s="3">
        <v>0</v>
      </c>
      <c r="CN5" s="3" t="s">
        <v>484</v>
      </c>
      <c r="CO5" s="3" t="s">
        <v>485</v>
      </c>
      <c r="CQ5" s="3" t="s">
        <v>486</v>
      </c>
      <c r="CR5" s="3" t="s">
        <v>487</v>
      </c>
      <c r="CS5" s="3" t="s">
        <v>488</v>
      </c>
      <c r="CT5" s="3" t="s">
        <v>489</v>
      </c>
      <c r="CX5" s="48" t="s">
        <v>478</v>
      </c>
      <c r="CY5" s="49">
        <v>4</v>
      </c>
      <c r="CZ5" s="28">
        <v>3.5573E-2</v>
      </c>
      <c r="DA5" s="28">
        <v>3.9952000000000001E-2</v>
      </c>
      <c r="DB5" s="28">
        <v>3.2592999999999997E-2</v>
      </c>
      <c r="DC5" s="28">
        <v>3.6137000000000002E-2</v>
      </c>
      <c r="DD5" s="28">
        <v>3.5001999999999998E-2</v>
      </c>
      <c r="DE5" s="28">
        <v>4.9813999999999997E-2</v>
      </c>
      <c r="DF5" s="28">
        <v>6.0576999999999999E-2</v>
      </c>
    </row>
    <row r="6" spans="1:110" x14ac:dyDescent="0.2">
      <c r="A6" s="3">
        <v>4</v>
      </c>
      <c r="B6" s="50">
        <v>0.42828703703703702</v>
      </c>
      <c r="C6" s="51">
        <v>45624</v>
      </c>
      <c r="D6" s="3" t="s">
        <v>479</v>
      </c>
      <c r="E6" s="3" t="s">
        <v>480</v>
      </c>
      <c r="G6" s="3">
        <v>4</v>
      </c>
      <c r="J6" s="3">
        <v>3.5573E-2</v>
      </c>
      <c r="K6" s="3">
        <v>2.9198369999999998</v>
      </c>
      <c r="L6" s="3">
        <v>3.5145000000000003E-2</v>
      </c>
      <c r="M6" s="3">
        <v>1.305096</v>
      </c>
      <c r="N6" s="3">
        <v>1.2823020000000001</v>
      </c>
      <c r="O6" s="3">
        <v>3.0382920000000002</v>
      </c>
      <c r="P6" s="3">
        <v>1.733196</v>
      </c>
      <c r="Q6" s="3">
        <v>12.575322999999999</v>
      </c>
      <c r="R6" s="3">
        <v>12.798856000000001</v>
      </c>
      <c r="S6" s="3">
        <v>29.796009000000002</v>
      </c>
      <c r="T6" s="3">
        <v>0.58047499999999996</v>
      </c>
      <c r="U6" s="3">
        <v>3.5</v>
      </c>
      <c r="V6" s="3">
        <v>41.29</v>
      </c>
      <c r="W6" s="3">
        <v>40.57</v>
      </c>
      <c r="X6" s="3">
        <v>24.9</v>
      </c>
      <c r="Y6" s="3">
        <v>24.24</v>
      </c>
      <c r="Z6" s="3">
        <v>24.24</v>
      </c>
      <c r="AA6" s="3">
        <v>101.97</v>
      </c>
      <c r="AB6" s="3">
        <v>156.5</v>
      </c>
      <c r="AC6" s="3">
        <v>156.6</v>
      </c>
      <c r="AD6" s="3">
        <v>-0.1</v>
      </c>
      <c r="AE6" s="3">
        <v>130</v>
      </c>
      <c r="AF6" s="3">
        <v>4.1070000000000002</v>
      </c>
      <c r="AG6" s="3">
        <v>-26</v>
      </c>
      <c r="AH6" s="3">
        <v>-67</v>
      </c>
      <c r="AI6" s="3">
        <v>224</v>
      </c>
      <c r="AQ6" s="50">
        <v>0</v>
      </c>
      <c r="AR6" s="3" t="s">
        <v>481</v>
      </c>
      <c r="AS6" s="3" t="s">
        <v>482</v>
      </c>
      <c r="AT6" s="3" t="s">
        <v>482</v>
      </c>
      <c r="AU6" s="3" t="s">
        <v>482</v>
      </c>
      <c r="AV6" s="3">
        <v>0</v>
      </c>
      <c r="AW6" s="3" t="s">
        <v>482</v>
      </c>
      <c r="AX6" s="50">
        <v>0.42729166666666668</v>
      </c>
      <c r="AY6" s="51">
        <v>45624</v>
      </c>
      <c r="AZ6" s="3">
        <v>-0.03</v>
      </c>
      <c r="BA6" s="3">
        <v>1</v>
      </c>
      <c r="BB6" s="3">
        <v>1E-3</v>
      </c>
      <c r="BC6" s="3">
        <v>4.0000000000000001E-3</v>
      </c>
      <c r="BD6" s="3">
        <v>1.2E-2</v>
      </c>
      <c r="BE6" s="3">
        <v>2E-3</v>
      </c>
      <c r="BF6" s="3">
        <v>4.0000000000000001E-3</v>
      </c>
      <c r="BG6" s="3">
        <v>5.0000000000000001E-3</v>
      </c>
      <c r="BH6" s="3">
        <v>1</v>
      </c>
      <c r="BI6" s="3">
        <v>150</v>
      </c>
      <c r="BJ6" s="3">
        <v>5.0000000000000001E-3</v>
      </c>
      <c r="BK6" s="3">
        <v>2</v>
      </c>
      <c r="BL6" s="3">
        <v>0.16585</v>
      </c>
      <c r="BM6" s="3">
        <v>0</v>
      </c>
      <c r="BN6" s="3">
        <v>2.9229999999999999E-2</v>
      </c>
      <c r="BO6" s="3">
        <v>0</v>
      </c>
      <c r="BP6" s="3">
        <v>0</v>
      </c>
      <c r="BQ6" s="3">
        <v>-6.7999999999999999E-5</v>
      </c>
      <c r="BR6" s="3" t="s">
        <v>483</v>
      </c>
      <c r="BS6" s="3">
        <v>2.484391</v>
      </c>
      <c r="BT6" s="3">
        <v>2.5041449999999998</v>
      </c>
      <c r="BU6" s="3">
        <v>1.663867</v>
      </c>
      <c r="BV6" s="3">
        <v>0.94451600000000002</v>
      </c>
      <c r="BW6" s="3">
        <v>0.27381800000000001</v>
      </c>
      <c r="BX6" s="3">
        <v>-6.2630000000000003E-3</v>
      </c>
      <c r="BY6" s="3">
        <v>0.44558500000000001</v>
      </c>
      <c r="BZ6" s="3">
        <v>0.21008099999999999</v>
      </c>
      <c r="CA6" s="3">
        <v>34.881233000000002</v>
      </c>
      <c r="CB6" s="3">
        <v>1.2799999999999999E-4</v>
      </c>
      <c r="CC6" s="3">
        <v>2.414574</v>
      </c>
      <c r="CD6" s="3">
        <v>-1.4E-5</v>
      </c>
      <c r="CE6" s="3">
        <v>1</v>
      </c>
      <c r="CF6" s="3">
        <v>2.4323229999999998</v>
      </c>
      <c r="CG6" s="3">
        <v>-2.5999999999999998E-5</v>
      </c>
      <c r="CH6" s="3">
        <v>1</v>
      </c>
      <c r="CI6" s="3">
        <v>0.600719</v>
      </c>
      <c r="CJ6" s="3">
        <v>0.60060599999999997</v>
      </c>
      <c r="CK6" s="3">
        <v>0.10741199999999999</v>
      </c>
      <c r="CL6" s="3">
        <v>0</v>
      </c>
      <c r="CN6" s="3" t="s">
        <v>484</v>
      </c>
      <c r="CO6" s="3" t="s">
        <v>485</v>
      </c>
      <c r="CQ6" s="3" t="s">
        <v>486</v>
      </c>
      <c r="CR6" s="3" t="s">
        <v>487</v>
      </c>
      <c r="CS6" s="3" t="s">
        <v>488</v>
      </c>
      <c r="CT6" s="3" t="s">
        <v>489</v>
      </c>
      <c r="CX6" s="52" t="s">
        <v>490</v>
      </c>
      <c r="CY6" s="53">
        <v>1</v>
      </c>
      <c r="CZ6" s="28">
        <v>5.9591999999999999E-2</v>
      </c>
      <c r="DA6" s="28">
        <v>8.2618999999999998E-2</v>
      </c>
      <c r="DB6" s="28">
        <v>6.7981E-2</v>
      </c>
      <c r="DC6" s="28">
        <v>4.1949E-2</v>
      </c>
      <c r="DD6" s="28">
        <v>5.7807999999999998E-2</v>
      </c>
      <c r="DE6" s="28">
        <v>7.8003000000000003E-2</v>
      </c>
      <c r="DF6" s="28">
        <v>7.9948000000000005E-2</v>
      </c>
    </row>
    <row r="7" spans="1:110" x14ac:dyDescent="0.2">
      <c r="A7" s="3">
        <v>5</v>
      </c>
      <c r="B7" s="50">
        <v>0.42877314814814815</v>
      </c>
      <c r="C7" s="51">
        <v>45624</v>
      </c>
      <c r="D7" s="3" t="s">
        <v>479</v>
      </c>
      <c r="E7" s="3" t="s">
        <v>480</v>
      </c>
      <c r="G7" s="3">
        <v>5</v>
      </c>
      <c r="J7" s="3">
        <v>5.9591999999999999E-2</v>
      </c>
      <c r="K7" s="3">
        <v>2.9211740000000002</v>
      </c>
      <c r="L7" s="3">
        <v>5.8401000000000002E-2</v>
      </c>
      <c r="M7" s="3">
        <v>1.3013600000000001</v>
      </c>
      <c r="N7" s="3">
        <v>1.2671520000000001</v>
      </c>
      <c r="O7" s="3">
        <v>2.869586</v>
      </c>
      <c r="P7" s="3">
        <v>1.5682259999999999</v>
      </c>
      <c r="Q7" s="3">
        <v>12.427236000000001</v>
      </c>
      <c r="R7" s="3">
        <v>12.762712000000001</v>
      </c>
      <c r="S7" s="3">
        <v>28.142643</v>
      </c>
      <c r="T7" s="3">
        <v>0.58047499999999996</v>
      </c>
      <c r="U7" s="3">
        <v>3.5</v>
      </c>
      <c r="V7" s="3">
        <v>41.15</v>
      </c>
      <c r="W7" s="3">
        <v>40.07</v>
      </c>
      <c r="X7" s="3">
        <v>24.91</v>
      </c>
      <c r="Y7" s="3">
        <v>23.29</v>
      </c>
      <c r="Z7" s="3">
        <v>23.29</v>
      </c>
      <c r="AA7" s="3">
        <v>101.97</v>
      </c>
      <c r="AB7" s="3">
        <v>156.6</v>
      </c>
      <c r="AC7" s="3">
        <v>156.19999999999999</v>
      </c>
      <c r="AD7" s="3">
        <v>0.3</v>
      </c>
      <c r="AE7" s="3">
        <v>116</v>
      </c>
      <c r="AF7" s="3">
        <v>4.1059999999999999</v>
      </c>
      <c r="AG7" s="3">
        <v>-24</v>
      </c>
      <c r="AH7" s="3">
        <v>-62</v>
      </c>
      <c r="AI7" s="3">
        <v>239</v>
      </c>
      <c r="AQ7" s="50">
        <v>0</v>
      </c>
      <c r="AR7" s="3" t="s">
        <v>481</v>
      </c>
      <c r="AS7" s="3" t="s">
        <v>482</v>
      </c>
      <c r="AT7" s="3" t="s">
        <v>482</v>
      </c>
      <c r="AU7" s="3" t="s">
        <v>482</v>
      </c>
      <c r="AV7" s="3">
        <v>0</v>
      </c>
      <c r="AW7" s="3" t="s">
        <v>482</v>
      </c>
      <c r="AX7" s="50">
        <v>0.42729166666666668</v>
      </c>
      <c r="AY7" s="51">
        <v>45624</v>
      </c>
      <c r="AZ7" s="3">
        <v>-0.03</v>
      </c>
      <c r="BA7" s="3">
        <v>1</v>
      </c>
      <c r="BB7" s="3">
        <v>2E-3</v>
      </c>
      <c r="BC7" s="3">
        <v>3.0000000000000001E-3</v>
      </c>
      <c r="BD7" s="3">
        <v>1.2E-2</v>
      </c>
      <c r="BE7" s="3">
        <v>1E-3</v>
      </c>
      <c r="BF7" s="3">
        <v>2E-3</v>
      </c>
      <c r="BG7" s="3">
        <v>5.0000000000000001E-3</v>
      </c>
      <c r="BH7" s="3">
        <v>1</v>
      </c>
      <c r="BI7" s="3">
        <v>150</v>
      </c>
      <c r="BJ7" s="3">
        <v>5.0000000000000001E-3</v>
      </c>
      <c r="BK7" s="3">
        <v>2</v>
      </c>
      <c r="BL7" s="3">
        <v>0.16585</v>
      </c>
      <c r="BM7" s="3">
        <v>0</v>
      </c>
      <c r="BN7" s="3">
        <v>2.9229999999999999E-2</v>
      </c>
      <c r="BO7" s="3">
        <v>0</v>
      </c>
      <c r="BP7" s="3">
        <v>0</v>
      </c>
      <c r="BQ7" s="3">
        <v>-6.7999999999999999E-5</v>
      </c>
      <c r="BR7" s="3" t="s">
        <v>483</v>
      </c>
      <c r="BS7" s="3">
        <v>2.4836490000000002</v>
      </c>
      <c r="BT7" s="3">
        <v>2.5039380000000002</v>
      </c>
      <c r="BU7" s="3">
        <v>1.665276</v>
      </c>
      <c r="BV7" s="3">
        <v>0.94338200000000005</v>
      </c>
      <c r="BW7" s="3">
        <v>0.27373599999999998</v>
      </c>
      <c r="BX7" s="3">
        <v>-1.6872000000000002E-2</v>
      </c>
      <c r="BY7" s="3">
        <v>0.44823200000000002</v>
      </c>
      <c r="BZ7" s="3">
        <v>0.198489</v>
      </c>
      <c r="CA7" s="3">
        <v>34.970283999999999</v>
      </c>
      <c r="CB7" s="3">
        <v>1.22E-4</v>
      </c>
      <c r="CC7" s="3">
        <v>2.414574</v>
      </c>
      <c r="CD7" s="3">
        <v>-1.4E-5</v>
      </c>
      <c r="CE7" s="3">
        <v>1</v>
      </c>
      <c r="CF7" s="3">
        <v>2.4323229999999998</v>
      </c>
      <c r="CG7" s="3">
        <v>-2.5999999999999998E-5</v>
      </c>
      <c r="CH7" s="3">
        <v>1</v>
      </c>
      <c r="CI7" s="3">
        <v>0.600719</v>
      </c>
      <c r="CJ7" s="3">
        <v>0.60060599999999997</v>
      </c>
      <c r="CK7" s="3">
        <v>0.10741199999999999</v>
      </c>
      <c r="CL7" s="3">
        <v>0</v>
      </c>
      <c r="CN7" s="3" t="s">
        <v>484</v>
      </c>
      <c r="CO7" s="3" t="s">
        <v>485</v>
      </c>
      <c r="CQ7" s="3" t="s">
        <v>486</v>
      </c>
      <c r="CR7" s="3" t="s">
        <v>487</v>
      </c>
      <c r="CS7" s="3" t="s">
        <v>488</v>
      </c>
      <c r="CT7" s="3" t="s">
        <v>489</v>
      </c>
      <c r="CX7" s="52" t="s">
        <v>490</v>
      </c>
      <c r="CY7" s="53">
        <v>2</v>
      </c>
      <c r="CZ7" s="54">
        <v>2.4296000000000002E-2</v>
      </c>
      <c r="DA7" s="54">
        <v>5.4961999999999997E-2</v>
      </c>
      <c r="DB7" s="54">
        <v>2.7056E-2</v>
      </c>
      <c r="DC7" s="54">
        <v>1.9559E-2</v>
      </c>
      <c r="DD7" s="54">
        <v>3.3926999999999999E-2</v>
      </c>
      <c r="DE7" s="54">
        <v>3.4334000000000003E-2</v>
      </c>
      <c r="DF7" s="54">
        <v>3.9660000000000001E-2</v>
      </c>
    </row>
    <row r="8" spans="1:110" x14ac:dyDescent="0.2">
      <c r="A8" s="3">
        <v>6</v>
      </c>
      <c r="B8" s="50">
        <v>0.42934027777777778</v>
      </c>
      <c r="C8" s="51">
        <v>45624</v>
      </c>
      <c r="D8" s="3" t="s">
        <v>479</v>
      </c>
      <c r="E8" s="3" t="s">
        <v>480</v>
      </c>
      <c r="G8" s="3">
        <v>6</v>
      </c>
      <c r="J8" s="3">
        <v>2.4296000000000002E-2</v>
      </c>
      <c r="K8" s="3">
        <v>2.919565</v>
      </c>
      <c r="L8" s="3">
        <v>2.4094999999999998E-2</v>
      </c>
      <c r="M8" s="3">
        <v>1.2723009999999999</v>
      </c>
      <c r="N8" s="3">
        <v>1.257056</v>
      </c>
      <c r="O8" s="3">
        <v>2.9631110000000001</v>
      </c>
      <c r="P8" s="3">
        <v>1.6908099999999999</v>
      </c>
      <c r="Q8" s="3">
        <v>12.328246999999999</v>
      </c>
      <c r="R8" s="3">
        <v>12.477759000000001</v>
      </c>
      <c r="S8" s="3">
        <v>29.059940000000001</v>
      </c>
      <c r="T8" s="3">
        <v>0.58047499999999996</v>
      </c>
      <c r="U8" s="3">
        <v>3.5</v>
      </c>
      <c r="V8" s="3">
        <v>40.200000000000003</v>
      </c>
      <c r="W8" s="3">
        <v>39.72</v>
      </c>
      <c r="X8" s="3">
        <v>24.92</v>
      </c>
      <c r="Y8" s="3">
        <v>23.82</v>
      </c>
      <c r="Z8" s="3">
        <v>23.82</v>
      </c>
      <c r="AA8" s="3">
        <v>101.97</v>
      </c>
      <c r="AB8" s="3">
        <v>156.4</v>
      </c>
      <c r="AC8" s="3">
        <v>156.9</v>
      </c>
      <c r="AD8" s="3">
        <v>-0.3</v>
      </c>
      <c r="AE8" s="3">
        <v>151</v>
      </c>
      <c r="AF8" s="3">
        <v>4.1050000000000004</v>
      </c>
      <c r="AG8" s="3">
        <v>-24</v>
      </c>
      <c r="AH8" s="3">
        <v>-46</v>
      </c>
      <c r="AI8" s="3">
        <v>265</v>
      </c>
      <c r="AQ8" s="50">
        <v>0</v>
      </c>
      <c r="AR8" s="3" t="s">
        <v>481</v>
      </c>
      <c r="AS8" s="3" t="s">
        <v>482</v>
      </c>
      <c r="AT8" s="3" t="s">
        <v>482</v>
      </c>
      <c r="AU8" s="3" t="s">
        <v>482</v>
      </c>
      <c r="AV8" s="3">
        <v>0</v>
      </c>
      <c r="AW8" s="3" t="s">
        <v>482</v>
      </c>
      <c r="AX8" s="50">
        <v>0.42729166666666668</v>
      </c>
      <c r="AY8" s="51">
        <v>45624</v>
      </c>
      <c r="AZ8" s="3">
        <v>-0.03</v>
      </c>
      <c r="BA8" s="3">
        <v>1</v>
      </c>
      <c r="BB8" s="3">
        <v>1E-3</v>
      </c>
      <c r="BC8" s="3">
        <v>5.0000000000000001E-3</v>
      </c>
      <c r="BD8" s="3">
        <v>1.2E-2</v>
      </c>
      <c r="BE8" s="3">
        <v>0</v>
      </c>
      <c r="BF8" s="3">
        <v>0</v>
      </c>
      <c r="BG8" s="3">
        <v>2E-3</v>
      </c>
      <c r="BH8" s="3">
        <v>1</v>
      </c>
      <c r="BI8" s="3">
        <v>150</v>
      </c>
      <c r="BJ8" s="3">
        <v>5.0000000000000001E-3</v>
      </c>
      <c r="BK8" s="3">
        <v>2</v>
      </c>
      <c r="BL8" s="3">
        <v>0.16585</v>
      </c>
      <c r="BM8" s="3">
        <v>0</v>
      </c>
      <c r="BN8" s="3">
        <v>2.9229999999999999E-2</v>
      </c>
      <c r="BO8" s="3">
        <v>0</v>
      </c>
      <c r="BP8" s="3">
        <v>0</v>
      </c>
      <c r="BQ8" s="3">
        <v>-6.7999999999999999E-5</v>
      </c>
      <c r="BR8" s="3" t="s">
        <v>483</v>
      </c>
      <c r="BS8" s="3">
        <v>2.4831240000000001</v>
      </c>
      <c r="BT8" s="3">
        <v>2.5024989999999998</v>
      </c>
      <c r="BU8" s="3">
        <v>1.6635800000000001</v>
      </c>
      <c r="BV8" s="3">
        <v>0.94522700000000004</v>
      </c>
      <c r="BW8" s="3">
        <v>0.27359099999999997</v>
      </c>
      <c r="BX8" s="3">
        <v>-1.1136E-2</v>
      </c>
      <c r="BY8" s="3">
        <v>0.45109700000000003</v>
      </c>
      <c r="BZ8" s="3">
        <v>0.22628799999999999</v>
      </c>
      <c r="CA8" s="3">
        <v>35.072208000000003</v>
      </c>
      <c r="CB8" s="3">
        <v>1.27E-4</v>
      </c>
      <c r="CC8" s="3">
        <v>2.414574</v>
      </c>
      <c r="CD8" s="3">
        <v>-1.4E-5</v>
      </c>
      <c r="CE8" s="3">
        <v>1</v>
      </c>
      <c r="CF8" s="3">
        <v>2.4323229999999998</v>
      </c>
      <c r="CG8" s="3">
        <v>-2.5999999999999998E-5</v>
      </c>
      <c r="CH8" s="3">
        <v>1</v>
      </c>
      <c r="CI8" s="3">
        <v>0.600719</v>
      </c>
      <c r="CJ8" s="3">
        <v>0.60060599999999997</v>
      </c>
      <c r="CK8" s="3">
        <v>0.10741199999999999</v>
      </c>
      <c r="CL8" s="3">
        <v>0</v>
      </c>
      <c r="CN8" s="3" t="s">
        <v>484</v>
      </c>
      <c r="CO8" s="3" t="s">
        <v>485</v>
      </c>
      <c r="CQ8" s="3" t="s">
        <v>486</v>
      </c>
      <c r="CR8" s="3" t="s">
        <v>487</v>
      </c>
      <c r="CS8" s="3" t="s">
        <v>488</v>
      </c>
      <c r="CT8" s="3" t="s">
        <v>489</v>
      </c>
      <c r="CX8" s="52" t="s">
        <v>490</v>
      </c>
      <c r="CY8" s="53">
        <v>3</v>
      </c>
      <c r="CZ8" s="28">
        <v>9.4642000000000004E-2</v>
      </c>
      <c r="DA8" s="28">
        <v>7.5796000000000002E-2</v>
      </c>
      <c r="DB8" s="28">
        <v>6.3200999999999993E-2</v>
      </c>
      <c r="DC8" s="28">
        <v>4.9181999999999997E-2</v>
      </c>
      <c r="DD8" s="28">
        <v>5.2961000000000001E-2</v>
      </c>
      <c r="DE8" s="28">
        <v>7.2042999999999996E-2</v>
      </c>
      <c r="DF8" s="28">
        <v>8.1948999999999994E-2</v>
      </c>
    </row>
    <row r="9" spans="1:110" x14ac:dyDescent="0.2">
      <c r="A9" s="3">
        <v>7</v>
      </c>
      <c r="B9" s="50">
        <v>0.42965277777777777</v>
      </c>
      <c r="C9" s="51">
        <v>45624</v>
      </c>
      <c r="D9" s="3" t="s">
        <v>479</v>
      </c>
      <c r="E9" s="3" t="s">
        <v>480</v>
      </c>
      <c r="G9" s="3">
        <v>7</v>
      </c>
      <c r="J9" s="3">
        <v>9.4642000000000004E-2</v>
      </c>
      <c r="K9" s="3">
        <v>2.9200789999999999</v>
      </c>
      <c r="L9" s="3">
        <v>9.1671000000000002E-2</v>
      </c>
      <c r="M9" s="3">
        <v>1.294843</v>
      </c>
      <c r="N9" s="3">
        <v>1.2408840000000001</v>
      </c>
      <c r="O9" s="3">
        <v>2.869389</v>
      </c>
      <c r="P9" s="3">
        <v>1.574546</v>
      </c>
      <c r="Q9" s="3">
        <v>12.169854000000001</v>
      </c>
      <c r="R9" s="3">
        <v>12.699052999999999</v>
      </c>
      <c r="S9" s="3">
        <v>28.141266000000002</v>
      </c>
      <c r="T9" s="3">
        <v>0.58047499999999996</v>
      </c>
      <c r="U9" s="3">
        <v>3.5</v>
      </c>
      <c r="V9" s="3">
        <v>40.909999999999997</v>
      </c>
      <c r="W9" s="3">
        <v>39.21</v>
      </c>
      <c r="X9" s="3">
        <v>24.92</v>
      </c>
      <c r="Y9" s="3">
        <v>23.29</v>
      </c>
      <c r="Z9" s="3">
        <v>23.29</v>
      </c>
      <c r="AA9" s="3">
        <v>101.96</v>
      </c>
      <c r="AB9" s="3">
        <v>156.5</v>
      </c>
      <c r="AC9" s="3">
        <v>157.19999999999999</v>
      </c>
      <c r="AD9" s="3">
        <v>-0.4</v>
      </c>
      <c r="AE9" s="3">
        <v>160</v>
      </c>
      <c r="AF9" s="3">
        <v>4.1040000000000001</v>
      </c>
      <c r="AG9" s="3">
        <v>-15</v>
      </c>
      <c r="AH9" s="3">
        <v>-45</v>
      </c>
      <c r="AI9" s="3">
        <v>249</v>
      </c>
      <c r="AQ9" s="50">
        <v>0</v>
      </c>
      <c r="AR9" s="3" t="s">
        <v>481</v>
      </c>
      <c r="AS9" s="3" t="s">
        <v>482</v>
      </c>
      <c r="AT9" s="3" t="s">
        <v>482</v>
      </c>
      <c r="AU9" s="3" t="s">
        <v>482</v>
      </c>
      <c r="AV9" s="3">
        <v>0</v>
      </c>
      <c r="AW9" s="3" t="s">
        <v>482</v>
      </c>
      <c r="AX9" s="50">
        <v>0.42729166666666668</v>
      </c>
      <c r="AY9" s="51">
        <v>45624</v>
      </c>
      <c r="AZ9" s="3">
        <v>-0.03</v>
      </c>
      <c r="BA9" s="3">
        <v>1</v>
      </c>
      <c r="BB9" s="3">
        <v>2E-3</v>
      </c>
      <c r="BC9" s="3">
        <v>4.0000000000000001E-3</v>
      </c>
      <c r="BD9" s="3">
        <v>1.2E-2</v>
      </c>
      <c r="BE9" s="3">
        <v>-1E-3</v>
      </c>
      <c r="BF9" s="3">
        <v>2E-3</v>
      </c>
      <c r="BG9" s="3">
        <v>3.0000000000000001E-3</v>
      </c>
      <c r="BH9" s="3">
        <v>1</v>
      </c>
      <c r="BI9" s="3">
        <v>150</v>
      </c>
      <c r="BJ9" s="3">
        <v>5.0000000000000001E-3</v>
      </c>
      <c r="BK9" s="3">
        <v>2</v>
      </c>
      <c r="BL9" s="3">
        <v>0.16585</v>
      </c>
      <c r="BM9" s="3">
        <v>0</v>
      </c>
      <c r="BN9" s="3">
        <v>2.9229999999999999E-2</v>
      </c>
      <c r="BO9" s="3">
        <v>0</v>
      </c>
      <c r="BP9" s="3">
        <v>0</v>
      </c>
      <c r="BQ9" s="3">
        <v>-6.7999999999999999E-5</v>
      </c>
      <c r="BR9" s="3" t="s">
        <v>483</v>
      </c>
      <c r="BS9" s="3">
        <v>2.4823590000000002</v>
      </c>
      <c r="BT9" s="3">
        <v>2.5035729999999998</v>
      </c>
      <c r="BU9" s="3">
        <v>1.6641220000000001</v>
      </c>
      <c r="BV9" s="3">
        <v>0.94602200000000003</v>
      </c>
      <c r="BW9" s="3">
        <v>0.27358399999999999</v>
      </c>
      <c r="BX9" s="3">
        <v>-1.704E-2</v>
      </c>
      <c r="BY9" s="3">
        <v>0.4526</v>
      </c>
      <c r="BZ9" s="3">
        <v>0.233491</v>
      </c>
      <c r="CA9" s="3">
        <v>35.125495999999998</v>
      </c>
      <c r="CB9" s="3">
        <v>1.26E-4</v>
      </c>
      <c r="CC9" s="3">
        <v>2.414574</v>
      </c>
      <c r="CD9" s="3">
        <v>-1.4E-5</v>
      </c>
      <c r="CE9" s="3">
        <v>1</v>
      </c>
      <c r="CF9" s="3">
        <v>2.4323229999999998</v>
      </c>
      <c r="CG9" s="3">
        <v>-2.5999999999999998E-5</v>
      </c>
      <c r="CH9" s="3">
        <v>1</v>
      </c>
      <c r="CI9" s="3">
        <v>0.600719</v>
      </c>
      <c r="CJ9" s="3">
        <v>0.60060599999999997</v>
      </c>
      <c r="CK9" s="3">
        <v>0.10741199999999999</v>
      </c>
      <c r="CL9" s="3">
        <v>0</v>
      </c>
      <c r="CN9" s="3" t="s">
        <v>484</v>
      </c>
      <c r="CO9" s="3" t="s">
        <v>485</v>
      </c>
      <c r="CQ9" s="3" t="s">
        <v>486</v>
      </c>
      <c r="CR9" s="3" t="s">
        <v>487</v>
      </c>
      <c r="CS9" s="3" t="s">
        <v>488</v>
      </c>
      <c r="CT9" s="3" t="s">
        <v>489</v>
      </c>
      <c r="CX9" s="52" t="s">
        <v>490</v>
      </c>
      <c r="CY9" s="53">
        <v>4</v>
      </c>
      <c r="CZ9" s="28">
        <v>6.2899999999999998E-2</v>
      </c>
      <c r="DA9" s="28">
        <v>6.7941000000000001E-2</v>
      </c>
      <c r="DB9" s="28">
        <v>6.4826999999999996E-2</v>
      </c>
      <c r="DC9" s="28">
        <v>5.0687999999999997E-2</v>
      </c>
      <c r="DD9" s="28">
        <v>4.8908E-2</v>
      </c>
      <c r="DE9" s="28">
        <v>5.8739E-2</v>
      </c>
      <c r="DF9" s="28">
        <v>7.8E-2</v>
      </c>
    </row>
    <row r="10" spans="1:110" x14ac:dyDescent="0.2">
      <c r="A10" s="3">
        <v>8</v>
      </c>
      <c r="B10" s="50">
        <v>0.42995370370370373</v>
      </c>
      <c r="C10" s="51">
        <v>45624</v>
      </c>
      <c r="D10" s="3" t="s">
        <v>479</v>
      </c>
      <c r="E10" s="3" t="s">
        <v>480</v>
      </c>
      <c r="G10" s="3">
        <v>8</v>
      </c>
      <c r="J10" s="3">
        <v>6.2899999999999998E-2</v>
      </c>
      <c r="K10" s="3">
        <v>2.9204080000000001</v>
      </c>
      <c r="L10" s="3">
        <v>6.1573999999999997E-2</v>
      </c>
      <c r="M10" s="3">
        <v>1.2650870000000001</v>
      </c>
      <c r="N10" s="3">
        <v>1.2282850000000001</v>
      </c>
      <c r="O10" s="3">
        <v>2.864087</v>
      </c>
      <c r="P10" s="3">
        <v>1.5990009999999999</v>
      </c>
      <c r="Q10" s="3">
        <v>12.046353</v>
      </c>
      <c r="R10" s="3">
        <v>12.407280999999999</v>
      </c>
      <c r="S10" s="3">
        <v>28.089407000000001</v>
      </c>
      <c r="T10" s="3">
        <v>0.58047499999999996</v>
      </c>
      <c r="U10" s="3">
        <v>3.5</v>
      </c>
      <c r="V10" s="3">
        <v>39.979999999999997</v>
      </c>
      <c r="W10" s="3">
        <v>38.81</v>
      </c>
      <c r="X10" s="3">
        <v>24.92</v>
      </c>
      <c r="Y10" s="3">
        <v>23.26</v>
      </c>
      <c r="Z10" s="3">
        <v>23.26</v>
      </c>
      <c r="AA10" s="3">
        <v>101.96</v>
      </c>
      <c r="AB10" s="3">
        <v>156.5</v>
      </c>
      <c r="AC10" s="3">
        <v>156.5</v>
      </c>
      <c r="AD10" s="3">
        <v>0</v>
      </c>
      <c r="AE10" s="3">
        <v>176</v>
      </c>
      <c r="AF10" s="3">
        <v>4.1040000000000001</v>
      </c>
      <c r="AG10" s="3">
        <v>-11</v>
      </c>
      <c r="AH10" s="3">
        <v>-37</v>
      </c>
      <c r="AI10" s="3">
        <v>248</v>
      </c>
      <c r="AQ10" s="50">
        <v>0</v>
      </c>
      <c r="AR10" s="3" t="s">
        <v>481</v>
      </c>
      <c r="AS10" s="3" t="s">
        <v>482</v>
      </c>
      <c r="AT10" s="3" t="s">
        <v>482</v>
      </c>
      <c r="AU10" s="3" t="s">
        <v>482</v>
      </c>
      <c r="AV10" s="3">
        <v>0</v>
      </c>
      <c r="AW10" s="3" t="s">
        <v>482</v>
      </c>
      <c r="AX10" s="50">
        <v>0.42729166666666668</v>
      </c>
      <c r="AY10" s="51">
        <v>45624</v>
      </c>
      <c r="AZ10" s="3">
        <v>-0.03</v>
      </c>
      <c r="BA10" s="3">
        <v>1</v>
      </c>
      <c r="BB10" s="3">
        <v>1E-3</v>
      </c>
      <c r="BC10" s="3">
        <v>4.0000000000000001E-3</v>
      </c>
      <c r="BD10" s="3">
        <v>1.0999999999999999E-2</v>
      </c>
      <c r="BE10" s="3">
        <v>3.0000000000000001E-3</v>
      </c>
      <c r="BF10" s="3">
        <v>3.0000000000000001E-3</v>
      </c>
      <c r="BG10" s="3">
        <v>1E-3</v>
      </c>
      <c r="BH10" s="3">
        <v>1</v>
      </c>
      <c r="BI10" s="3">
        <v>150</v>
      </c>
      <c r="BJ10" s="3">
        <v>5.0000000000000001E-3</v>
      </c>
      <c r="BK10" s="3">
        <v>2</v>
      </c>
      <c r="BL10" s="3">
        <v>0.16585</v>
      </c>
      <c r="BM10" s="3">
        <v>0</v>
      </c>
      <c r="BN10" s="3">
        <v>2.9229999999999999E-2</v>
      </c>
      <c r="BO10" s="3">
        <v>0</v>
      </c>
      <c r="BP10" s="3">
        <v>0</v>
      </c>
      <c r="BQ10" s="3">
        <v>-6.7999999999999999E-5</v>
      </c>
      <c r="BR10" s="3" t="s">
        <v>483</v>
      </c>
      <c r="BS10" s="3">
        <v>2.4817659999999999</v>
      </c>
      <c r="BT10" s="3">
        <v>2.5021550000000001</v>
      </c>
      <c r="BU10" s="3">
        <v>1.6644680000000001</v>
      </c>
      <c r="BV10" s="3">
        <v>0.94413000000000002</v>
      </c>
      <c r="BW10" s="3">
        <v>0.273594</v>
      </c>
      <c r="BX10" s="3">
        <v>-1.7368000000000001E-2</v>
      </c>
      <c r="BY10" s="3">
        <v>0.45408399999999999</v>
      </c>
      <c r="BZ10" s="3">
        <v>0.245833</v>
      </c>
      <c r="CA10" s="3">
        <v>35.168410999999999</v>
      </c>
      <c r="CB10" s="3">
        <v>1.2300000000000001E-4</v>
      </c>
      <c r="CC10" s="3">
        <v>2.414574</v>
      </c>
      <c r="CD10" s="3">
        <v>-1.4E-5</v>
      </c>
      <c r="CE10" s="3">
        <v>1</v>
      </c>
      <c r="CF10" s="3">
        <v>2.4323229999999998</v>
      </c>
      <c r="CG10" s="3">
        <v>-2.5999999999999998E-5</v>
      </c>
      <c r="CH10" s="3">
        <v>1</v>
      </c>
      <c r="CI10" s="3">
        <v>0.600719</v>
      </c>
      <c r="CJ10" s="3">
        <v>0.60060599999999997</v>
      </c>
      <c r="CK10" s="3">
        <v>0.10741199999999999</v>
      </c>
      <c r="CL10" s="3">
        <v>0</v>
      </c>
      <c r="CN10" s="3" t="s">
        <v>484</v>
      </c>
      <c r="CO10" s="3" t="s">
        <v>485</v>
      </c>
      <c r="CQ10" s="3" t="s">
        <v>486</v>
      </c>
      <c r="CR10" s="3" t="s">
        <v>487</v>
      </c>
      <c r="CS10" s="3" t="s">
        <v>488</v>
      </c>
      <c r="CT10" s="3" t="s">
        <v>489</v>
      </c>
      <c r="CY10" s="3" t="s">
        <v>491</v>
      </c>
      <c r="CZ10" s="3">
        <f>AVERAGE(CZ2:CZ5)</f>
        <v>3.5764249999999997E-2</v>
      </c>
      <c r="DA10" s="3">
        <f t="shared" ref="DA10:DF10" si="0">AVERAGE(DA2:DA5)</f>
        <v>5.5653750000000002E-2</v>
      </c>
      <c r="DB10" s="3">
        <f t="shared" si="0"/>
        <v>4.5642249999999995E-2</v>
      </c>
      <c r="DC10" s="3">
        <f t="shared" si="0"/>
        <v>4.7651499999999999E-2</v>
      </c>
      <c r="DD10" s="3">
        <f t="shared" si="0"/>
        <v>4.7097E-2</v>
      </c>
      <c r="DE10" s="3">
        <f t="shared" si="0"/>
        <v>6.3643000000000005E-2</v>
      </c>
      <c r="DF10" s="3">
        <f t="shared" si="0"/>
        <v>8.1064250000000004E-2</v>
      </c>
    </row>
    <row r="11" spans="1:110" x14ac:dyDescent="0.2">
      <c r="A11" s="3">
        <v>9</v>
      </c>
      <c r="B11" s="50">
        <v>0.43037037037037035</v>
      </c>
      <c r="C11" s="51">
        <v>45624</v>
      </c>
      <c r="D11" s="3" t="s">
        <v>479</v>
      </c>
      <c r="E11" s="3" t="s">
        <v>480</v>
      </c>
      <c r="G11" s="3">
        <v>9</v>
      </c>
      <c r="J11" s="3">
        <v>9.2969999999999997E-3</v>
      </c>
      <c r="K11" s="3">
        <v>2.9196719999999998</v>
      </c>
      <c r="L11" s="3">
        <v>9.2680000000000002E-3</v>
      </c>
      <c r="M11" s="3">
        <v>1.220669</v>
      </c>
      <c r="N11" s="3">
        <v>1.214405</v>
      </c>
      <c r="O11" s="3">
        <v>3.0258180000000001</v>
      </c>
      <c r="P11" s="3">
        <v>1.8051489999999999</v>
      </c>
      <c r="Q11" s="3">
        <v>11.91011</v>
      </c>
      <c r="R11" s="3">
        <v>11.971537</v>
      </c>
      <c r="S11" s="3">
        <v>29.675281999999999</v>
      </c>
      <c r="T11" s="3">
        <v>0.58047499999999996</v>
      </c>
      <c r="U11" s="3">
        <v>3.5</v>
      </c>
      <c r="V11" s="3">
        <v>38.549999999999997</v>
      </c>
      <c r="W11" s="3">
        <v>38.35</v>
      </c>
      <c r="X11" s="3">
        <v>24.93</v>
      </c>
      <c r="Y11" s="3">
        <v>24.17</v>
      </c>
      <c r="Z11" s="3">
        <v>24.17</v>
      </c>
      <c r="AA11" s="3">
        <v>101.96</v>
      </c>
      <c r="AB11" s="3">
        <v>156.5</v>
      </c>
      <c r="AC11" s="3">
        <v>157</v>
      </c>
      <c r="AD11" s="3">
        <v>-0.3</v>
      </c>
      <c r="AE11" s="3">
        <v>142</v>
      </c>
      <c r="AF11" s="3">
        <v>4.1029999999999998</v>
      </c>
      <c r="AG11" s="3">
        <v>-10</v>
      </c>
      <c r="AH11" s="3">
        <v>-48</v>
      </c>
      <c r="AI11" s="3">
        <v>201</v>
      </c>
      <c r="AQ11" s="50">
        <v>0</v>
      </c>
      <c r="AR11" s="3" t="s">
        <v>481</v>
      </c>
      <c r="AS11" s="3" t="s">
        <v>482</v>
      </c>
      <c r="AT11" s="3" t="s">
        <v>482</v>
      </c>
      <c r="AU11" s="3" t="s">
        <v>482</v>
      </c>
      <c r="AV11" s="3">
        <v>0</v>
      </c>
      <c r="AW11" s="3" t="s">
        <v>482</v>
      </c>
      <c r="AX11" s="50">
        <v>0.42729166666666668</v>
      </c>
      <c r="AY11" s="51">
        <v>45624</v>
      </c>
      <c r="AZ11" s="3">
        <v>-0.03</v>
      </c>
      <c r="BA11" s="3">
        <v>1</v>
      </c>
      <c r="BB11" s="3">
        <v>2E-3</v>
      </c>
      <c r="BC11" s="3">
        <v>4.0000000000000001E-3</v>
      </c>
      <c r="BD11" s="3">
        <v>1.2E-2</v>
      </c>
      <c r="BE11" s="3">
        <v>1E-3</v>
      </c>
      <c r="BF11" s="3">
        <v>3.0000000000000001E-3</v>
      </c>
      <c r="BG11" s="3">
        <v>3.0000000000000001E-3</v>
      </c>
      <c r="BH11" s="3">
        <v>1</v>
      </c>
      <c r="BI11" s="3">
        <v>150</v>
      </c>
      <c r="BJ11" s="3">
        <v>5.0000000000000001E-3</v>
      </c>
      <c r="BK11" s="3">
        <v>2</v>
      </c>
      <c r="BL11" s="3">
        <v>0.16585</v>
      </c>
      <c r="BM11" s="3">
        <v>0</v>
      </c>
      <c r="BN11" s="3">
        <v>2.9229999999999999E-2</v>
      </c>
      <c r="BO11" s="3">
        <v>0</v>
      </c>
      <c r="BP11" s="3">
        <v>0</v>
      </c>
      <c r="BQ11" s="3">
        <v>-6.7999999999999999E-5</v>
      </c>
      <c r="BR11" s="3" t="s">
        <v>483</v>
      </c>
      <c r="BS11" s="3">
        <v>2.481071</v>
      </c>
      <c r="BT11" s="3">
        <v>2.4999829999999998</v>
      </c>
      <c r="BU11" s="3">
        <v>1.6636930000000001</v>
      </c>
      <c r="BV11" s="3">
        <v>0.94541500000000001</v>
      </c>
      <c r="BW11" s="3">
        <v>0.27347700000000003</v>
      </c>
      <c r="BX11" s="3">
        <v>-7.378E-3</v>
      </c>
      <c r="BY11" s="3">
        <v>0.45597599999999999</v>
      </c>
      <c r="BZ11" s="3">
        <v>0.21963099999999999</v>
      </c>
      <c r="CA11" s="3">
        <v>35.226703999999998</v>
      </c>
      <c r="CB11" s="3">
        <v>1.25E-4</v>
      </c>
      <c r="CC11" s="3">
        <v>2.414574</v>
      </c>
      <c r="CD11" s="3">
        <v>-1.4E-5</v>
      </c>
      <c r="CE11" s="3">
        <v>1</v>
      </c>
      <c r="CF11" s="3">
        <v>2.4323229999999998</v>
      </c>
      <c r="CG11" s="3">
        <v>-2.5999999999999998E-5</v>
      </c>
      <c r="CH11" s="3">
        <v>1</v>
      </c>
      <c r="CI11" s="3">
        <v>0.600719</v>
      </c>
      <c r="CJ11" s="3">
        <v>0.60060599999999997</v>
      </c>
      <c r="CK11" s="3">
        <v>0.10741199999999999</v>
      </c>
      <c r="CL11" s="3">
        <v>0</v>
      </c>
      <c r="CN11" s="3" t="s">
        <v>484</v>
      </c>
      <c r="CO11" s="3" t="s">
        <v>485</v>
      </c>
      <c r="CQ11" s="3" t="s">
        <v>486</v>
      </c>
      <c r="CR11" s="3" t="s">
        <v>487</v>
      </c>
      <c r="CS11" s="3" t="s">
        <v>488</v>
      </c>
      <c r="CT11" s="3" t="s">
        <v>489</v>
      </c>
      <c r="CY11" s="3" t="s">
        <v>492</v>
      </c>
      <c r="CZ11" s="3">
        <f>AVERAGE(CZ6:CZ9)</f>
        <v>6.0357500000000008E-2</v>
      </c>
      <c r="DA11" s="3">
        <f t="shared" ref="DA11:DF11" si="1">AVERAGE(DA6:DA9)</f>
        <v>7.0329500000000003E-2</v>
      </c>
      <c r="DB11" s="3">
        <f t="shared" si="1"/>
        <v>5.5766249999999996E-2</v>
      </c>
      <c r="DC11" s="3">
        <f t="shared" si="1"/>
        <v>4.0344499999999998E-2</v>
      </c>
      <c r="DD11" s="3">
        <f t="shared" si="1"/>
        <v>4.8401E-2</v>
      </c>
      <c r="DE11" s="3">
        <f t="shared" si="1"/>
        <v>6.0779749999999994E-2</v>
      </c>
      <c r="DF11" s="3">
        <f t="shared" si="1"/>
        <v>6.988925E-2</v>
      </c>
    </row>
    <row r="12" spans="1:110" x14ac:dyDescent="0.2">
      <c r="A12" s="3">
        <v>10</v>
      </c>
      <c r="B12" s="50">
        <v>0.44233796296296296</v>
      </c>
      <c r="C12" s="51">
        <v>45624</v>
      </c>
      <c r="D12" s="3" t="s">
        <v>479</v>
      </c>
      <c r="E12" s="3" t="s">
        <v>480</v>
      </c>
      <c r="G12" s="3">
        <v>10</v>
      </c>
      <c r="J12" s="3">
        <v>5.8206000000000001E-2</v>
      </c>
      <c r="K12" s="3">
        <v>2.921376</v>
      </c>
      <c r="L12" s="3">
        <v>5.7069000000000002E-2</v>
      </c>
      <c r="M12" s="3">
        <v>1.2005889999999999</v>
      </c>
      <c r="N12" s="3">
        <v>1.16415</v>
      </c>
      <c r="O12" s="3">
        <v>2.9092030000000002</v>
      </c>
      <c r="P12" s="3">
        <v>1.7086140000000001</v>
      </c>
      <c r="Q12" s="3">
        <v>11.419082</v>
      </c>
      <c r="R12" s="3">
        <v>11.77651</v>
      </c>
      <c r="S12" s="3">
        <v>28.536217000000001</v>
      </c>
      <c r="T12" s="3">
        <v>0.58047499999999996</v>
      </c>
      <c r="U12" s="3">
        <v>3.5</v>
      </c>
      <c r="V12" s="3">
        <v>37.22</v>
      </c>
      <c r="W12" s="3">
        <v>36.090000000000003</v>
      </c>
      <c r="X12" s="3">
        <v>25.24</v>
      </c>
      <c r="Y12" s="3">
        <v>23.52</v>
      </c>
      <c r="Z12" s="3">
        <v>23.52</v>
      </c>
      <c r="AA12" s="3">
        <v>101.95</v>
      </c>
      <c r="AB12" s="3">
        <v>156.69999999999999</v>
      </c>
      <c r="AC12" s="3">
        <v>156.9</v>
      </c>
      <c r="AD12" s="3">
        <v>-0.2</v>
      </c>
      <c r="AE12" s="3">
        <v>141</v>
      </c>
      <c r="AF12" s="3">
        <v>4.08</v>
      </c>
      <c r="AG12" s="3">
        <v>-14</v>
      </c>
      <c r="AH12" s="3">
        <v>-44</v>
      </c>
      <c r="AI12" s="3">
        <v>216</v>
      </c>
      <c r="AQ12" s="50">
        <v>0</v>
      </c>
      <c r="AR12" s="3" t="s">
        <v>481</v>
      </c>
      <c r="AS12" s="3" t="s">
        <v>482</v>
      </c>
      <c r="AT12" s="3" t="s">
        <v>482</v>
      </c>
      <c r="AU12" s="3" t="s">
        <v>482</v>
      </c>
      <c r="AV12" s="3">
        <v>0</v>
      </c>
      <c r="AW12" s="3" t="s">
        <v>482</v>
      </c>
      <c r="AX12" s="50">
        <v>0.42729166666666668</v>
      </c>
      <c r="AY12" s="51">
        <v>45624</v>
      </c>
      <c r="AZ12" s="3">
        <v>-0.03</v>
      </c>
      <c r="BA12" s="3">
        <v>1</v>
      </c>
      <c r="BB12" s="3">
        <v>2E-3</v>
      </c>
      <c r="BC12" s="3">
        <v>4.0000000000000001E-3</v>
      </c>
      <c r="BD12" s="3">
        <v>1.2E-2</v>
      </c>
      <c r="BE12" s="3">
        <v>0</v>
      </c>
      <c r="BF12" s="3">
        <v>4.0000000000000001E-3</v>
      </c>
      <c r="BG12" s="3">
        <v>1E-3</v>
      </c>
      <c r="BH12" s="3">
        <v>1</v>
      </c>
      <c r="BI12" s="3">
        <v>150</v>
      </c>
      <c r="BJ12" s="3">
        <v>5.0000000000000001E-3</v>
      </c>
      <c r="BK12" s="3">
        <v>2</v>
      </c>
      <c r="BL12" s="3">
        <v>0.16585</v>
      </c>
      <c r="BM12" s="3">
        <v>0</v>
      </c>
      <c r="BN12" s="3">
        <v>2.9229999999999999E-2</v>
      </c>
      <c r="BO12" s="3">
        <v>0</v>
      </c>
      <c r="BP12" s="3">
        <v>0</v>
      </c>
      <c r="BQ12" s="3">
        <v>-6.7999999999999999E-5</v>
      </c>
      <c r="BR12" s="3" t="s">
        <v>483</v>
      </c>
      <c r="BS12" s="3">
        <v>2.477624</v>
      </c>
      <c r="BT12" s="3">
        <v>2.4979089999999999</v>
      </c>
      <c r="BU12" s="3">
        <v>1.665489</v>
      </c>
      <c r="BV12" s="3">
        <v>0.94529200000000002</v>
      </c>
      <c r="BW12" s="3">
        <v>0.27013399999999999</v>
      </c>
      <c r="BX12" s="3">
        <v>-1.8096999999999999E-2</v>
      </c>
      <c r="BY12" s="3">
        <v>0.50496399999999997</v>
      </c>
      <c r="BZ12" s="3">
        <v>0.21831300000000001</v>
      </c>
      <c r="CA12" s="3">
        <v>36.547066000000001</v>
      </c>
      <c r="CB12" s="3">
        <v>1.2400000000000001E-4</v>
      </c>
      <c r="CC12" s="3">
        <v>2.414574</v>
      </c>
      <c r="CD12" s="3">
        <v>-1.4E-5</v>
      </c>
      <c r="CE12" s="3">
        <v>1</v>
      </c>
      <c r="CF12" s="3">
        <v>2.4323229999999998</v>
      </c>
      <c r="CG12" s="3">
        <v>-2.5999999999999998E-5</v>
      </c>
      <c r="CH12" s="3">
        <v>1</v>
      </c>
      <c r="CI12" s="3">
        <v>0.600719</v>
      </c>
      <c r="CJ12" s="3">
        <v>0.60060599999999997</v>
      </c>
      <c r="CK12" s="3">
        <v>0.10741199999999999</v>
      </c>
      <c r="CL12" s="3">
        <v>0</v>
      </c>
      <c r="CN12" s="3" t="s">
        <v>484</v>
      </c>
      <c r="CO12" s="3" t="s">
        <v>485</v>
      </c>
      <c r="CQ12" s="3" t="s">
        <v>486</v>
      </c>
      <c r="CR12" s="3" t="s">
        <v>487</v>
      </c>
      <c r="CS12" s="3" t="s">
        <v>488</v>
      </c>
      <c r="CT12" s="3" t="s">
        <v>489</v>
      </c>
      <c r="CY12" s="3" t="s">
        <v>493</v>
      </c>
      <c r="CZ12" s="3">
        <f>(CZ10/CZ11)*100</f>
        <v>59.254028082674061</v>
      </c>
      <c r="DA12" s="3">
        <f t="shared" ref="DA12:DF12" si="2">(DA10/DA11)*100</f>
        <v>79.132867431163305</v>
      </c>
      <c r="DB12" s="3">
        <f t="shared" si="2"/>
        <v>81.845650370968102</v>
      </c>
      <c r="DC12" s="3">
        <f t="shared" si="2"/>
        <v>118.11151458067395</v>
      </c>
      <c r="DD12" s="3">
        <f t="shared" si="2"/>
        <v>97.305840788413462</v>
      </c>
      <c r="DE12" s="3">
        <f t="shared" si="2"/>
        <v>104.71086175905629</v>
      </c>
      <c r="DF12" s="3">
        <f t="shared" si="2"/>
        <v>115.98958351964002</v>
      </c>
    </row>
    <row r="13" spans="1:110" x14ac:dyDescent="0.2">
      <c r="A13" s="3">
        <v>11</v>
      </c>
      <c r="B13" s="50">
        <v>0.44270833333333331</v>
      </c>
      <c r="C13" s="51">
        <v>45624</v>
      </c>
      <c r="D13" s="3" t="s">
        <v>479</v>
      </c>
      <c r="E13" s="3" t="s">
        <v>480</v>
      </c>
      <c r="G13" s="3">
        <v>11</v>
      </c>
      <c r="J13" s="3">
        <v>6.0713999999999997E-2</v>
      </c>
      <c r="K13" s="3">
        <v>2.922758</v>
      </c>
      <c r="L13" s="3">
        <v>5.9478999999999997E-2</v>
      </c>
      <c r="M13" s="3">
        <v>1.2065650000000001</v>
      </c>
      <c r="N13" s="3">
        <v>1.1686859999999999</v>
      </c>
      <c r="O13" s="3">
        <v>2.9126470000000002</v>
      </c>
      <c r="P13" s="3">
        <v>1.706083</v>
      </c>
      <c r="Q13" s="3">
        <v>11.463632</v>
      </c>
      <c r="R13" s="3">
        <v>11.835189</v>
      </c>
      <c r="S13" s="3">
        <v>28.570143000000002</v>
      </c>
      <c r="T13" s="3">
        <v>0.58047499999999996</v>
      </c>
      <c r="U13" s="3">
        <v>3.5</v>
      </c>
      <c r="V13" s="3">
        <v>37.4</v>
      </c>
      <c r="W13" s="3">
        <v>36.229999999999997</v>
      </c>
      <c r="X13" s="3">
        <v>25.24</v>
      </c>
      <c r="Y13" s="3">
        <v>23.54</v>
      </c>
      <c r="Z13" s="3">
        <v>23.54</v>
      </c>
      <c r="AA13" s="3">
        <v>101.95</v>
      </c>
      <c r="AB13" s="3">
        <v>156.80000000000001</v>
      </c>
      <c r="AC13" s="3">
        <v>156.6</v>
      </c>
      <c r="AD13" s="3">
        <v>0.1</v>
      </c>
      <c r="AE13" s="3">
        <v>124</v>
      </c>
      <c r="AF13" s="3">
        <v>4.0789999999999997</v>
      </c>
      <c r="AG13" s="3">
        <v>-13</v>
      </c>
      <c r="AH13" s="3">
        <v>-53</v>
      </c>
      <c r="AI13" s="3">
        <v>229</v>
      </c>
      <c r="AQ13" s="50">
        <v>0</v>
      </c>
      <c r="AR13" s="3" t="s">
        <v>481</v>
      </c>
      <c r="AS13" s="3" t="s">
        <v>482</v>
      </c>
      <c r="AT13" s="3" t="s">
        <v>482</v>
      </c>
      <c r="AU13" s="3" t="s">
        <v>482</v>
      </c>
      <c r="AV13" s="3">
        <v>0</v>
      </c>
      <c r="AW13" s="3" t="s">
        <v>482</v>
      </c>
      <c r="AX13" s="50">
        <v>0.44256944444444446</v>
      </c>
      <c r="AY13" s="51">
        <v>45624</v>
      </c>
      <c r="AZ13" s="3">
        <v>0.01</v>
      </c>
      <c r="BA13" s="3">
        <v>1</v>
      </c>
      <c r="BB13" s="3">
        <v>2E-3</v>
      </c>
      <c r="BC13" s="3">
        <v>4.0000000000000001E-3</v>
      </c>
      <c r="BD13" s="3">
        <v>1.0999999999999999E-2</v>
      </c>
      <c r="BE13" s="3">
        <v>1E-3</v>
      </c>
      <c r="BF13" s="3">
        <v>3.0000000000000001E-3</v>
      </c>
      <c r="BG13" s="3">
        <v>3.0000000000000001E-3</v>
      </c>
      <c r="BH13" s="3">
        <v>1</v>
      </c>
      <c r="BI13" s="3">
        <v>150</v>
      </c>
      <c r="BJ13" s="3">
        <v>5.0000000000000001E-3</v>
      </c>
      <c r="BK13" s="3">
        <v>2</v>
      </c>
      <c r="BL13" s="3">
        <v>0.16585</v>
      </c>
      <c r="BM13" s="3">
        <v>0</v>
      </c>
      <c r="BN13" s="3">
        <v>2.9229999999999999E-2</v>
      </c>
      <c r="BO13" s="3">
        <v>0</v>
      </c>
      <c r="BP13" s="3">
        <v>0</v>
      </c>
      <c r="BQ13" s="3">
        <v>-6.7999999999999999E-5</v>
      </c>
      <c r="BR13" s="3" t="s">
        <v>483</v>
      </c>
      <c r="BS13" s="3">
        <v>2.47783</v>
      </c>
      <c r="BT13" s="3">
        <v>2.4981200000000001</v>
      </c>
      <c r="BU13" s="3">
        <v>1.6669510000000001</v>
      </c>
      <c r="BV13" s="3">
        <v>0.94460500000000003</v>
      </c>
      <c r="BW13" s="3">
        <v>0.27011299999999999</v>
      </c>
      <c r="BX13" s="3">
        <v>-1.7902999999999999E-2</v>
      </c>
      <c r="BY13" s="3">
        <v>0.50638499999999997</v>
      </c>
      <c r="BZ13" s="3">
        <v>0.20515900000000001</v>
      </c>
      <c r="CA13" s="3">
        <v>36.581757000000003</v>
      </c>
      <c r="CB13" s="3">
        <v>1.25E-4</v>
      </c>
      <c r="CC13" s="3">
        <v>2.414574</v>
      </c>
      <c r="CD13" s="3">
        <v>-1.4E-5</v>
      </c>
      <c r="CE13" s="3">
        <v>1</v>
      </c>
      <c r="CF13" s="3">
        <v>2.4323229999999998</v>
      </c>
      <c r="CG13" s="3">
        <v>-2.5999999999999998E-5</v>
      </c>
      <c r="CH13" s="3">
        <v>1</v>
      </c>
      <c r="CI13" s="3">
        <v>0.600719</v>
      </c>
      <c r="CJ13" s="3">
        <v>0.60060599999999997</v>
      </c>
      <c r="CK13" s="3">
        <v>0.10741199999999999</v>
      </c>
      <c r="CL13" s="3">
        <v>0</v>
      </c>
      <c r="CN13" s="3" t="s">
        <v>484</v>
      </c>
      <c r="CO13" s="3" t="s">
        <v>485</v>
      </c>
      <c r="CQ13" s="3" t="s">
        <v>486</v>
      </c>
      <c r="CR13" s="3" t="s">
        <v>487</v>
      </c>
      <c r="CS13" s="3" t="s">
        <v>488</v>
      </c>
      <c r="CT13" s="3" t="s">
        <v>489</v>
      </c>
    </row>
    <row r="14" spans="1:110" x14ac:dyDescent="0.2">
      <c r="A14" s="3">
        <v>12</v>
      </c>
      <c r="B14" s="50">
        <v>0.44305555555555554</v>
      </c>
      <c r="C14" s="51">
        <v>45624</v>
      </c>
      <c r="D14" s="3" t="s">
        <v>479</v>
      </c>
      <c r="E14" s="3" t="s">
        <v>480</v>
      </c>
      <c r="G14" s="3">
        <v>12</v>
      </c>
      <c r="J14" s="3">
        <v>6.3742999999999994E-2</v>
      </c>
      <c r="K14" s="3">
        <v>2.920671</v>
      </c>
      <c r="L14" s="3">
        <v>6.2382E-2</v>
      </c>
      <c r="M14" s="3">
        <v>1.204048</v>
      </c>
      <c r="N14" s="3">
        <v>1.164056</v>
      </c>
      <c r="O14" s="3">
        <v>2.9185699999999999</v>
      </c>
      <c r="P14" s="3">
        <v>1.7145220000000001</v>
      </c>
      <c r="Q14" s="3">
        <v>11.41785</v>
      </c>
      <c r="R14" s="3">
        <v>11.810123000000001</v>
      </c>
      <c r="S14" s="3">
        <v>28.627327000000001</v>
      </c>
      <c r="T14" s="3">
        <v>0.58047499999999996</v>
      </c>
      <c r="U14" s="3">
        <v>3.5</v>
      </c>
      <c r="V14" s="3">
        <v>37.32</v>
      </c>
      <c r="W14" s="3">
        <v>36.08</v>
      </c>
      <c r="X14" s="3">
        <v>25.24</v>
      </c>
      <c r="Y14" s="3">
        <v>23.57</v>
      </c>
      <c r="Z14" s="3">
        <v>23.57</v>
      </c>
      <c r="AA14" s="3">
        <v>101.95</v>
      </c>
      <c r="AB14" s="3">
        <v>156.6</v>
      </c>
      <c r="AC14" s="3">
        <v>156.69999999999999</v>
      </c>
      <c r="AD14" s="3">
        <v>-0.1</v>
      </c>
      <c r="AE14" s="3">
        <v>127</v>
      </c>
      <c r="AF14" s="3">
        <v>4.0780000000000003</v>
      </c>
      <c r="AG14" s="3">
        <v>-10</v>
      </c>
      <c r="AH14" s="3">
        <v>-50</v>
      </c>
      <c r="AI14" s="3">
        <v>256</v>
      </c>
      <c r="AQ14" s="50">
        <v>0</v>
      </c>
      <c r="AR14" s="3" t="s">
        <v>481</v>
      </c>
      <c r="AS14" s="3" t="s">
        <v>482</v>
      </c>
      <c r="AT14" s="3" t="s">
        <v>482</v>
      </c>
      <c r="AU14" s="3" t="s">
        <v>482</v>
      </c>
      <c r="AV14" s="3">
        <v>0</v>
      </c>
      <c r="AW14" s="3" t="s">
        <v>482</v>
      </c>
      <c r="AX14" s="50">
        <v>0.44256944444444446</v>
      </c>
      <c r="AY14" s="51">
        <v>45624</v>
      </c>
      <c r="AZ14" s="3">
        <v>0.01</v>
      </c>
      <c r="BA14" s="3">
        <v>1</v>
      </c>
      <c r="BB14" s="3">
        <v>2E-3</v>
      </c>
      <c r="BC14" s="3">
        <v>4.0000000000000001E-3</v>
      </c>
      <c r="BD14" s="3">
        <v>1.0999999999999999E-2</v>
      </c>
      <c r="BE14" s="3">
        <v>1E-3</v>
      </c>
      <c r="BF14" s="3">
        <v>1E-3</v>
      </c>
      <c r="BG14" s="3">
        <v>2E-3</v>
      </c>
      <c r="BH14" s="3">
        <v>1</v>
      </c>
      <c r="BI14" s="3">
        <v>150</v>
      </c>
      <c r="BJ14" s="3">
        <v>5.0000000000000001E-3</v>
      </c>
      <c r="BK14" s="3">
        <v>2</v>
      </c>
      <c r="BL14" s="3">
        <v>0.16585</v>
      </c>
      <c r="BM14" s="3">
        <v>0</v>
      </c>
      <c r="BN14" s="3">
        <v>2.9229999999999999E-2</v>
      </c>
      <c r="BO14" s="3">
        <v>0</v>
      </c>
      <c r="BP14" s="3">
        <v>0</v>
      </c>
      <c r="BQ14" s="3">
        <v>-6.7999999999999999E-5</v>
      </c>
      <c r="BR14" s="3" t="s">
        <v>483</v>
      </c>
      <c r="BS14" s="3">
        <v>2.4776060000000002</v>
      </c>
      <c r="BT14" s="3">
        <v>2.4979939999999998</v>
      </c>
      <c r="BU14" s="3">
        <v>1.6647449999999999</v>
      </c>
      <c r="BV14" s="3">
        <v>0.94484699999999999</v>
      </c>
      <c r="BW14" s="3">
        <v>0.270092</v>
      </c>
      <c r="BX14" s="3">
        <v>-1.7552000000000002E-2</v>
      </c>
      <c r="BY14" s="3">
        <v>0.50777499999999998</v>
      </c>
      <c r="BZ14" s="3">
        <v>0.207202</v>
      </c>
      <c r="CA14" s="3">
        <v>36.610722000000003</v>
      </c>
      <c r="CB14" s="3">
        <v>1.26E-4</v>
      </c>
      <c r="CC14" s="3">
        <v>2.414574</v>
      </c>
      <c r="CD14" s="3">
        <v>-1.4E-5</v>
      </c>
      <c r="CE14" s="3">
        <v>1</v>
      </c>
      <c r="CF14" s="3">
        <v>2.4323229999999998</v>
      </c>
      <c r="CG14" s="3">
        <v>-2.5999999999999998E-5</v>
      </c>
      <c r="CH14" s="3">
        <v>1</v>
      </c>
      <c r="CI14" s="3">
        <v>0.600719</v>
      </c>
      <c r="CJ14" s="3">
        <v>0.60060599999999997</v>
      </c>
      <c r="CK14" s="3">
        <v>0.10741199999999999</v>
      </c>
      <c r="CL14" s="3">
        <v>0</v>
      </c>
      <c r="CN14" s="3" t="s">
        <v>484</v>
      </c>
      <c r="CO14" s="3" t="s">
        <v>485</v>
      </c>
      <c r="CQ14" s="3" t="s">
        <v>486</v>
      </c>
      <c r="CR14" s="3" t="s">
        <v>487</v>
      </c>
      <c r="CS14" s="3" t="s">
        <v>488</v>
      </c>
      <c r="CT14" s="3" t="s">
        <v>489</v>
      </c>
    </row>
    <row r="15" spans="1:110" x14ac:dyDescent="0.2">
      <c r="A15" s="3">
        <v>13</v>
      </c>
      <c r="B15" s="50">
        <v>0.4433449074074074</v>
      </c>
      <c r="C15" s="51">
        <v>45624</v>
      </c>
      <c r="D15" s="3" t="s">
        <v>479</v>
      </c>
      <c r="E15" s="3" t="s">
        <v>480</v>
      </c>
      <c r="G15" s="3">
        <v>13</v>
      </c>
      <c r="J15" s="3">
        <v>3.9952000000000001E-2</v>
      </c>
      <c r="K15" s="3">
        <v>2.921119</v>
      </c>
      <c r="L15" s="3">
        <v>3.9412999999999997E-2</v>
      </c>
      <c r="M15" s="3">
        <v>1.185376</v>
      </c>
      <c r="N15" s="3">
        <v>1.158933</v>
      </c>
      <c r="O15" s="3">
        <v>2.979555</v>
      </c>
      <c r="P15" s="3">
        <v>1.794179</v>
      </c>
      <c r="Q15" s="3">
        <v>11.36744</v>
      </c>
      <c r="R15" s="3">
        <v>11.626803000000001</v>
      </c>
      <c r="S15" s="3">
        <v>29.225079000000001</v>
      </c>
      <c r="T15" s="3">
        <v>0.58047499999999996</v>
      </c>
      <c r="U15" s="3">
        <v>3.5</v>
      </c>
      <c r="V15" s="3">
        <v>36.75</v>
      </c>
      <c r="W15" s="3">
        <v>35.93</v>
      </c>
      <c r="X15" s="3">
        <v>25.24</v>
      </c>
      <c r="Y15" s="3">
        <v>23.91</v>
      </c>
      <c r="Z15" s="3">
        <v>23.91</v>
      </c>
      <c r="AA15" s="3">
        <v>101.95</v>
      </c>
      <c r="AB15" s="3">
        <v>156.6</v>
      </c>
      <c r="AC15" s="3">
        <v>157.1</v>
      </c>
      <c r="AD15" s="3">
        <v>-0.3</v>
      </c>
      <c r="AE15" s="3">
        <v>122</v>
      </c>
      <c r="AF15" s="3">
        <v>4.0780000000000003</v>
      </c>
      <c r="AG15" s="3">
        <v>-8</v>
      </c>
      <c r="AH15" s="3">
        <v>-48</v>
      </c>
      <c r="AI15" s="3">
        <v>241</v>
      </c>
      <c r="AQ15" s="50">
        <v>0</v>
      </c>
      <c r="AR15" s="3" t="s">
        <v>481</v>
      </c>
      <c r="AS15" s="3" t="s">
        <v>482</v>
      </c>
      <c r="AT15" s="3" t="s">
        <v>482</v>
      </c>
      <c r="AU15" s="3" t="s">
        <v>482</v>
      </c>
      <c r="AV15" s="3">
        <v>0</v>
      </c>
      <c r="AW15" s="3" t="s">
        <v>482</v>
      </c>
      <c r="AX15" s="50">
        <v>0.44256944444444446</v>
      </c>
      <c r="AY15" s="51">
        <v>45624</v>
      </c>
      <c r="AZ15" s="3">
        <v>0.01</v>
      </c>
      <c r="BA15" s="3">
        <v>1</v>
      </c>
      <c r="BB15" s="3">
        <v>2E-3</v>
      </c>
      <c r="BC15" s="3">
        <v>3.0000000000000001E-3</v>
      </c>
      <c r="BD15" s="3">
        <v>0.01</v>
      </c>
      <c r="BE15" s="3">
        <v>2E-3</v>
      </c>
      <c r="BF15" s="3">
        <v>0</v>
      </c>
      <c r="BG15" s="3">
        <v>2E-3</v>
      </c>
      <c r="BH15" s="3">
        <v>1</v>
      </c>
      <c r="BI15" s="3">
        <v>150</v>
      </c>
      <c r="BJ15" s="3">
        <v>5.0000000000000001E-3</v>
      </c>
      <c r="BK15" s="3">
        <v>2</v>
      </c>
      <c r="BL15" s="3">
        <v>0.16585</v>
      </c>
      <c r="BM15" s="3">
        <v>0</v>
      </c>
      <c r="BN15" s="3">
        <v>2.9229999999999999E-2</v>
      </c>
      <c r="BO15" s="3">
        <v>0</v>
      </c>
      <c r="BP15" s="3">
        <v>0</v>
      </c>
      <c r="BQ15" s="3">
        <v>-6.7999999999999999E-5</v>
      </c>
      <c r="BR15" s="3" t="s">
        <v>483</v>
      </c>
      <c r="BS15" s="3">
        <v>2.4773839999999998</v>
      </c>
      <c r="BT15" s="3">
        <v>2.4971260000000002</v>
      </c>
      <c r="BU15" s="3">
        <v>1.6652180000000001</v>
      </c>
      <c r="BV15" s="3">
        <v>0.94567999999999997</v>
      </c>
      <c r="BW15" s="3">
        <v>0.27015</v>
      </c>
      <c r="BX15" s="3">
        <v>-1.3686E-2</v>
      </c>
      <c r="BY15" s="3">
        <v>0.50889200000000001</v>
      </c>
      <c r="BZ15" s="3">
        <v>0.20385900000000001</v>
      </c>
      <c r="CA15" s="3">
        <v>36.637188000000002</v>
      </c>
      <c r="CB15" s="3">
        <v>1.27E-4</v>
      </c>
      <c r="CC15" s="3">
        <v>2.414574</v>
      </c>
      <c r="CD15" s="3">
        <v>-1.4E-5</v>
      </c>
      <c r="CE15" s="3">
        <v>1</v>
      </c>
      <c r="CF15" s="3">
        <v>2.4323229999999998</v>
      </c>
      <c r="CG15" s="3">
        <v>-2.5999999999999998E-5</v>
      </c>
      <c r="CH15" s="3">
        <v>1</v>
      </c>
      <c r="CI15" s="3">
        <v>0.600719</v>
      </c>
      <c r="CJ15" s="3">
        <v>0.60060599999999997</v>
      </c>
      <c r="CK15" s="3">
        <v>0.10741199999999999</v>
      </c>
      <c r="CL15" s="3">
        <v>0</v>
      </c>
      <c r="CN15" s="3" t="s">
        <v>484</v>
      </c>
      <c r="CO15" s="3" t="s">
        <v>485</v>
      </c>
      <c r="CQ15" s="3" t="s">
        <v>486</v>
      </c>
      <c r="CR15" s="3" t="s">
        <v>487</v>
      </c>
      <c r="CS15" s="3" t="s">
        <v>488</v>
      </c>
      <c r="CT15" s="3" t="s">
        <v>489</v>
      </c>
    </row>
    <row r="16" spans="1:110" x14ac:dyDescent="0.2">
      <c r="A16" s="3">
        <v>14</v>
      </c>
      <c r="B16" s="50">
        <v>0.44394675925925925</v>
      </c>
      <c r="C16" s="51">
        <v>45624</v>
      </c>
      <c r="D16" s="3" t="s">
        <v>479</v>
      </c>
      <c r="E16" s="3" t="s">
        <v>480</v>
      </c>
      <c r="G16" s="3">
        <v>14</v>
      </c>
      <c r="J16" s="3">
        <v>8.2618999999999998E-2</v>
      </c>
      <c r="K16" s="3">
        <v>2.9203160000000001</v>
      </c>
      <c r="L16" s="3">
        <v>8.0346000000000001E-2</v>
      </c>
      <c r="M16" s="3">
        <v>1.214885</v>
      </c>
      <c r="N16" s="3">
        <v>1.1637420000000001</v>
      </c>
      <c r="O16" s="3">
        <v>2.916852</v>
      </c>
      <c r="P16" s="3">
        <v>1.701967</v>
      </c>
      <c r="Q16" s="3">
        <v>11.414695999999999</v>
      </c>
      <c r="R16" s="3">
        <v>11.916335</v>
      </c>
      <c r="S16" s="3">
        <v>28.610261999999999</v>
      </c>
      <c r="T16" s="3">
        <v>0.58047499999999996</v>
      </c>
      <c r="U16" s="3">
        <v>3.5</v>
      </c>
      <c r="V16" s="3">
        <v>37.68</v>
      </c>
      <c r="W16" s="3">
        <v>36.090000000000003</v>
      </c>
      <c r="X16" s="3">
        <v>25.24</v>
      </c>
      <c r="Y16" s="3">
        <v>23.56</v>
      </c>
      <c r="Z16" s="3">
        <v>23.56</v>
      </c>
      <c r="AA16" s="3">
        <v>101.95</v>
      </c>
      <c r="AB16" s="3">
        <v>156.5</v>
      </c>
      <c r="AC16" s="3">
        <v>154</v>
      </c>
      <c r="AD16" s="3">
        <v>1.6</v>
      </c>
      <c r="AE16" s="3">
        <v>120</v>
      </c>
      <c r="AF16" s="3">
        <v>4.077</v>
      </c>
      <c r="AG16" s="3">
        <v>-9</v>
      </c>
      <c r="AH16" s="3">
        <v>-47</v>
      </c>
      <c r="AI16" s="3">
        <v>281</v>
      </c>
      <c r="AQ16" s="50">
        <v>0</v>
      </c>
      <c r="AR16" s="3" t="s">
        <v>481</v>
      </c>
      <c r="AS16" s="3" t="s">
        <v>482</v>
      </c>
      <c r="AT16" s="3" t="s">
        <v>482</v>
      </c>
      <c r="AU16" s="3" t="s">
        <v>482</v>
      </c>
      <c r="AV16" s="3">
        <v>0</v>
      </c>
      <c r="AW16" s="3" t="s">
        <v>482</v>
      </c>
      <c r="AX16" s="50">
        <v>0.44256944444444446</v>
      </c>
      <c r="AY16" s="51">
        <v>45624</v>
      </c>
      <c r="AZ16" s="3">
        <v>0.01</v>
      </c>
      <c r="BA16" s="3">
        <v>1</v>
      </c>
      <c r="BB16" s="3">
        <v>2E-3</v>
      </c>
      <c r="BC16" s="3">
        <v>4.0000000000000001E-3</v>
      </c>
      <c r="BD16" s="3">
        <v>1.0999999999999999E-2</v>
      </c>
      <c r="BE16" s="3">
        <v>1E-3</v>
      </c>
      <c r="BF16" s="3">
        <v>-1E-3</v>
      </c>
      <c r="BG16" s="3">
        <v>3.0000000000000001E-3</v>
      </c>
      <c r="BH16" s="3">
        <v>1</v>
      </c>
      <c r="BI16" s="3">
        <v>150</v>
      </c>
      <c r="BJ16" s="3">
        <v>5.0000000000000001E-3</v>
      </c>
      <c r="BK16" s="3">
        <v>2</v>
      </c>
      <c r="BL16" s="3">
        <v>0.16585</v>
      </c>
      <c r="BM16" s="3">
        <v>0</v>
      </c>
      <c r="BN16" s="3">
        <v>2.9229999999999999E-2</v>
      </c>
      <c r="BO16" s="3">
        <v>0</v>
      </c>
      <c r="BP16" s="3">
        <v>0</v>
      </c>
      <c r="BQ16" s="3">
        <v>-6.7999999999999999E-5</v>
      </c>
      <c r="BR16" s="3" t="s">
        <v>483</v>
      </c>
      <c r="BS16" s="3">
        <v>2.4776180000000001</v>
      </c>
      <c r="BT16" s="3">
        <v>2.4985360000000001</v>
      </c>
      <c r="BU16" s="3">
        <v>1.664371</v>
      </c>
      <c r="BV16" s="3">
        <v>0.937662</v>
      </c>
      <c r="BW16" s="3">
        <v>0.270175</v>
      </c>
      <c r="BX16" s="3">
        <v>-1.7572999999999998E-2</v>
      </c>
      <c r="BY16" s="3">
        <v>0.51113699999999995</v>
      </c>
      <c r="BZ16" s="3">
        <v>0.201684</v>
      </c>
      <c r="CA16" s="3">
        <v>36.68618</v>
      </c>
      <c r="CB16" s="3">
        <v>1.26E-4</v>
      </c>
      <c r="CC16" s="3">
        <v>2.414574</v>
      </c>
      <c r="CD16" s="3">
        <v>-1.4E-5</v>
      </c>
      <c r="CE16" s="3">
        <v>1</v>
      </c>
      <c r="CF16" s="3">
        <v>2.4323229999999998</v>
      </c>
      <c r="CG16" s="3">
        <v>-2.5999999999999998E-5</v>
      </c>
      <c r="CH16" s="3">
        <v>1</v>
      </c>
      <c r="CI16" s="3">
        <v>0.600719</v>
      </c>
      <c r="CJ16" s="3">
        <v>0.60060599999999997</v>
      </c>
      <c r="CK16" s="3">
        <v>0.10741199999999999</v>
      </c>
      <c r="CL16" s="3">
        <v>0</v>
      </c>
      <c r="CN16" s="3" t="s">
        <v>484</v>
      </c>
      <c r="CO16" s="3" t="s">
        <v>485</v>
      </c>
      <c r="CQ16" s="3" t="s">
        <v>486</v>
      </c>
      <c r="CR16" s="3" t="s">
        <v>487</v>
      </c>
      <c r="CS16" s="3" t="s">
        <v>488</v>
      </c>
      <c r="CT16" s="3" t="s">
        <v>489</v>
      </c>
    </row>
    <row r="17" spans="1:98" x14ac:dyDescent="0.2">
      <c r="A17" s="3">
        <v>15</v>
      </c>
      <c r="B17" s="50">
        <v>0.4442476851851852</v>
      </c>
      <c r="C17" s="51">
        <v>45624</v>
      </c>
      <c r="D17" s="3" t="s">
        <v>479</v>
      </c>
      <c r="E17" s="3" t="s">
        <v>480</v>
      </c>
      <c r="G17" s="3">
        <v>15</v>
      </c>
      <c r="J17" s="3">
        <v>5.4961999999999997E-2</v>
      </c>
      <c r="K17" s="3">
        <v>2.9190330000000002</v>
      </c>
      <c r="L17" s="3">
        <v>5.3946000000000001E-2</v>
      </c>
      <c r="M17" s="3">
        <v>1.1976850000000001</v>
      </c>
      <c r="N17" s="3">
        <v>1.162544</v>
      </c>
      <c r="O17" s="3">
        <v>2.93736</v>
      </c>
      <c r="P17" s="3">
        <v>1.7396750000000001</v>
      </c>
      <c r="Q17" s="3">
        <v>11.403413</v>
      </c>
      <c r="R17" s="3">
        <v>11.748116</v>
      </c>
      <c r="S17" s="3">
        <v>28.812615999999998</v>
      </c>
      <c r="T17" s="3">
        <v>0.58047499999999996</v>
      </c>
      <c r="U17" s="3">
        <v>3.5</v>
      </c>
      <c r="V17" s="3">
        <v>37.14</v>
      </c>
      <c r="W17" s="3">
        <v>36.049999999999997</v>
      </c>
      <c r="X17" s="3">
        <v>25.23</v>
      </c>
      <c r="Y17" s="3">
        <v>23.68</v>
      </c>
      <c r="Z17" s="3">
        <v>23.68</v>
      </c>
      <c r="AA17" s="3">
        <v>101.95</v>
      </c>
      <c r="AB17" s="3">
        <v>156.4</v>
      </c>
      <c r="AC17" s="3">
        <v>156.9</v>
      </c>
      <c r="AD17" s="3">
        <v>-0.4</v>
      </c>
      <c r="AE17" s="3">
        <v>107</v>
      </c>
      <c r="AF17" s="3">
        <v>4.077</v>
      </c>
      <c r="AG17" s="3">
        <v>-19</v>
      </c>
      <c r="AH17" s="3">
        <v>-55</v>
      </c>
      <c r="AI17" s="3">
        <v>259</v>
      </c>
      <c r="AQ17" s="50">
        <v>0</v>
      </c>
      <c r="AR17" s="3" t="s">
        <v>481</v>
      </c>
      <c r="AS17" s="3" t="s">
        <v>482</v>
      </c>
      <c r="AT17" s="3" t="s">
        <v>482</v>
      </c>
      <c r="AU17" s="3" t="s">
        <v>482</v>
      </c>
      <c r="AV17" s="3">
        <v>0</v>
      </c>
      <c r="AW17" s="3" t="s">
        <v>482</v>
      </c>
      <c r="AX17" s="50">
        <v>0.44256944444444446</v>
      </c>
      <c r="AY17" s="51">
        <v>45624</v>
      </c>
      <c r="AZ17" s="3">
        <v>0.01</v>
      </c>
      <c r="BA17" s="3">
        <v>1</v>
      </c>
      <c r="BB17" s="3">
        <v>1E-3</v>
      </c>
      <c r="BC17" s="3">
        <v>3.0000000000000001E-3</v>
      </c>
      <c r="BD17" s="3">
        <v>1.0999999999999999E-2</v>
      </c>
      <c r="BE17" s="3">
        <v>4.0000000000000001E-3</v>
      </c>
      <c r="BF17" s="3">
        <v>3.0000000000000001E-3</v>
      </c>
      <c r="BG17" s="3">
        <v>1E-3</v>
      </c>
      <c r="BH17" s="3">
        <v>1</v>
      </c>
      <c r="BI17" s="3">
        <v>150</v>
      </c>
      <c r="BJ17" s="3">
        <v>5.0000000000000001E-3</v>
      </c>
      <c r="BK17" s="3">
        <v>2</v>
      </c>
      <c r="BL17" s="3">
        <v>0.16585</v>
      </c>
      <c r="BM17" s="3">
        <v>0</v>
      </c>
      <c r="BN17" s="3">
        <v>2.9229999999999999E-2</v>
      </c>
      <c r="BO17" s="3">
        <v>0</v>
      </c>
      <c r="BP17" s="3">
        <v>0</v>
      </c>
      <c r="BQ17" s="3">
        <v>-6.7999999999999999E-5</v>
      </c>
      <c r="BR17" s="3" t="s">
        <v>483</v>
      </c>
      <c r="BS17" s="3">
        <v>2.4775659999999999</v>
      </c>
      <c r="BT17" s="3">
        <v>2.4977239999999998</v>
      </c>
      <c r="BU17" s="3">
        <v>1.6630210000000001</v>
      </c>
      <c r="BV17" s="3">
        <v>0.94538</v>
      </c>
      <c r="BW17" s="3">
        <v>0.27018999999999999</v>
      </c>
      <c r="BX17" s="3">
        <v>-1.6271000000000001E-2</v>
      </c>
      <c r="BY17" s="3">
        <v>0.51221700000000003</v>
      </c>
      <c r="BZ17" s="3">
        <v>0.19144600000000001</v>
      </c>
      <c r="CA17" s="3">
        <v>36.707642</v>
      </c>
      <c r="CB17" s="3">
        <v>1.2300000000000001E-4</v>
      </c>
      <c r="CC17" s="3">
        <v>2.414574</v>
      </c>
      <c r="CD17" s="3">
        <v>-1.4E-5</v>
      </c>
      <c r="CE17" s="3">
        <v>1</v>
      </c>
      <c r="CF17" s="3">
        <v>2.4323229999999998</v>
      </c>
      <c r="CG17" s="3">
        <v>-2.5999999999999998E-5</v>
      </c>
      <c r="CH17" s="3">
        <v>1</v>
      </c>
      <c r="CI17" s="3">
        <v>0.600719</v>
      </c>
      <c r="CJ17" s="3">
        <v>0.60060599999999997</v>
      </c>
      <c r="CK17" s="3">
        <v>0.10741199999999999</v>
      </c>
      <c r="CL17" s="3">
        <v>0</v>
      </c>
      <c r="CN17" s="3" t="s">
        <v>484</v>
      </c>
      <c r="CO17" s="3" t="s">
        <v>485</v>
      </c>
      <c r="CQ17" s="3" t="s">
        <v>486</v>
      </c>
      <c r="CR17" s="3" t="s">
        <v>487</v>
      </c>
      <c r="CS17" s="3" t="s">
        <v>488</v>
      </c>
      <c r="CT17" s="3" t="s">
        <v>489</v>
      </c>
    </row>
    <row r="18" spans="1:98" x14ac:dyDescent="0.2">
      <c r="A18" s="3">
        <v>16</v>
      </c>
      <c r="B18" s="50">
        <v>0.44459490740740742</v>
      </c>
      <c r="C18" s="51">
        <v>45624</v>
      </c>
      <c r="D18" s="3" t="s">
        <v>479</v>
      </c>
      <c r="E18" s="3" t="s">
        <v>480</v>
      </c>
      <c r="G18" s="3">
        <v>16</v>
      </c>
      <c r="J18" s="3">
        <v>7.5796000000000002E-2</v>
      </c>
      <c r="K18" s="3">
        <v>2.921176</v>
      </c>
      <c r="L18" s="3">
        <v>7.3879E-2</v>
      </c>
      <c r="M18" s="3">
        <v>1.209857</v>
      </c>
      <c r="N18" s="3">
        <v>1.163983</v>
      </c>
      <c r="O18" s="3">
        <v>2.8715790000000001</v>
      </c>
      <c r="P18" s="3">
        <v>1.6617219999999999</v>
      </c>
      <c r="Q18" s="3">
        <v>11.417451</v>
      </c>
      <c r="R18" s="3">
        <v>11.867426</v>
      </c>
      <c r="S18" s="3">
        <v>28.167164</v>
      </c>
      <c r="T18" s="3">
        <v>0.58047499999999996</v>
      </c>
      <c r="U18" s="3">
        <v>3.5</v>
      </c>
      <c r="V18" s="3">
        <v>37.520000000000003</v>
      </c>
      <c r="W18" s="3">
        <v>36.1</v>
      </c>
      <c r="X18" s="3">
        <v>25.24</v>
      </c>
      <c r="Y18" s="3">
        <v>23.3</v>
      </c>
      <c r="Z18" s="3">
        <v>23.3</v>
      </c>
      <c r="AA18" s="3">
        <v>101.95</v>
      </c>
      <c r="AB18" s="3">
        <v>156.6</v>
      </c>
      <c r="AC18" s="3">
        <v>156.9</v>
      </c>
      <c r="AD18" s="3">
        <v>-0.2</v>
      </c>
      <c r="AE18" s="3">
        <v>126</v>
      </c>
      <c r="AF18" s="3">
        <v>4.0759999999999996</v>
      </c>
      <c r="AG18" s="3">
        <v>-10</v>
      </c>
      <c r="AH18" s="3">
        <v>-49</v>
      </c>
      <c r="AI18" s="3">
        <v>262</v>
      </c>
      <c r="AQ18" s="50">
        <v>0</v>
      </c>
      <c r="AR18" s="3" t="s">
        <v>481</v>
      </c>
      <c r="AS18" s="3" t="s">
        <v>482</v>
      </c>
      <c r="AT18" s="3" t="s">
        <v>482</v>
      </c>
      <c r="AU18" s="3" t="s">
        <v>482</v>
      </c>
      <c r="AV18" s="3">
        <v>0</v>
      </c>
      <c r="AW18" s="3" t="s">
        <v>482</v>
      </c>
      <c r="AX18" s="50">
        <v>0.44256944444444446</v>
      </c>
      <c r="AY18" s="51">
        <v>45624</v>
      </c>
      <c r="AZ18" s="3">
        <v>0.01</v>
      </c>
      <c r="BA18" s="3">
        <v>1</v>
      </c>
      <c r="BB18" s="3">
        <v>2E-3</v>
      </c>
      <c r="BC18" s="3">
        <v>4.0000000000000001E-3</v>
      </c>
      <c r="BD18" s="3">
        <v>1.2E-2</v>
      </c>
      <c r="BE18" s="3">
        <v>0</v>
      </c>
      <c r="BF18" s="3">
        <v>1E-3</v>
      </c>
      <c r="BG18" s="3">
        <v>1E-3</v>
      </c>
      <c r="BH18" s="3">
        <v>1</v>
      </c>
      <c r="BI18" s="3">
        <v>150</v>
      </c>
      <c r="BJ18" s="3">
        <v>5.0000000000000001E-3</v>
      </c>
      <c r="BK18" s="3">
        <v>2</v>
      </c>
      <c r="BL18" s="3">
        <v>0.16585</v>
      </c>
      <c r="BM18" s="3">
        <v>0</v>
      </c>
      <c r="BN18" s="3">
        <v>2.9229999999999999E-2</v>
      </c>
      <c r="BO18" s="3">
        <v>0</v>
      </c>
      <c r="BP18" s="3">
        <v>0</v>
      </c>
      <c r="BQ18" s="3">
        <v>-6.7999999999999999E-5</v>
      </c>
      <c r="BR18" s="3" t="s">
        <v>483</v>
      </c>
      <c r="BS18" s="3">
        <v>2.4776319999999998</v>
      </c>
      <c r="BT18" s="3">
        <v>2.4983</v>
      </c>
      <c r="BU18" s="3">
        <v>1.6652769999999999</v>
      </c>
      <c r="BV18" s="3">
        <v>0.94533299999999998</v>
      </c>
      <c r="BW18" s="3">
        <v>0.27018199999999998</v>
      </c>
      <c r="BX18" s="3">
        <v>-2.0427000000000001E-2</v>
      </c>
      <c r="BY18" s="3">
        <v>0.51353800000000005</v>
      </c>
      <c r="BZ18" s="3">
        <v>0.20652300000000001</v>
      </c>
      <c r="CA18" s="3">
        <v>36.741256999999997</v>
      </c>
      <c r="CB18" s="3">
        <v>1.26E-4</v>
      </c>
      <c r="CC18" s="3">
        <v>2.414574</v>
      </c>
      <c r="CD18" s="3">
        <v>-1.4E-5</v>
      </c>
      <c r="CE18" s="3">
        <v>1</v>
      </c>
      <c r="CF18" s="3">
        <v>2.4323229999999998</v>
      </c>
      <c r="CG18" s="3">
        <v>-2.5999999999999998E-5</v>
      </c>
      <c r="CH18" s="3">
        <v>1</v>
      </c>
      <c r="CI18" s="3">
        <v>0.600719</v>
      </c>
      <c r="CJ18" s="3">
        <v>0.60060599999999997</v>
      </c>
      <c r="CK18" s="3">
        <v>0.10741199999999999</v>
      </c>
      <c r="CL18" s="3">
        <v>0</v>
      </c>
      <c r="CN18" s="3" t="s">
        <v>484</v>
      </c>
      <c r="CO18" s="3" t="s">
        <v>485</v>
      </c>
      <c r="CQ18" s="3" t="s">
        <v>486</v>
      </c>
      <c r="CR18" s="3" t="s">
        <v>487</v>
      </c>
      <c r="CS18" s="3" t="s">
        <v>488</v>
      </c>
      <c r="CT18" s="3" t="s">
        <v>489</v>
      </c>
    </row>
    <row r="19" spans="1:98" x14ac:dyDescent="0.2">
      <c r="A19" s="3">
        <v>17</v>
      </c>
      <c r="B19" s="50">
        <v>0.44489583333333332</v>
      </c>
      <c r="C19" s="51">
        <v>45624</v>
      </c>
      <c r="D19" s="3" t="s">
        <v>479</v>
      </c>
      <c r="E19" s="3" t="s">
        <v>480</v>
      </c>
      <c r="G19" s="3">
        <v>17</v>
      </c>
      <c r="J19" s="3">
        <v>6.7941000000000001E-2</v>
      </c>
      <c r="K19" s="3">
        <v>2.918974</v>
      </c>
      <c r="L19" s="3">
        <v>6.6395999999999997E-2</v>
      </c>
      <c r="M19" s="3">
        <v>1.2047829999999999</v>
      </c>
      <c r="N19" s="3">
        <v>1.1627339999999999</v>
      </c>
      <c r="O19" s="3">
        <v>2.8964120000000002</v>
      </c>
      <c r="P19" s="3">
        <v>1.691629</v>
      </c>
      <c r="Q19" s="3">
        <v>11.405673</v>
      </c>
      <c r="R19" s="3">
        <v>11.818146</v>
      </c>
      <c r="S19" s="3">
        <v>28.411932</v>
      </c>
      <c r="T19" s="3">
        <v>0.58047499999999996</v>
      </c>
      <c r="U19" s="3">
        <v>3.5</v>
      </c>
      <c r="V19" s="3">
        <v>37.36</v>
      </c>
      <c r="W19" s="3">
        <v>36.06</v>
      </c>
      <c r="X19" s="3">
        <v>25.24</v>
      </c>
      <c r="Y19" s="3">
        <v>23.44</v>
      </c>
      <c r="Z19" s="3">
        <v>23.44</v>
      </c>
      <c r="AA19" s="3">
        <v>101.94</v>
      </c>
      <c r="AB19" s="3">
        <v>156.4</v>
      </c>
      <c r="AC19" s="3">
        <v>156.69999999999999</v>
      </c>
      <c r="AD19" s="3">
        <v>-0.2</v>
      </c>
      <c r="AE19" s="3">
        <v>166</v>
      </c>
      <c r="AF19" s="3">
        <v>4.0739999999999998</v>
      </c>
      <c r="AG19" s="3">
        <v>-12</v>
      </c>
      <c r="AH19" s="3">
        <v>-33</v>
      </c>
      <c r="AI19" s="3">
        <v>284</v>
      </c>
      <c r="AQ19" s="50">
        <v>0</v>
      </c>
      <c r="AR19" s="3" t="s">
        <v>481</v>
      </c>
      <c r="AS19" s="3" t="s">
        <v>482</v>
      </c>
      <c r="AT19" s="3" t="s">
        <v>482</v>
      </c>
      <c r="AU19" s="3" t="s">
        <v>482</v>
      </c>
      <c r="AV19" s="3">
        <v>0</v>
      </c>
      <c r="AW19" s="3" t="s">
        <v>482</v>
      </c>
      <c r="AX19" s="50">
        <v>0.44256944444444446</v>
      </c>
      <c r="AY19" s="51">
        <v>45624</v>
      </c>
      <c r="AZ19" s="3">
        <v>0.01</v>
      </c>
      <c r="BA19" s="3">
        <v>1</v>
      </c>
      <c r="BB19" s="3">
        <v>1E-3</v>
      </c>
      <c r="BC19" s="3">
        <v>4.0000000000000001E-3</v>
      </c>
      <c r="BD19" s="3">
        <v>1.0999999999999999E-2</v>
      </c>
      <c r="BE19" s="3">
        <v>2E-3</v>
      </c>
      <c r="BF19" s="3">
        <v>0</v>
      </c>
      <c r="BG19" s="3">
        <v>3.0000000000000001E-3</v>
      </c>
      <c r="BH19" s="3">
        <v>1</v>
      </c>
      <c r="BI19" s="3">
        <v>150</v>
      </c>
      <c r="BJ19" s="3">
        <v>5.0000000000000001E-3</v>
      </c>
      <c r="BK19" s="3">
        <v>2</v>
      </c>
      <c r="BL19" s="3">
        <v>0.16585</v>
      </c>
      <c r="BM19" s="3">
        <v>0</v>
      </c>
      <c r="BN19" s="3">
        <v>2.9229999999999999E-2</v>
      </c>
      <c r="BO19" s="3">
        <v>0</v>
      </c>
      <c r="BP19" s="3">
        <v>0</v>
      </c>
      <c r="BQ19" s="3">
        <v>-6.7999999999999999E-5</v>
      </c>
      <c r="BR19" s="3" t="s">
        <v>483</v>
      </c>
      <c r="BS19" s="3">
        <v>2.477573</v>
      </c>
      <c r="BT19" s="3">
        <v>2.498059</v>
      </c>
      <c r="BU19" s="3">
        <v>1.6629590000000001</v>
      </c>
      <c r="BV19" s="3">
        <v>0.94468300000000005</v>
      </c>
      <c r="BW19" s="3">
        <v>0.27018300000000001</v>
      </c>
      <c r="BX19" s="3">
        <v>-1.8853000000000002E-2</v>
      </c>
      <c r="BY19" s="3">
        <v>0.51463599999999998</v>
      </c>
      <c r="BZ19" s="3">
        <v>0.238401</v>
      </c>
      <c r="CA19" s="3">
        <v>36.764502999999998</v>
      </c>
      <c r="CB19" s="3">
        <v>1.2300000000000001E-4</v>
      </c>
      <c r="CC19" s="3">
        <v>2.414574</v>
      </c>
      <c r="CD19" s="3">
        <v>-1.4E-5</v>
      </c>
      <c r="CE19" s="3">
        <v>1</v>
      </c>
      <c r="CF19" s="3">
        <v>2.4323229999999998</v>
      </c>
      <c r="CG19" s="3">
        <v>-2.5999999999999998E-5</v>
      </c>
      <c r="CH19" s="3">
        <v>1</v>
      </c>
      <c r="CI19" s="3">
        <v>0.600719</v>
      </c>
      <c r="CJ19" s="3">
        <v>0.60060599999999997</v>
      </c>
      <c r="CK19" s="3">
        <v>0.10741199999999999</v>
      </c>
      <c r="CL19" s="3">
        <v>0</v>
      </c>
      <c r="CN19" s="3" t="s">
        <v>484</v>
      </c>
      <c r="CO19" s="3" t="s">
        <v>485</v>
      </c>
      <c r="CQ19" s="3" t="s">
        <v>486</v>
      </c>
      <c r="CR19" s="3" t="s">
        <v>487</v>
      </c>
      <c r="CS19" s="3" t="s">
        <v>488</v>
      </c>
      <c r="CT19" s="3" t="s">
        <v>489</v>
      </c>
    </row>
    <row r="20" spans="1:98" x14ac:dyDescent="0.2">
      <c r="A20" s="3">
        <v>18</v>
      </c>
      <c r="B20" s="50">
        <v>0.45572916666666669</v>
      </c>
      <c r="C20" s="51">
        <v>45624</v>
      </c>
      <c r="D20" s="3" t="s">
        <v>479</v>
      </c>
      <c r="E20" s="3" t="s">
        <v>480</v>
      </c>
      <c r="G20" s="3">
        <v>18</v>
      </c>
      <c r="J20" s="3">
        <v>5.2920000000000002E-2</v>
      </c>
      <c r="K20" s="3">
        <v>2.921214</v>
      </c>
      <c r="L20" s="3">
        <v>5.1978000000000003E-2</v>
      </c>
      <c r="M20" s="3">
        <v>1.233644</v>
      </c>
      <c r="N20" s="3">
        <v>1.1986250000000001</v>
      </c>
      <c r="O20" s="3">
        <v>3.0353940000000001</v>
      </c>
      <c r="P20" s="3">
        <v>1.80175</v>
      </c>
      <c r="Q20" s="3">
        <v>11.760308</v>
      </c>
      <c r="R20" s="3">
        <v>12.103894</v>
      </c>
      <c r="S20" s="3">
        <v>29.781755</v>
      </c>
      <c r="T20" s="3">
        <v>0.58047499999999996</v>
      </c>
      <c r="U20" s="3">
        <v>3.5</v>
      </c>
      <c r="V20" s="3">
        <v>36.950000000000003</v>
      </c>
      <c r="W20" s="3">
        <v>35.9</v>
      </c>
      <c r="X20" s="3">
        <v>25.82</v>
      </c>
      <c r="Y20" s="3">
        <v>24.22</v>
      </c>
      <c r="Z20" s="3">
        <v>24.22</v>
      </c>
      <c r="AA20" s="3">
        <v>101.92</v>
      </c>
      <c r="AB20" s="3">
        <v>156.6</v>
      </c>
      <c r="AC20" s="3">
        <v>156.6</v>
      </c>
      <c r="AD20" s="3">
        <v>0</v>
      </c>
      <c r="AE20" s="3">
        <v>105</v>
      </c>
      <c r="AF20" s="3">
        <v>4.0549999999999997</v>
      </c>
      <c r="AG20" s="3">
        <v>-15</v>
      </c>
      <c r="AH20" s="3">
        <v>-57</v>
      </c>
      <c r="AI20" s="3">
        <v>263</v>
      </c>
      <c r="AQ20" s="50">
        <v>0</v>
      </c>
      <c r="AR20" s="3" t="s">
        <v>481</v>
      </c>
      <c r="AS20" s="3" t="s">
        <v>482</v>
      </c>
      <c r="AT20" s="3" t="s">
        <v>482</v>
      </c>
      <c r="AU20" s="3" t="s">
        <v>482</v>
      </c>
      <c r="AV20" s="3">
        <v>0</v>
      </c>
      <c r="AW20" s="3" t="s">
        <v>482</v>
      </c>
      <c r="AX20" s="50">
        <v>0.44256944444444446</v>
      </c>
      <c r="AY20" s="51">
        <v>45624</v>
      </c>
      <c r="AZ20" s="3">
        <v>0.01</v>
      </c>
      <c r="BA20" s="3">
        <v>1</v>
      </c>
      <c r="BB20" s="3">
        <v>2E-3</v>
      </c>
      <c r="BC20" s="3">
        <v>4.0000000000000001E-3</v>
      </c>
      <c r="BD20" s="3">
        <v>1.2999999999999999E-2</v>
      </c>
      <c r="BE20" s="3">
        <v>0</v>
      </c>
      <c r="BF20" s="3">
        <v>1E-3</v>
      </c>
      <c r="BG20" s="3">
        <v>1E-3</v>
      </c>
      <c r="BH20" s="3">
        <v>1</v>
      </c>
      <c r="BI20" s="3">
        <v>150</v>
      </c>
      <c r="BJ20" s="3">
        <v>5.0000000000000001E-3</v>
      </c>
      <c r="BK20" s="3">
        <v>2</v>
      </c>
      <c r="BL20" s="3">
        <v>0.16585</v>
      </c>
      <c r="BM20" s="3">
        <v>0</v>
      </c>
      <c r="BN20" s="3">
        <v>2.9229999999999999E-2</v>
      </c>
      <c r="BO20" s="3">
        <v>0</v>
      </c>
      <c r="BP20" s="3">
        <v>0</v>
      </c>
      <c r="BQ20" s="3">
        <v>-6.7999999999999999E-5</v>
      </c>
      <c r="BR20" s="3" t="s">
        <v>483</v>
      </c>
      <c r="BS20" s="3">
        <v>2.477249</v>
      </c>
      <c r="BT20" s="3">
        <v>2.4973320000000001</v>
      </c>
      <c r="BU20" s="3">
        <v>1.6653180000000001</v>
      </c>
      <c r="BV20" s="3">
        <v>0.94441200000000003</v>
      </c>
      <c r="BW20" s="3">
        <v>0.26395400000000002</v>
      </c>
      <c r="BX20" s="3">
        <v>-1.6826000000000001E-2</v>
      </c>
      <c r="BY20" s="3">
        <v>0.55042599999999997</v>
      </c>
      <c r="BZ20" s="3">
        <v>0.19023399999999999</v>
      </c>
      <c r="CA20" s="3">
        <v>37.493706000000003</v>
      </c>
      <c r="CB20" s="3">
        <v>1.26E-4</v>
      </c>
      <c r="CC20" s="3">
        <v>2.414574</v>
      </c>
      <c r="CD20" s="3">
        <v>-1.4E-5</v>
      </c>
      <c r="CE20" s="3">
        <v>1</v>
      </c>
      <c r="CF20" s="3">
        <v>2.4323229999999998</v>
      </c>
      <c r="CG20" s="3">
        <v>-2.5999999999999998E-5</v>
      </c>
      <c r="CH20" s="3">
        <v>1</v>
      </c>
      <c r="CI20" s="3">
        <v>0.600719</v>
      </c>
      <c r="CJ20" s="3">
        <v>0.60060599999999997</v>
      </c>
      <c r="CK20" s="3">
        <v>0.10741199999999999</v>
      </c>
      <c r="CL20" s="3">
        <v>0</v>
      </c>
      <c r="CN20" s="3" t="s">
        <v>484</v>
      </c>
      <c r="CO20" s="3" t="s">
        <v>485</v>
      </c>
      <c r="CQ20" s="3" t="s">
        <v>486</v>
      </c>
      <c r="CR20" s="3" t="s">
        <v>487</v>
      </c>
      <c r="CS20" s="3" t="s">
        <v>488</v>
      </c>
      <c r="CT20" s="3" t="s">
        <v>489</v>
      </c>
    </row>
    <row r="21" spans="1:98" x14ac:dyDescent="0.2">
      <c r="A21" s="3">
        <v>19</v>
      </c>
      <c r="B21" s="50">
        <v>0.45621527777777776</v>
      </c>
      <c r="C21" s="51">
        <v>45624</v>
      </c>
      <c r="D21" s="3" t="s">
        <v>479</v>
      </c>
      <c r="E21" s="3" t="s">
        <v>480</v>
      </c>
      <c r="G21" s="3">
        <v>19</v>
      </c>
      <c r="J21" s="3">
        <v>4.6247000000000003E-2</v>
      </c>
      <c r="K21" s="3">
        <v>2.9189780000000001</v>
      </c>
      <c r="L21" s="3">
        <v>4.5525999999999997E-2</v>
      </c>
      <c r="M21" s="3">
        <v>1.237638</v>
      </c>
      <c r="N21" s="3">
        <v>1.207506</v>
      </c>
      <c r="O21" s="3">
        <v>3.0049049999999999</v>
      </c>
      <c r="P21" s="3">
        <v>1.767266</v>
      </c>
      <c r="Q21" s="3">
        <v>11.847530000000001</v>
      </c>
      <c r="R21" s="3">
        <v>12.143174999999999</v>
      </c>
      <c r="S21" s="3">
        <v>29.482825999999999</v>
      </c>
      <c r="T21" s="3">
        <v>0.58047499999999996</v>
      </c>
      <c r="U21" s="3">
        <v>3.5</v>
      </c>
      <c r="V21" s="3">
        <v>37.03</v>
      </c>
      <c r="W21" s="3">
        <v>36.130000000000003</v>
      </c>
      <c r="X21" s="3">
        <v>25.84</v>
      </c>
      <c r="Y21" s="3">
        <v>24.06</v>
      </c>
      <c r="Z21" s="3">
        <v>24.06</v>
      </c>
      <c r="AA21" s="3">
        <v>101.92</v>
      </c>
      <c r="AB21" s="3">
        <v>156.4</v>
      </c>
      <c r="AC21" s="3">
        <v>156.80000000000001</v>
      </c>
      <c r="AD21" s="3">
        <v>-0.3</v>
      </c>
      <c r="AE21" s="3">
        <v>107</v>
      </c>
      <c r="AF21" s="3">
        <v>4.0540000000000003</v>
      </c>
      <c r="AG21" s="3">
        <v>-13</v>
      </c>
      <c r="AH21" s="3">
        <v>-60</v>
      </c>
      <c r="AI21" s="3">
        <v>261</v>
      </c>
      <c r="AQ21" s="50">
        <v>0</v>
      </c>
      <c r="AR21" s="3" t="s">
        <v>481</v>
      </c>
      <c r="AS21" s="3" t="s">
        <v>482</v>
      </c>
      <c r="AT21" s="3" t="s">
        <v>482</v>
      </c>
      <c r="AU21" s="3" t="s">
        <v>482</v>
      </c>
      <c r="AV21" s="3">
        <v>0</v>
      </c>
      <c r="AW21" s="3" t="s">
        <v>482</v>
      </c>
      <c r="AX21" s="50">
        <v>0.45606481481481481</v>
      </c>
      <c r="AY21" s="51">
        <v>45624</v>
      </c>
      <c r="AZ21" s="3">
        <v>-0.04</v>
      </c>
      <c r="BA21" s="3">
        <v>1</v>
      </c>
      <c r="BB21" s="3">
        <v>3.0000000000000001E-3</v>
      </c>
      <c r="BC21" s="3">
        <v>5.0000000000000001E-3</v>
      </c>
      <c r="BD21" s="3">
        <v>1.2E-2</v>
      </c>
      <c r="BE21" s="3">
        <v>4.0000000000000001E-3</v>
      </c>
      <c r="BF21" s="3">
        <v>1E-3</v>
      </c>
      <c r="BG21" s="3">
        <v>-1E-3</v>
      </c>
      <c r="BH21" s="3">
        <v>1</v>
      </c>
      <c r="BI21" s="3">
        <v>150</v>
      </c>
      <c r="BJ21" s="3">
        <v>5.0000000000000001E-3</v>
      </c>
      <c r="BK21" s="3">
        <v>2</v>
      </c>
      <c r="BL21" s="3">
        <v>0.16585</v>
      </c>
      <c r="BM21" s="3">
        <v>0</v>
      </c>
      <c r="BN21" s="3">
        <v>2.9229999999999999E-2</v>
      </c>
      <c r="BO21" s="3">
        <v>0</v>
      </c>
      <c r="BP21" s="3">
        <v>0</v>
      </c>
      <c r="BQ21" s="3">
        <v>-6.7999999999999999E-5</v>
      </c>
      <c r="BR21" s="3" t="s">
        <v>483</v>
      </c>
      <c r="BS21" s="3">
        <v>2.4775909999999999</v>
      </c>
      <c r="BT21" s="3">
        <v>2.4975360000000002</v>
      </c>
      <c r="BU21" s="3">
        <v>1.662963</v>
      </c>
      <c r="BV21" s="3">
        <v>0.945017</v>
      </c>
      <c r="BW21" s="3">
        <v>0.263766</v>
      </c>
      <c r="BX21" s="3">
        <v>-1.8898000000000002E-2</v>
      </c>
      <c r="BY21" s="3">
        <v>0.55188199999999998</v>
      </c>
      <c r="BZ21" s="3">
        <v>0.19203100000000001</v>
      </c>
      <c r="CA21" s="3">
        <v>37.504078</v>
      </c>
      <c r="CB21" s="3">
        <v>1.26E-4</v>
      </c>
      <c r="CC21" s="3">
        <v>2.414574</v>
      </c>
      <c r="CD21" s="3">
        <v>-1.4E-5</v>
      </c>
      <c r="CE21" s="3">
        <v>1</v>
      </c>
      <c r="CF21" s="3">
        <v>2.4323229999999998</v>
      </c>
      <c r="CG21" s="3">
        <v>-2.5999999999999998E-5</v>
      </c>
      <c r="CH21" s="3">
        <v>1</v>
      </c>
      <c r="CI21" s="3">
        <v>0.600719</v>
      </c>
      <c r="CJ21" s="3">
        <v>0.60060599999999997</v>
      </c>
      <c r="CK21" s="3">
        <v>0.10741199999999999</v>
      </c>
      <c r="CL21" s="3">
        <v>0</v>
      </c>
      <c r="CN21" s="3" t="s">
        <v>484</v>
      </c>
      <c r="CO21" s="3" t="s">
        <v>485</v>
      </c>
      <c r="CQ21" s="3" t="s">
        <v>486</v>
      </c>
      <c r="CR21" s="3" t="s">
        <v>487</v>
      </c>
      <c r="CS21" s="3" t="s">
        <v>488</v>
      </c>
      <c r="CT21" s="3" t="s">
        <v>489</v>
      </c>
    </row>
    <row r="22" spans="1:98" x14ac:dyDescent="0.2">
      <c r="A22" s="3">
        <v>20</v>
      </c>
      <c r="B22" s="50">
        <v>0.45651620370370372</v>
      </c>
      <c r="C22" s="51">
        <v>45624</v>
      </c>
      <c r="D22" s="3" t="s">
        <v>479</v>
      </c>
      <c r="E22" s="3" t="s">
        <v>480</v>
      </c>
      <c r="G22" s="3">
        <v>20</v>
      </c>
      <c r="J22" s="3">
        <v>5.0809E-2</v>
      </c>
      <c r="K22" s="3">
        <v>2.9212389999999999</v>
      </c>
      <c r="L22" s="3">
        <v>4.9939999999999998E-2</v>
      </c>
      <c r="M22" s="3">
        <v>1.2324870000000001</v>
      </c>
      <c r="N22" s="3">
        <v>1.19886</v>
      </c>
      <c r="O22" s="3">
        <v>3.033296</v>
      </c>
      <c r="P22" s="3">
        <v>1.8008090000000001</v>
      </c>
      <c r="Q22" s="3">
        <v>11.762582999999999</v>
      </c>
      <c r="R22" s="3">
        <v>12.092511999999999</v>
      </c>
      <c r="S22" s="3">
        <v>29.761102999999999</v>
      </c>
      <c r="T22" s="3">
        <v>0.58047499999999996</v>
      </c>
      <c r="U22" s="3">
        <v>3.5</v>
      </c>
      <c r="V22" s="3">
        <v>36.86</v>
      </c>
      <c r="W22" s="3">
        <v>35.86</v>
      </c>
      <c r="X22" s="3">
        <v>25.84</v>
      </c>
      <c r="Y22" s="3">
        <v>24.21</v>
      </c>
      <c r="Z22" s="3">
        <v>24.21</v>
      </c>
      <c r="AA22" s="3">
        <v>101.92</v>
      </c>
      <c r="AB22" s="3">
        <v>156.6</v>
      </c>
      <c r="AC22" s="3">
        <v>156.80000000000001</v>
      </c>
      <c r="AD22" s="3">
        <v>-0.1</v>
      </c>
      <c r="AE22" s="3">
        <v>105</v>
      </c>
      <c r="AF22" s="3">
        <v>4.0540000000000003</v>
      </c>
      <c r="AG22" s="3">
        <v>-7</v>
      </c>
      <c r="AH22" s="3">
        <v>-58</v>
      </c>
      <c r="AI22" s="3">
        <v>233</v>
      </c>
      <c r="AQ22" s="50">
        <v>0</v>
      </c>
      <c r="AR22" s="3" t="s">
        <v>481</v>
      </c>
      <c r="AS22" s="3" t="s">
        <v>482</v>
      </c>
      <c r="AT22" s="3" t="s">
        <v>482</v>
      </c>
      <c r="AU22" s="3" t="s">
        <v>482</v>
      </c>
      <c r="AV22" s="3">
        <v>0</v>
      </c>
      <c r="AW22" s="3" t="s">
        <v>482</v>
      </c>
      <c r="AX22" s="50">
        <v>0.45606481481481481</v>
      </c>
      <c r="AY22" s="51">
        <v>45624</v>
      </c>
      <c r="AZ22" s="3">
        <v>-0.04</v>
      </c>
      <c r="BA22" s="3">
        <v>1</v>
      </c>
      <c r="BB22" s="3">
        <v>2E-3</v>
      </c>
      <c r="BC22" s="3">
        <v>3.0000000000000001E-3</v>
      </c>
      <c r="BD22" s="3">
        <v>0.01</v>
      </c>
      <c r="BE22" s="3">
        <v>0</v>
      </c>
      <c r="BF22" s="3">
        <v>-1E-3</v>
      </c>
      <c r="BG22" s="3">
        <v>-1E-3</v>
      </c>
      <c r="BH22" s="3">
        <v>1</v>
      </c>
      <c r="BI22" s="3">
        <v>150</v>
      </c>
      <c r="BJ22" s="3">
        <v>5.0000000000000001E-3</v>
      </c>
      <c r="BK22" s="3">
        <v>2</v>
      </c>
      <c r="BL22" s="3">
        <v>0.16585</v>
      </c>
      <c r="BM22" s="3">
        <v>0</v>
      </c>
      <c r="BN22" s="3">
        <v>2.9229999999999999E-2</v>
      </c>
      <c r="BO22" s="3">
        <v>0</v>
      </c>
      <c r="BP22" s="3">
        <v>0</v>
      </c>
      <c r="BQ22" s="3">
        <v>-6.7999999999999999E-5</v>
      </c>
      <c r="BR22" s="3" t="s">
        <v>483</v>
      </c>
      <c r="BS22" s="3">
        <v>2.4771800000000002</v>
      </c>
      <c r="BT22" s="3">
        <v>2.4972789999999998</v>
      </c>
      <c r="BU22" s="3">
        <v>1.6653450000000001</v>
      </c>
      <c r="BV22" s="3">
        <v>0.94506400000000002</v>
      </c>
      <c r="BW22" s="3">
        <v>0.26370399999999999</v>
      </c>
      <c r="BX22" s="3">
        <v>-1.7224E-2</v>
      </c>
      <c r="BY22" s="3">
        <v>0.55271400000000004</v>
      </c>
      <c r="BZ22" s="3">
        <v>0.190276</v>
      </c>
      <c r="CA22" s="3">
        <v>37.510871999999999</v>
      </c>
      <c r="CB22" s="3">
        <v>1.27E-4</v>
      </c>
      <c r="CC22" s="3">
        <v>2.414574</v>
      </c>
      <c r="CD22" s="3">
        <v>-1.4E-5</v>
      </c>
      <c r="CE22" s="3">
        <v>1</v>
      </c>
      <c r="CF22" s="3">
        <v>2.4323229999999998</v>
      </c>
      <c r="CG22" s="3">
        <v>-2.5999999999999998E-5</v>
      </c>
      <c r="CH22" s="3">
        <v>1</v>
      </c>
      <c r="CI22" s="3">
        <v>0.600719</v>
      </c>
      <c r="CJ22" s="3">
        <v>0.60060599999999997</v>
      </c>
      <c r="CK22" s="3">
        <v>0.10741199999999999</v>
      </c>
      <c r="CL22" s="3">
        <v>0</v>
      </c>
      <c r="CN22" s="3" t="s">
        <v>484</v>
      </c>
      <c r="CO22" s="3" t="s">
        <v>485</v>
      </c>
      <c r="CQ22" s="3" t="s">
        <v>486</v>
      </c>
      <c r="CR22" s="3" t="s">
        <v>487</v>
      </c>
      <c r="CS22" s="3" t="s">
        <v>488</v>
      </c>
      <c r="CT22" s="3" t="s">
        <v>489</v>
      </c>
    </row>
    <row r="23" spans="1:98" x14ac:dyDescent="0.2">
      <c r="A23" s="3">
        <v>21</v>
      </c>
      <c r="B23" s="50">
        <v>0.45678240740740739</v>
      </c>
      <c r="C23" s="51">
        <v>45624</v>
      </c>
      <c r="D23" s="3" t="s">
        <v>479</v>
      </c>
      <c r="E23" s="3" t="s">
        <v>480</v>
      </c>
      <c r="G23" s="3">
        <v>21</v>
      </c>
      <c r="J23" s="3">
        <v>3.2592999999999997E-2</v>
      </c>
      <c r="K23" s="3">
        <v>2.9213909999999998</v>
      </c>
      <c r="L23" s="3">
        <v>3.2233999999999999E-2</v>
      </c>
      <c r="M23" s="3">
        <v>1.2220169999999999</v>
      </c>
      <c r="N23" s="3">
        <v>1.200115</v>
      </c>
      <c r="O23" s="3">
        <v>3.039288</v>
      </c>
      <c r="P23" s="3">
        <v>1.8172710000000001</v>
      </c>
      <c r="Q23" s="3">
        <v>11.775328999999999</v>
      </c>
      <c r="R23" s="3">
        <v>11.990227000000001</v>
      </c>
      <c r="S23" s="3">
        <v>29.820992</v>
      </c>
      <c r="T23" s="3">
        <v>0.58047499999999996</v>
      </c>
      <c r="U23" s="3">
        <v>3.5</v>
      </c>
      <c r="V23" s="3">
        <v>36.549999999999997</v>
      </c>
      <c r="W23" s="3">
        <v>35.9</v>
      </c>
      <c r="X23" s="3">
        <v>25.84</v>
      </c>
      <c r="Y23" s="3">
        <v>24.24</v>
      </c>
      <c r="Z23" s="3">
        <v>24.24</v>
      </c>
      <c r="AA23" s="3">
        <v>101.92</v>
      </c>
      <c r="AB23" s="3">
        <v>156.69999999999999</v>
      </c>
      <c r="AC23" s="3">
        <v>156.6</v>
      </c>
      <c r="AD23" s="3">
        <v>0</v>
      </c>
      <c r="AE23" s="3">
        <v>118</v>
      </c>
      <c r="AF23" s="3">
        <v>4.0529999999999999</v>
      </c>
      <c r="AG23" s="3">
        <v>-4</v>
      </c>
      <c r="AH23" s="3">
        <v>-55</v>
      </c>
      <c r="AI23" s="3">
        <v>223</v>
      </c>
      <c r="AQ23" s="50">
        <v>0</v>
      </c>
      <c r="AR23" s="3" t="s">
        <v>481</v>
      </c>
      <c r="AS23" s="3" t="s">
        <v>482</v>
      </c>
      <c r="AT23" s="3" t="s">
        <v>482</v>
      </c>
      <c r="AU23" s="3" t="s">
        <v>482</v>
      </c>
      <c r="AV23" s="3">
        <v>0</v>
      </c>
      <c r="AW23" s="3" t="s">
        <v>482</v>
      </c>
      <c r="AX23" s="50">
        <v>0.45606481481481481</v>
      </c>
      <c r="AY23" s="51">
        <v>45624</v>
      </c>
      <c r="AZ23" s="3">
        <v>-0.04</v>
      </c>
      <c r="BA23" s="3">
        <v>1</v>
      </c>
      <c r="BB23" s="3">
        <v>2E-3</v>
      </c>
      <c r="BC23" s="3">
        <v>4.0000000000000001E-3</v>
      </c>
      <c r="BD23" s="3">
        <v>1.2E-2</v>
      </c>
      <c r="BE23" s="3">
        <v>-3.0000000000000001E-3</v>
      </c>
      <c r="BF23" s="3">
        <v>0</v>
      </c>
      <c r="BG23" s="3">
        <v>-4.0000000000000001E-3</v>
      </c>
      <c r="BH23" s="3">
        <v>1</v>
      </c>
      <c r="BI23" s="3">
        <v>150</v>
      </c>
      <c r="BJ23" s="3">
        <v>5.0000000000000001E-3</v>
      </c>
      <c r="BK23" s="3">
        <v>2</v>
      </c>
      <c r="BL23" s="3">
        <v>0.16585</v>
      </c>
      <c r="BM23" s="3">
        <v>0</v>
      </c>
      <c r="BN23" s="3">
        <v>2.9229999999999999E-2</v>
      </c>
      <c r="BO23" s="3">
        <v>0</v>
      </c>
      <c r="BP23" s="3">
        <v>0</v>
      </c>
      <c r="BQ23" s="3">
        <v>-6.7999999999999999E-5</v>
      </c>
      <c r="BR23" s="3" t="s">
        <v>483</v>
      </c>
      <c r="BS23" s="3">
        <v>2.4772409999999998</v>
      </c>
      <c r="BT23" s="3">
        <v>2.496804</v>
      </c>
      <c r="BU23" s="3">
        <v>1.665505</v>
      </c>
      <c r="BV23" s="3">
        <v>0.944573</v>
      </c>
      <c r="BW23" s="3">
        <v>0.26371899999999998</v>
      </c>
      <c r="BX23" s="3">
        <v>-1.6841999999999999E-2</v>
      </c>
      <c r="BY23" s="3">
        <v>0.55341799999999997</v>
      </c>
      <c r="BZ23" s="3">
        <v>0.20008899999999999</v>
      </c>
      <c r="CA23" s="3">
        <v>37.515877000000003</v>
      </c>
      <c r="CB23" s="3">
        <v>1.2400000000000001E-4</v>
      </c>
      <c r="CC23" s="3">
        <v>2.414574</v>
      </c>
      <c r="CD23" s="3">
        <v>-1.4E-5</v>
      </c>
      <c r="CE23" s="3">
        <v>1</v>
      </c>
      <c r="CF23" s="3">
        <v>2.4323229999999998</v>
      </c>
      <c r="CG23" s="3">
        <v>-2.5999999999999998E-5</v>
      </c>
      <c r="CH23" s="3">
        <v>1</v>
      </c>
      <c r="CI23" s="3">
        <v>0.600719</v>
      </c>
      <c r="CJ23" s="3">
        <v>0.60060599999999997</v>
      </c>
      <c r="CK23" s="3">
        <v>0.10741199999999999</v>
      </c>
      <c r="CL23" s="3">
        <v>0</v>
      </c>
      <c r="CN23" s="3" t="s">
        <v>484</v>
      </c>
      <c r="CO23" s="3" t="s">
        <v>485</v>
      </c>
      <c r="CQ23" s="3" t="s">
        <v>486</v>
      </c>
      <c r="CR23" s="3" t="s">
        <v>487</v>
      </c>
      <c r="CS23" s="3" t="s">
        <v>488</v>
      </c>
      <c r="CT23" s="3" t="s">
        <v>489</v>
      </c>
    </row>
    <row r="24" spans="1:98" x14ac:dyDescent="0.2">
      <c r="A24" s="3">
        <v>22</v>
      </c>
      <c r="B24" s="50">
        <v>0.4571527777777778</v>
      </c>
      <c r="C24" s="51">
        <v>45624</v>
      </c>
      <c r="D24" s="3" t="s">
        <v>479</v>
      </c>
      <c r="E24" s="3" t="s">
        <v>480</v>
      </c>
      <c r="G24" s="3">
        <v>22</v>
      </c>
      <c r="J24" s="3">
        <v>6.7981E-2</v>
      </c>
      <c r="K24" s="3">
        <v>2.9207689999999999</v>
      </c>
      <c r="L24" s="3">
        <v>6.6434999999999994E-2</v>
      </c>
      <c r="M24" s="3">
        <v>1.2482070000000001</v>
      </c>
      <c r="N24" s="3">
        <v>1.204985</v>
      </c>
      <c r="O24" s="3">
        <v>2.988086</v>
      </c>
      <c r="P24" s="3">
        <v>1.739879</v>
      </c>
      <c r="Q24" s="3">
        <v>11.823164999999999</v>
      </c>
      <c r="R24" s="3">
        <v>12.247263999999999</v>
      </c>
      <c r="S24" s="3">
        <v>29.318746999999998</v>
      </c>
      <c r="T24" s="3">
        <v>0.58047499999999996</v>
      </c>
      <c r="U24" s="3">
        <v>3.5</v>
      </c>
      <c r="V24" s="3">
        <v>37.340000000000003</v>
      </c>
      <c r="W24" s="3">
        <v>36.049999999999997</v>
      </c>
      <c r="X24" s="3">
        <v>25.84</v>
      </c>
      <c r="Y24" s="3">
        <v>23.96</v>
      </c>
      <c r="Z24" s="3">
        <v>23.96</v>
      </c>
      <c r="AA24" s="3">
        <v>101.92</v>
      </c>
      <c r="AB24" s="3">
        <v>156.6</v>
      </c>
      <c r="AC24" s="3">
        <v>156.9</v>
      </c>
      <c r="AD24" s="3">
        <v>-0.2</v>
      </c>
      <c r="AE24" s="3">
        <v>126</v>
      </c>
      <c r="AF24" s="3">
        <v>4.0529999999999999</v>
      </c>
      <c r="AG24" s="3">
        <v>-2</v>
      </c>
      <c r="AH24" s="3">
        <v>-50</v>
      </c>
      <c r="AI24" s="3">
        <v>255</v>
      </c>
      <c r="AQ24" s="50">
        <v>0</v>
      </c>
      <c r="AR24" s="3" t="s">
        <v>481</v>
      </c>
      <c r="AS24" s="3" t="s">
        <v>482</v>
      </c>
      <c r="AT24" s="3" t="s">
        <v>482</v>
      </c>
      <c r="AU24" s="3" t="s">
        <v>482</v>
      </c>
      <c r="AV24" s="3">
        <v>0</v>
      </c>
      <c r="AW24" s="3" t="s">
        <v>482</v>
      </c>
      <c r="AX24" s="50">
        <v>0.45606481481481481</v>
      </c>
      <c r="AY24" s="51">
        <v>45624</v>
      </c>
      <c r="AZ24" s="3">
        <v>-0.04</v>
      </c>
      <c r="BA24" s="3">
        <v>1</v>
      </c>
      <c r="BB24" s="3">
        <v>2E-3</v>
      </c>
      <c r="BC24" s="3">
        <v>4.0000000000000001E-3</v>
      </c>
      <c r="BD24" s="3">
        <v>1.0999999999999999E-2</v>
      </c>
      <c r="BE24" s="3">
        <v>-1E-3</v>
      </c>
      <c r="BF24" s="3">
        <v>0</v>
      </c>
      <c r="BG24" s="3">
        <v>2E-3</v>
      </c>
      <c r="BH24" s="3">
        <v>1</v>
      </c>
      <c r="BI24" s="3">
        <v>150</v>
      </c>
      <c r="BJ24" s="3">
        <v>5.0000000000000001E-3</v>
      </c>
      <c r="BK24" s="3">
        <v>2</v>
      </c>
      <c r="BL24" s="3">
        <v>0.16585</v>
      </c>
      <c r="BM24" s="3">
        <v>0</v>
      </c>
      <c r="BN24" s="3">
        <v>2.9229999999999999E-2</v>
      </c>
      <c r="BO24" s="3">
        <v>0</v>
      </c>
      <c r="BP24" s="3">
        <v>0</v>
      </c>
      <c r="BQ24" s="3">
        <v>-6.7999999999999999E-5</v>
      </c>
      <c r="BR24" s="3" t="s">
        <v>483</v>
      </c>
      <c r="BS24" s="3">
        <v>2.477465</v>
      </c>
      <c r="BT24" s="3">
        <v>2.4980069999999999</v>
      </c>
      <c r="BU24" s="3">
        <v>1.6648480000000001</v>
      </c>
      <c r="BV24" s="3">
        <v>0.94515800000000005</v>
      </c>
      <c r="BW24" s="3">
        <v>0.26372899999999999</v>
      </c>
      <c r="BX24" s="3">
        <v>-1.9975E-2</v>
      </c>
      <c r="BY24" s="3">
        <v>0.55469599999999997</v>
      </c>
      <c r="BZ24" s="3">
        <v>0.20657300000000001</v>
      </c>
      <c r="CA24" s="3">
        <v>37.538764999999998</v>
      </c>
      <c r="CB24" s="3">
        <v>1.2799999999999999E-4</v>
      </c>
      <c r="CC24" s="3">
        <v>2.414574</v>
      </c>
      <c r="CD24" s="3">
        <v>-1.4E-5</v>
      </c>
      <c r="CE24" s="3">
        <v>1</v>
      </c>
      <c r="CF24" s="3">
        <v>2.4323229999999998</v>
      </c>
      <c r="CG24" s="3">
        <v>-2.5999999999999998E-5</v>
      </c>
      <c r="CH24" s="3">
        <v>1</v>
      </c>
      <c r="CI24" s="3">
        <v>0.600719</v>
      </c>
      <c r="CJ24" s="3">
        <v>0.60060599999999997</v>
      </c>
      <c r="CK24" s="3">
        <v>0.10741199999999999</v>
      </c>
      <c r="CL24" s="3">
        <v>0</v>
      </c>
      <c r="CN24" s="3" t="s">
        <v>484</v>
      </c>
      <c r="CO24" s="3" t="s">
        <v>485</v>
      </c>
      <c r="CQ24" s="3" t="s">
        <v>486</v>
      </c>
      <c r="CR24" s="3" t="s">
        <v>487</v>
      </c>
      <c r="CS24" s="3" t="s">
        <v>488</v>
      </c>
      <c r="CT24" s="3" t="s">
        <v>489</v>
      </c>
    </row>
    <row r="25" spans="1:98" x14ac:dyDescent="0.2">
      <c r="A25" s="3">
        <v>23</v>
      </c>
      <c r="B25" s="50">
        <v>0.45743055555555556</v>
      </c>
      <c r="C25" s="51">
        <v>45624</v>
      </c>
      <c r="D25" s="3" t="s">
        <v>479</v>
      </c>
      <c r="E25" s="3" t="s">
        <v>480</v>
      </c>
      <c r="G25" s="3">
        <v>23</v>
      </c>
      <c r="J25" s="3">
        <v>2.7056E-2</v>
      </c>
      <c r="K25" s="3">
        <v>2.9195280000000001</v>
      </c>
      <c r="L25" s="3">
        <v>2.6807999999999998E-2</v>
      </c>
      <c r="M25" s="3">
        <v>1.2178340000000001</v>
      </c>
      <c r="N25" s="3">
        <v>1.19953</v>
      </c>
      <c r="O25" s="3">
        <v>3.041223</v>
      </c>
      <c r="P25" s="3">
        <v>1.8233889999999999</v>
      </c>
      <c r="Q25" s="3">
        <v>11.769792000000001</v>
      </c>
      <c r="R25" s="3">
        <v>11.949392</v>
      </c>
      <c r="S25" s="3">
        <v>29.840485000000001</v>
      </c>
      <c r="T25" s="3">
        <v>0.58047499999999996</v>
      </c>
      <c r="U25" s="3">
        <v>3.5</v>
      </c>
      <c r="V25" s="3">
        <v>36.44</v>
      </c>
      <c r="W25" s="3">
        <v>35.89</v>
      </c>
      <c r="X25" s="3">
        <v>25.84</v>
      </c>
      <c r="Y25" s="3">
        <v>24.26</v>
      </c>
      <c r="Z25" s="3">
        <v>24.26</v>
      </c>
      <c r="AA25" s="3">
        <v>101.92</v>
      </c>
      <c r="AB25" s="3">
        <v>156.4</v>
      </c>
      <c r="AC25" s="3">
        <v>156.9</v>
      </c>
      <c r="AD25" s="3">
        <v>-0.3</v>
      </c>
      <c r="AE25" s="3">
        <v>111</v>
      </c>
      <c r="AF25" s="3">
        <v>4.0519999999999996</v>
      </c>
      <c r="AG25" s="3">
        <v>-3</v>
      </c>
      <c r="AH25" s="3">
        <v>-55</v>
      </c>
      <c r="AI25" s="3">
        <v>262</v>
      </c>
      <c r="AQ25" s="50">
        <v>0</v>
      </c>
      <c r="AR25" s="3" t="s">
        <v>481</v>
      </c>
      <c r="AS25" s="3" t="s">
        <v>482</v>
      </c>
      <c r="AT25" s="3" t="s">
        <v>482</v>
      </c>
      <c r="AU25" s="3" t="s">
        <v>482</v>
      </c>
      <c r="AV25" s="3">
        <v>0</v>
      </c>
      <c r="AW25" s="3" t="s">
        <v>482</v>
      </c>
      <c r="AX25" s="50">
        <v>0.45606481481481481</v>
      </c>
      <c r="AY25" s="51">
        <v>45624</v>
      </c>
      <c r="AZ25" s="3">
        <v>-0.04</v>
      </c>
      <c r="BA25" s="3">
        <v>1</v>
      </c>
      <c r="BB25" s="3">
        <v>1E-3</v>
      </c>
      <c r="BC25" s="3">
        <v>3.0000000000000001E-3</v>
      </c>
      <c r="BD25" s="3">
        <v>1.0999999999999999E-2</v>
      </c>
      <c r="BE25" s="3">
        <v>0</v>
      </c>
      <c r="BF25" s="3">
        <v>2E-3</v>
      </c>
      <c r="BG25" s="3">
        <v>0</v>
      </c>
      <c r="BH25" s="3">
        <v>1</v>
      </c>
      <c r="BI25" s="3">
        <v>150</v>
      </c>
      <c r="BJ25" s="3">
        <v>5.0000000000000001E-3</v>
      </c>
      <c r="BK25" s="3">
        <v>2</v>
      </c>
      <c r="BL25" s="3">
        <v>0.16585</v>
      </c>
      <c r="BM25" s="3">
        <v>0</v>
      </c>
      <c r="BN25" s="3">
        <v>2.9229999999999999E-2</v>
      </c>
      <c r="BO25" s="3">
        <v>0</v>
      </c>
      <c r="BP25" s="3">
        <v>0</v>
      </c>
      <c r="BQ25" s="3">
        <v>-6.7999999999999999E-5</v>
      </c>
      <c r="BR25" s="3" t="s">
        <v>483</v>
      </c>
      <c r="BS25" s="3">
        <v>2.4772240000000001</v>
      </c>
      <c r="BT25" s="3">
        <v>2.4966219999999999</v>
      </c>
      <c r="BU25" s="3">
        <v>1.66354</v>
      </c>
      <c r="BV25" s="3">
        <v>0.94516599999999995</v>
      </c>
      <c r="BW25" s="3">
        <v>0.26374799999999998</v>
      </c>
      <c r="BX25" s="3">
        <v>-1.6691999999999999E-2</v>
      </c>
      <c r="BY25" s="3">
        <v>0.55550100000000002</v>
      </c>
      <c r="BZ25" s="3">
        <v>0.194466</v>
      </c>
      <c r="CA25" s="3">
        <v>37.552357000000001</v>
      </c>
      <c r="CB25" s="3">
        <v>1.26E-4</v>
      </c>
      <c r="CC25" s="3">
        <v>2.414574</v>
      </c>
      <c r="CD25" s="3">
        <v>-1.4E-5</v>
      </c>
      <c r="CE25" s="3">
        <v>1</v>
      </c>
      <c r="CF25" s="3">
        <v>2.4323229999999998</v>
      </c>
      <c r="CG25" s="3">
        <v>-2.5999999999999998E-5</v>
      </c>
      <c r="CH25" s="3">
        <v>1</v>
      </c>
      <c r="CI25" s="3">
        <v>0.600719</v>
      </c>
      <c r="CJ25" s="3">
        <v>0.60060599999999997</v>
      </c>
      <c r="CK25" s="3">
        <v>0.10741199999999999</v>
      </c>
      <c r="CL25" s="3">
        <v>0</v>
      </c>
      <c r="CN25" s="3" t="s">
        <v>484</v>
      </c>
      <c r="CO25" s="3" t="s">
        <v>485</v>
      </c>
      <c r="CQ25" s="3" t="s">
        <v>486</v>
      </c>
      <c r="CR25" s="3" t="s">
        <v>487</v>
      </c>
      <c r="CS25" s="3" t="s">
        <v>488</v>
      </c>
      <c r="CT25" s="3" t="s">
        <v>489</v>
      </c>
    </row>
    <row r="26" spans="1:98" x14ac:dyDescent="0.2">
      <c r="A26" s="3">
        <v>24</v>
      </c>
      <c r="B26" s="50">
        <v>0.45771990740740742</v>
      </c>
      <c r="C26" s="51">
        <v>45624</v>
      </c>
      <c r="D26" s="3" t="s">
        <v>479</v>
      </c>
      <c r="E26" s="3" t="s">
        <v>480</v>
      </c>
      <c r="G26" s="3">
        <v>24</v>
      </c>
      <c r="J26" s="3">
        <v>6.3200999999999993E-2</v>
      </c>
      <c r="K26" s="3">
        <v>2.9203760000000001</v>
      </c>
      <c r="L26" s="3">
        <v>6.1862E-2</v>
      </c>
      <c r="M26" s="3">
        <v>1.2426900000000001</v>
      </c>
      <c r="N26" s="3">
        <v>1.2024189999999999</v>
      </c>
      <c r="O26" s="3">
        <v>2.983028</v>
      </c>
      <c r="P26" s="3">
        <v>1.7403379999999999</v>
      </c>
      <c r="Q26" s="3">
        <v>11.798256</v>
      </c>
      <c r="R26" s="3">
        <v>12.1934</v>
      </c>
      <c r="S26" s="3">
        <v>29.269766000000001</v>
      </c>
      <c r="T26" s="3">
        <v>0.58047499999999996</v>
      </c>
      <c r="U26" s="3">
        <v>3.5</v>
      </c>
      <c r="V26" s="3">
        <v>37.18</v>
      </c>
      <c r="W26" s="3">
        <v>35.979999999999997</v>
      </c>
      <c r="X26" s="3">
        <v>25.84</v>
      </c>
      <c r="Y26" s="3">
        <v>23.93</v>
      </c>
      <c r="Z26" s="3">
        <v>23.93</v>
      </c>
      <c r="AA26" s="3">
        <v>101.92</v>
      </c>
      <c r="AB26" s="3">
        <v>156.5</v>
      </c>
      <c r="AC26" s="3">
        <v>157.19999999999999</v>
      </c>
      <c r="AD26" s="3">
        <v>-0.4</v>
      </c>
      <c r="AE26" s="3">
        <v>161</v>
      </c>
      <c r="AF26" s="3">
        <v>4.0519999999999996</v>
      </c>
      <c r="AG26" s="3">
        <v>3</v>
      </c>
      <c r="AH26" s="3">
        <v>-34</v>
      </c>
      <c r="AI26" s="3">
        <v>279</v>
      </c>
      <c r="AQ26" s="50">
        <v>0</v>
      </c>
      <c r="AR26" s="3" t="s">
        <v>481</v>
      </c>
      <c r="AS26" s="3" t="s">
        <v>482</v>
      </c>
      <c r="AT26" s="3" t="s">
        <v>482</v>
      </c>
      <c r="AU26" s="3" t="s">
        <v>482</v>
      </c>
      <c r="AV26" s="3">
        <v>0</v>
      </c>
      <c r="AW26" s="3" t="s">
        <v>482</v>
      </c>
      <c r="AX26" s="50">
        <v>0.45606481481481481</v>
      </c>
      <c r="AY26" s="51">
        <v>45624</v>
      </c>
      <c r="AZ26" s="3">
        <v>-0.04</v>
      </c>
      <c r="BA26" s="3">
        <v>1</v>
      </c>
      <c r="BB26" s="3">
        <v>2E-3</v>
      </c>
      <c r="BC26" s="3">
        <v>4.0000000000000001E-3</v>
      </c>
      <c r="BD26" s="3">
        <v>1.2E-2</v>
      </c>
      <c r="BE26" s="3">
        <v>1E-3</v>
      </c>
      <c r="BF26" s="3">
        <v>0</v>
      </c>
      <c r="BG26" s="3">
        <v>3.0000000000000001E-3</v>
      </c>
      <c r="BH26" s="3">
        <v>1</v>
      </c>
      <c r="BI26" s="3">
        <v>150</v>
      </c>
      <c r="BJ26" s="3">
        <v>5.0000000000000001E-3</v>
      </c>
      <c r="BK26" s="3">
        <v>2</v>
      </c>
      <c r="BL26" s="3">
        <v>0.16585</v>
      </c>
      <c r="BM26" s="3">
        <v>0</v>
      </c>
      <c r="BN26" s="3">
        <v>2.9229999999999999E-2</v>
      </c>
      <c r="BO26" s="3">
        <v>0</v>
      </c>
      <c r="BP26" s="3">
        <v>0</v>
      </c>
      <c r="BQ26" s="3">
        <v>-6.7999999999999999E-5</v>
      </c>
      <c r="BR26" s="3" t="s">
        <v>483</v>
      </c>
      <c r="BS26" s="3">
        <v>2.4773580000000002</v>
      </c>
      <c r="BT26" s="3">
        <v>2.4977640000000001</v>
      </c>
      <c r="BU26" s="3">
        <v>1.664434</v>
      </c>
      <c r="BV26" s="3">
        <v>0.94596499999999994</v>
      </c>
      <c r="BW26" s="3">
        <v>0.26375700000000002</v>
      </c>
      <c r="BX26" s="3">
        <v>-2.0257000000000001E-2</v>
      </c>
      <c r="BY26" s="3">
        <v>0.55633200000000005</v>
      </c>
      <c r="BZ26" s="3">
        <v>0.234234</v>
      </c>
      <c r="CA26" s="3">
        <v>37.563442000000002</v>
      </c>
      <c r="CB26" s="3">
        <v>1.2300000000000001E-4</v>
      </c>
      <c r="CC26" s="3">
        <v>2.414574</v>
      </c>
      <c r="CD26" s="3">
        <v>-1.4E-5</v>
      </c>
      <c r="CE26" s="3">
        <v>1</v>
      </c>
      <c r="CF26" s="3">
        <v>2.4323229999999998</v>
      </c>
      <c r="CG26" s="3">
        <v>-2.5999999999999998E-5</v>
      </c>
      <c r="CH26" s="3">
        <v>1</v>
      </c>
      <c r="CI26" s="3">
        <v>0.600719</v>
      </c>
      <c r="CJ26" s="3">
        <v>0.60060599999999997</v>
      </c>
      <c r="CK26" s="3">
        <v>0.10741199999999999</v>
      </c>
      <c r="CL26" s="3">
        <v>0</v>
      </c>
      <c r="CN26" s="3" t="s">
        <v>484</v>
      </c>
      <c r="CO26" s="3" t="s">
        <v>485</v>
      </c>
      <c r="CQ26" s="3" t="s">
        <v>486</v>
      </c>
      <c r="CR26" s="3" t="s">
        <v>487</v>
      </c>
      <c r="CS26" s="3" t="s">
        <v>488</v>
      </c>
      <c r="CT26" s="3" t="s">
        <v>489</v>
      </c>
    </row>
    <row r="27" spans="1:98" x14ac:dyDescent="0.2">
      <c r="A27" s="3">
        <v>25</v>
      </c>
      <c r="B27" s="50">
        <v>0.45798611111111109</v>
      </c>
      <c r="C27" s="51">
        <v>45624</v>
      </c>
      <c r="D27" s="3" t="s">
        <v>479</v>
      </c>
      <c r="E27" s="3" t="s">
        <v>480</v>
      </c>
      <c r="G27" s="3">
        <v>25</v>
      </c>
      <c r="J27" s="3">
        <v>6.4826999999999996E-2</v>
      </c>
      <c r="K27" s="3">
        <v>2.9201619999999999</v>
      </c>
      <c r="L27" s="3">
        <v>6.3419000000000003E-2</v>
      </c>
      <c r="M27" s="3">
        <v>1.2433339999999999</v>
      </c>
      <c r="N27" s="3">
        <v>1.201832</v>
      </c>
      <c r="O27" s="3">
        <v>2.9924520000000001</v>
      </c>
      <c r="P27" s="3">
        <v>1.749118</v>
      </c>
      <c r="Q27" s="3">
        <v>11.792754</v>
      </c>
      <c r="R27" s="3">
        <v>12.199985</v>
      </c>
      <c r="S27" s="3">
        <v>29.362883</v>
      </c>
      <c r="T27" s="3">
        <v>0.58047499999999996</v>
      </c>
      <c r="U27" s="3">
        <v>3.5</v>
      </c>
      <c r="V27" s="3">
        <v>37.200000000000003</v>
      </c>
      <c r="W27" s="3">
        <v>35.96</v>
      </c>
      <c r="X27" s="3">
        <v>25.84</v>
      </c>
      <c r="Y27" s="3">
        <v>23.99</v>
      </c>
      <c r="Z27" s="3">
        <v>23.99</v>
      </c>
      <c r="AA27" s="3">
        <v>101.91</v>
      </c>
      <c r="AB27" s="3">
        <v>156.5</v>
      </c>
      <c r="AC27" s="3">
        <v>157.1</v>
      </c>
      <c r="AD27" s="3">
        <v>-0.4</v>
      </c>
      <c r="AE27" s="3">
        <v>144</v>
      </c>
      <c r="AF27" s="3">
        <v>4.0510000000000002</v>
      </c>
      <c r="AG27" s="3">
        <v>0</v>
      </c>
      <c r="AH27" s="3">
        <v>-39</v>
      </c>
      <c r="AI27" s="3">
        <v>294</v>
      </c>
      <c r="AQ27" s="50">
        <v>0</v>
      </c>
      <c r="AR27" s="3" t="s">
        <v>481</v>
      </c>
      <c r="AS27" s="3" t="s">
        <v>482</v>
      </c>
      <c r="AT27" s="3" t="s">
        <v>482</v>
      </c>
      <c r="AU27" s="3" t="s">
        <v>482</v>
      </c>
      <c r="AV27" s="3">
        <v>0</v>
      </c>
      <c r="AW27" s="3" t="s">
        <v>482</v>
      </c>
      <c r="AX27" s="50">
        <v>0.45606481481481481</v>
      </c>
      <c r="AY27" s="51">
        <v>45624</v>
      </c>
      <c r="AZ27" s="3">
        <v>-0.04</v>
      </c>
      <c r="BA27" s="3">
        <v>1</v>
      </c>
      <c r="BB27" s="3">
        <v>2E-3</v>
      </c>
      <c r="BC27" s="3">
        <v>4.0000000000000001E-3</v>
      </c>
      <c r="BD27" s="3">
        <v>1.0999999999999999E-2</v>
      </c>
      <c r="BE27" s="3">
        <v>1E-3</v>
      </c>
      <c r="BF27" s="3">
        <v>1E-3</v>
      </c>
      <c r="BG27" s="3">
        <v>1E-3</v>
      </c>
      <c r="BH27" s="3">
        <v>1</v>
      </c>
      <c r="BI27" s="3">
        <v>150</v>
      </c>
      <c r="BJ27" s="3">
        <v>5.0000000000000001E-3</v>
      </c>
      <c r="BK27" s="3">
        <v>2</v>
      </c>
      <c r="BL27" s="3">
        <v>0.16585</v>
      </c>
      <c r="BM27" s="3">
        <v>0</v>
      </c>
      <c r="BN27" s="3">
        <v>2.9229999999999999E-2</v>
      </c>
      <c r="BO27" s="3">
        <v>0</v>
      </c>
      <c r="BP27" s="3">
        <v>0</v>
      </c>
      <c r="BQ27" s="3">
        <v>-6.7999999999999999E-5</v>
      </c>
      <c r="BR27" s="3" t="s">
        <v>483</v>
      </c>
      <c r="BS27" s="3">
        <v>2.4773360000000002</v>
      </c>
      <c r="BT27" s="3">
        <v>2.4977990000000001</v>
      </c>
      <c r="BU27" s="3">
        <v>1.6642079999999999</v>
      </c>
      <c r="BV27" s="3">
        <v>0.94581300000000001</v>
      </c>
      <c r="BW27" s="3">
        <v>0.26377299999999998</v>
      </c>
      <c r="BX27" s="3">
        <v>-1.9657000000000001E-2</v>
      </c>
      <c r="BY27" s="3">
        <v>0.55712399999999995</v>
      </c>
      <c r="BZ27" s="3">
        <v>0.22092999999999999</v>
      </c>
      <c r="CA27" s="3">
        <v>37.572384</v>
      </c>
      <c r="CB27" s="3">
        <v>1.26E-4</v>
      </c>
      <c r="CC27" s="3">
        <v>2.414574</v>
      </c>
      <c r="CD27" s="3">
        <v>-1.4E-5</v>
      </c>
      <c r="CE27" s="3">
        <v>1</v>
      </c>
      <c r="CF27" s="3">
        <v>2.4323229999999998</v>
      </c>
      <c r="CG27" s="3">
        <v>-2.5999999999999998E-5</v>
      </c>
      <c r="CH27" s="3">
        <v>1</v>
      </c>
      <c r="CI27" s="3">
        <v>0.600719</v>
      </c>
      <c r="CJ27" s="3">
        <v>0.60060599999999997</v>
      </c>
      <c r="CK27" s="3">
        <v>0.10741199999999999</v>
      </c>
      <c r="CL27" s="3">
        <v>0</v>
      </c>
      <c r="CN27" s="3" t="s">
        <v>484</v>
      </c>
      <c r="CO27" s="3" t="s">
        <v>485</v>
      </c>
      <c r="CQ27" s="3" t="s">
        <v>486</v>
      </c>
      <c r="CR27" s="3" t="s">
        <v>487</v>
      </c>
      <c r="CS27" s="3" t="s">
        <v>488</v>
      </c>
      <c r="CT27" s="3" t="s">
        <v>489</v>
      </c>
    </row>
    <row r="28" spans="1:98" x14ac:dyDescent="0.2">
      <c r="A28" s="3">
        <v>26</v>
      </c>
      <c r="B28" s="50">
        <v>0.47891203703703705</v>
      </c>
      <c r="C28" s="51">
        <v>45624</v>
      </c>
      <c r="D28" s="3" t="s">
        <v>479</v>
      </c>
      <c r="E28" s="3" t="s">
        <v>480</v>
      </c>
      <c r="G28" s="3">
        <v>26</v>
      </c>
      <c r="J28" s="3">
        <v>5.4634000000000002E-2</v>
      </c>
      <c r="K28" s="3">
        <v>2.919343</v>
      </c>
      <c r="L28" s="3">
        <v>5.3630999999999998E-2</v>
      </c>
      <c r="M28" s="3">
        <v>1.224453</v>
      </c>
      <c r="N28" s="3">
        <v>1.179718</v>
      </c>
      <c r="O28" s="3">
        <v>3.4471980000000002</v>
      </c>
      <c r="P28" s="3">
        <v>2.2227450000000002</v>
      </c>
      <c r="Q28" s="3">
        <v>11.580849000000001</v>
      </c>
      <c r="R28" s="3">
        <v>12.019992999999999</v>
      </c>
      <c r="S28" s="3">
        <v>33.839848000000003</v>
      </c>
      <c r="T28" s="3">
        <v>0.58047499999999996</v>
      </c>
      <c r="U28" s="3">
        <v>3.5</v>
      </c>
      <c r="V28" s="3">
        <v>32.46</v>
      </c>
      <c r="W28" s="3">
        <v>31.27</v>
      </c>
      <c r="X28" s="3">
        <v>27.9</v>
      </c>
      <c r="Y28" s="3">
        <v>26.36</v>
      </c>
      <c r="Z28" s="3">
        <v>26.36</v>
      </c>
      <c r="AA28" s="3">
        <v>101.87</v>
      </c>
      <c r="AB28" s="3">
        <v>156.4</v>
      </c>
      <c r="AC28" s="3">
        <v>156.6</v>
      </c>
      <c r="AD28" s="3">
        <v>-0.1</v>
      </c>
      <c r="AE28" s="3">
        <v>208</v>
      </c>
      <c r="AF28" s="3">
        <v>4.0140000000000002</v>
      </c>
      <c r="AG28" s="3">
        <v>-3</v>
      </c>
      <c r="AH28" s="3">
        <v>-45</v>
      </c>
      <c r="AI28" s="3">
        <v>229</v>
      </c>
      <c r="AQ28" s="50">
        <v>0</v>
      </c>
      <c r="AR28" s="3" t="s">
        <v>481</v>
      </c>
      <c r="AS28" s="3" t="s">
        <v>482</v>
      </c>
      <c r="AT28" s="3" t="s">
        <v>482</v>
      </c>
      <c r="AU28" s="3" t="s">
        <v>482</v>
      </c>
      <c r="AV28" s="3">
        <v>0</v>
      </c>
      <c r="AW28" s="3" t="s">
        <v>482</v>
      </c>
      <c r="AX28" s="50">
        <v>0.45606481481481481</v>
      </c>
      <c r="AY28" s="51">
        <v>45624</v>
      </c>
      <c r="AZ28" s="3">
        <v>-0.04</v>
      </c>
      <c r="BA28" s="3">
        <v>1</v>
      </c>
      <c r="BB28" s="3">
        <v>2E-3</v>
      </c>
      <c r="BC28" s="3">
        <v>4.0000000000000001E-3</v>
      </c>
      <c r="BD28" s="3">
        <v>1.2E-2</v>
      </c>
      <c r="BE28" s="3">
        <v>1E-3</v>
      </c>
      <c r="BF28" s="3">
        <v>0</v>
      </c>
      <c r="BG28" s="3">
        <v>1E-3</v>
      </c>
      <c r="BH28" s="3">
        <v>1</v>
      </c>
      <c r="BI28" s="3">
        <v>150</v>
      </c>
      <c r="BJ28" s="3">
        <v>5.0000000000000001E-3</v>
      </c>
      <c r="BK28" s="3">
        <v>2</v>
      </c>
      <c r="BL28" s="3">
        <v>0.16585</v>
      </c>
      <c r="BM28" s="3">
        <v>0</v>
      </c>
      <c r="BN28" s="3">
        <v>2.9229999999999999E-2</v>
      </c>
      <c r="BO28" s="3">
        <v>0</v>
      </c>
      <c r="BP28" s="3">
        <v>0</v>
      </c>
      <c r="BQ28" s="3">
        <v>-6.7999999999999999E-5</v>
      </c>
      <c r="BR28" s="3" t="s">
        <v>483</v>
      </c>
      <c r="BS28" s="3">
        <v>2.469894</v>
      </c>
      <c r="BT28" s="3">
        <v>2.4901580000000001</v>
      </c>
      <c r="BU28" s="3">
        <v>1.6633469999999999</v>
      </c>
      <c r="BV28" s="3">
        <v>0.94447300000000001</v>
      </c>
      <c r="BW28" s="3">
        <v>0.24304300000000001</v>
      </c>
      <c r="BX28" s="3">
        <v>-1.6541E-2</v>
      </c>
      <c r="BY28" s="3">
        <v>0.60923799999999995</v>
      </c>
      <c r="BZ28" s="3">
        <v>0.270984</v>
      </c>
      <c r="CA28" s="3">
        <v>38.201808999999997</v>
      </c>
      <c r="CB28" s="3">
        <v>1.27E-4</v>
      </c>
      <c r="CC28" s="3">
        <v>2.414574</v>
      </c>
      <c r="CD28" s="3">
        <v>-1.4E-5</v>
      </c>
      <c r="CE28" s="3">
        <v>1</v>
      </c>
      <c r="CF28" s="3">
        <v>2.4323229999999998</v>
      </c>
      <c r="CG28" s="3">
        <v>-2.5999999999999998E-5</v>
      </c>
      <c r="CH28" s="3">
        <v>1</v>
      </c>
      <c r="CI28" s="3">
        <v>0.600719</v>
      </c>
      <c r="CJ28" s="3">
        <v>0.60060599999999997</v>
      </c>
      <c r="CK28" s="3">
        <v>0.10741199999999999</v>
      </c>
      <c r="CL28" s="3">
        <v>0</v>
      </c>
      <c r="CN28" s="3" t="s">
        <v>484</v>
      </c>
      <c r="CO28" s="3" t="s">
        <v>485</v>
      </c>
      <c r="CQ28" s="3" t="s">
        <v>486</v>
      </c>
      <c r="CR28" s="3" t="s">
        <v>487</v>
      </c>
      <c r="CS28" s="3" t="s">
        <v>488</v>
      </c>
      <c r="CT28" s="3" t="s">
        <v>489</v>
      </c>
    </row>
    <row r="29" spans="1:98" x14ac:dyDescent="0.2">
      <c r="A29" s="3">
        <v>27</v>
      </c>
      <c r="B29" s="50">
        <v>0.47930555555555554</v>
      </c>
      <c r="C29" s="51">
        <v>45624</v>
      </c>
      <c r="D29" s="3" t="s">
        <v>479</v>
      </c>
      <c r="E29" s="3" t="s">
        <v>480</v>
      </c>
      <c r="G29" s="3">
        <v>27</v>
      </c>
      <c r="J29" s="3">
        <v>4.9374000000000001E-2</v>
      </c>
      <c r="K29" s="3">
        <v>2.920407</v>
      </c>
      <c r="L29" s="3">
        <v>4.8552999999999999E-2</v>
      </c>
      <c r="M29" s="3">
        <v>1.2146030000000001</v>
      </c>
      <c r="N29" s="3">
        <v>1.173759</v>
      </c>
      <c r="O29" s="3">
        <v>3.4579420000000001</v>
      </c>
      <c r="P29" s="3">
        <v>2.2433380000000001</v>
      </c>
      <c r="Q29" s="3">
        <v>11.522383</v>
      </c>
      <c r="R29" s="3">
        <v>11.923335</v>
      </c>
      <c r="S29" s="3">
        <v>33.945399999999999</v>
      </c>
      <c r="T29" s="3">
        <v>0.58047499999999996</v>
      </c>
      <c r="U29" s="3">
        <v>3.5</v>
      </c>
      <c r="V29" s="3">
        <v>32.15</v>
      </c>
      <c r="W29" s="3">
        <v>31.07</v>
      </c>
      <c r="X29" s="3">
        <v>27.92</v>
      </c>
      <c r="Y29" s="3">
        <v>26.41</v>
      </c>
      <c r="Z29" s="3">
        <v>26.41</v>
      </c>
      <c r="AA29" s="3">
        <v>101.87</v>
      </c>
      <c r="AB29" s="3">
        <v>156.5</v>
      </c>
      <c r="AC29" s="3">
        <v>156.5</v>
      </c>
      <c r="AD29" s="3">
        <v>0</v>
      </c>
      <c r="AE29" s="3">
        <v>186</v>
      </c>
      <c r="AF29" s="3">
        <v>4.0129999999999999</v>
      </c>
      <c r="AG29" s="3">
        <v>0</v>
      </c>
      <c r="AH29" s="3">
        <v>-45</v>
      </c>
      <c r="AI29" s="3">
        <v>253</v>
      </c>
      <c r="AQ29" s="50">
        <v>0</v>
      </c>
      <c r="AR29" s="3" t="s">
        <v>481</v>
      </c>
      <c r="AS29" s="3" t="s">
        <v>482</v>
      </c>
      <c r="AT29" s="3" t="s">
        <v>482</v>
      </c>
      <c r="AU29" s="3" t="s">
        <v>482</v>
      </c>
      <c r="AV29" s="3">
        <v>0</v>
      </c>
      <c r="AW29" s="3" t="s">
        <v>482</v>
      </c>
      <c r="AX29" s="50">
        <v>0.4791435185185185</v>
      </c>
      <c r="AY29" s="51">
        <v>45624</v>
      </c>
      <c r="AZ29" s="3">
        <v>-0.04</v>
      </c>
      <c r="BA29" s="3">
        <v>1</v>
      </c>
      <c r="BB29" s="3">
        <v>2E-3</v>
      </c>
      <c r="BC29" s="3">
        <v>4.0000000000000001E-3</v>
      </c>
      <c r="BD29" s="3">
        <v>1.0999999999999999E-2</v>
      </c>
      <c r="BE29" s="3">
        <v>0</v>
      </c>
      <c r="BF29" s="3">
        <v>2E-3</v>
      </c>
      <c r="BG29" s="3">
        <v>2E-3</v>
      </c>
      <c r="BH29" s="3">
        <v>1</v>
      </c>
      <c r="BI29" s="3">
        <v>150</v>
      </c>
      <c r="BJ29" s="3">
        <v>5.0000000000000001E-3</v>
      </c>
      <c r="BK29" s="3">
        <v>2</v>
      </c>
      <c r="BL29" s="3">
        <v>0.16585</v>
      </c>
      <c r="BM29" s="3">
        <v>0</v>
      </c>
      <c r="BN29" s="3">
        <v>2.9229999999999999E-2</v>
      </c>
      <c r="BO29" s="3">
        <v>0</v>
      </c>
      <c r="BP29" s="3">
        <v>0</v>
      </c>
      <c r="BQ29" s="3">
        <v>-6.7999999999999999E-5</v>
      </c>
      <c r="BR29" s="3" t="s">
        <v>483</v>
      </c>
      <c r="BS29" s="3">
        <v>2.4695740000000002</v>
      </c>
      <c r="BT29" s="3">
        <v>2.4896639999999999</v>
      </c>
      <c r="BU29" s="3">
        <v>1.6644669999999999</v>
      </c>
      <c r="BV29" s="3">
        <v>0.94416299999999997</v>
      </c>
      <c r="BW29" s="3">
        <v>0.24279100000000001</v>
      </c>
      <c r="BX29" s="3">
        <v>-1.6246E-2</v>
      </c>
      <c r="BY29" s="3">
        <v>0.61014500000000005</v>
      </c>
      <c r="BZ29" s="3">
        <v>0.25376500000000002</v>
      </c>
      <c r="CA29" s="3">
        <v>38.208961000000002</v>
      </c>
      <c r="CB29" s="3">
        <v>1.27E-4</v>
      </c>
      <c r="CC29" s="3">
        <v>2.414574</v>
      </c>
      <c r="CD29" s="3">
        <v>-1.4E-5</v>
      </c>
      <c r="CE29" s="3">
        <v>1</v>
      </c>
      <c r="CF29" s="3">
        <v>2.4323229999999998</v>
      </c>
      <c r="CG29" s="3">
        <v>-2.5999999999999998E-5</v>
      </c>
      <c r="CH29" s="3">
        <v>1</v>
      </c>
      <c r="CI29" s="3">
        <v>0.600719</v>
      </c>
      <c r="CJ29" s="3">
        <v>0.60060599999999997</v>
      </c>
      <c r="CK29" s="3">
        <v>0.10741199999999999</v>
      </c>
      <c r="CL29" s="3">
        <v>0</v>
      </c>
      <c r="CN29" s="3" t="s">
        <v>484</v>
      </c>
      <c r="CO29" s="3" t="s">
        <v>485</v>
      </c>
      <c r="CQ29" s="3" t="s">
        <v>486</v>
      </c>
      <c r="CR29" s="3" t="s">
        <v>487</v>
      </c>
      <c r="CS29" s="3" t="s">
        <v>488</v>
      </c>
      <c r="CT29" s="3" t="s">
        <v>489</v>
      </c>
    </row>
    <row r="30" spans="1:98" x14ac:dyDescent="0.2">
      <c r="A30" s="3">
        <v>28</v>
      </c>
      <c r="B30" s="50">
        <v>0.47967592592592595</v>
      </c>
      <c r="C30" s="51">
        <v>45624</v>
      </c>
      <c r="D30" s="3" t="s">
        <v>479</v>
      </c>
      <c r="E30" s="3" t="s">
        <v>480</v>
      </c>
      <c r="G30" s="3">
        <v>28</v>
      </c>
      <c r="J30" s="3">
        <v>5.0460999999999999E-2</v>
      </c>
      <c r="K30" s="3">
        <v>2.9212259999999999</v>
      </c>
      <c r="L30" s="3">
        <v>4.9604000000000002E-2</v>
      </c>
      <c r="M30" s="3">
        <v>1.224701</v>
      </c>
      <c r="N30" s="3">
        <v>1.182766</v>
      </c>
      <c r="O30" s="3">
        <v>3.4804729999999999</v>
      </c>
      <c r="P30" s="3">
        <v>2.2557719999999999</v>
      </c>
      <c r="Q30" s="3">
        <v>11.611136</v>
      </c>
      <c r="R30" s="3">
        <v>12.022815</v>
      </c>
      <c r="S30" s="3">
        <v>34.167586999999997</v>
      </c>
      <c r="T30" s="3">
        <v>0.58047499999999996</v>
      </c>
      <c r="U30" s="3">
        <v>3.5</v>
      </c>
      <c r="V30" s="3">
        <v>32.39</v>
      </c>
      <c r="W30" s="3">
        <v>31.28</v>
      </c>
      <c r="X30" s="3">
        <v>27.94</v>
      </c>
      <c r="Y30" s="3">
        <v>26.52</v>
      </c>
      <c r="Z30" s="3">
        <v>26.52</v>
      </c>
      <c r="AA30" s="3">
        <v>101.86</v>
      </c>
      <c r="AB30" s="3">
        <v>156.6</v>
      </c>
      <c r="AC30" s="3">
        <v>156.6</v>
      </c>
      <c r="AD30" s="3">
        <v>0</v>
      </c>
      <c r="AE30" s="3">
        <v>205</v>
      </c>
      <c r="AF30" s="3">
        <v>4.0119999999999996</v>
      </c>
      <c r="AG30" s="3">
        <v>-5</v>
      </c>
      <c r="AH30" s="3">
        <v>-46</v>
      </c>
      <c r="AI30" s="3">
        <v>230</v>
      </c>
      <c r="AQ30" s="50">
        <v>0</v>
      </c>
      <c r="AR30" s="3" t="s">
        <v>481</v>
      </c>
      <c r="AS30" s="3" t="s">
        <v>482</v>
      </c>
      <c r="AT30" s="3" t="s">
        <v>482</v>
      </c>
      <c r="AU30" s="3" t="s">
        <v>482</v>
      </c>
      <c r="AV30" s="3">
        <v>0</v>
      </c>
      <c r="AW30" s="3" t="s">
        <v>482</v>
      </c>
      <c r="AX30" s="50">
        <v>0.4791435185185185</v>
      </c>
      <c r="AY30" s="51">
        <v>45624</v>
      </c>
      <c r="AZ30" s="3">
        <v>-0.04</v>
      </c>
      <c r="BA30" s="3">
        <v>1</v>
      </c>
      <c r="BB30" s="3">
        <v>2E-3</v>
      </c>
      <c r="BC30" s="3">
        <v>4.0000000000000001E-3</v>
      </c>
      <c r="BD30" s="3">
        <v>1.0999999999999999E-2</v>
      </c>
      <c r="BE30" s="3">
        <v>1E-3</v>
      </c>
      <c r="BF30" s="3">
        <v>0</v>
      </c>
      <c r="BG30" s="3">
        <v>-1E-3</v>
      </c>
      <c r="BH30" s="3">
        <v>1</v>
      </c>
      <c r="BI30" s="3">
        <v>150</v>
      </c>
      <c r="BJ30" s="3">
        <v>5.0000000000000001E-3</v>
      </c>
      <c r="BK30" s="3">
        <v>2</v>
      </c>
      <c r="BL30" s="3">
        <v>0.16585</v>
      </c>
      <c r="BM30" s="3">
        <v>0</v>
      </c>
      <c r="BN30" s="3">
        <v>2.9229999999999999E-2</v>
      </c>
      <c r="BO30" s="3">
        <v>0</v>
      </c>
      <c r="BP30" s="3">
        <v>0</v>
      </c>
      <c r="BQ30" s="3">
        <v>-6.7999999999999999E-5</v>
      </c>
      <c r="BR30" s="3" t="s">
        <v>483</v>
      </c>
      <c r="BS30" s="3">
        <v>2.469897</v>
      </c>
      <c r="BT30" s="3">
        <v>2.4900340000000001</v>
      </c>
      <c r="BU30" s="3">
        <v>1.66533</v>
      </c>
      <c r="BV30" s="3">
        <v>0.94446399999999997</v>
      </c>
      <c r="BW30" s="3">
        <v>0.242644</v>
      </c>
      <c r="BX30" s="3">
        <v>-1.5169999999999999E-2</v>
      </c>
      <c r="BY30" s="3">
        <v>0.61085299999999998</v>
      </c>
      <c r="BZ30" s="3">
        <v>0.26871699999999998</v>
      </c>
      <c r="CA30" s="3">
        <v>38.177132</v>
      </c>
      <c r="CB30" s="3">
        <v>1.25E-4</v>
      </c>
      <c r="CC30" s="3">
        <v>2.414574</v>
      </c>
      <c r="CD30" s="3">
        <v>-1.4E-5</v>
      </c>
      <c r="CE30" s="3">
        <v>1</v>
      </c>
      <c r="CF30" s="3">
        <v>2.4323229999999998</v>
      </c>
      <c r="CG30" s="3">
        <v>-2.5999999999999998E-5</v>
      </c>
      <c r="CH30" s="3">
        <v>1</v>
      </c>
      <c r="CI30" s="3">
        <v>0.600719</v>
      </c>
      <c r="CJ30" s="3">
        <v>0.60060599999999997</v>
      </c>
      <c r="CK30" s="3">
        <v>0.10741199999999999</v>
      </c>
      <c r="CL30" s="3">
        <v>0</v>
      </c>
      <c r="CN30" s="3" t="s">
        <v>484</v>
      </c>
      <c r="CO30" s="3" t="s">
        <v>485</v>
      </c>
      <c r="CQ30" s="3" t="s">
        <v>486</v>
      </c>
      <c r="CR30" s="3" t="s">
        <v>487</v>
      </c>
      <c r="CS30" s="3" t="s">
        <v>488</v>
      </c>
      <c r="CT30" s="3" t="s">
        <v>489</v>
      </c>
    </row>
    <row r="31" spans="1:98" x14ac:dyDescent="0.2">
      <c r="A31" s="3">
        <v>29</v>
      </c>
      <c r="B31" s="50">
        <v>0.47990740740740739</v>
      </c>
      <c r="C31" s="51">
        <v>45624</v>
      </c>
      <c r="D31" s="3" t="s">
        <v>479</v>
      </c>
      <c r="E31" s="3" t="s">
        <v>480</v>
      </c>
      <c r="G31" s="3">
        <v>29</v>
      </c>
      <c r="J31" s="3">
        <v>3.6137000000000002E-2</v>
      </c>
      <c r="K31" s="3">
        <v>2.9198379999999999</v>
      </c>
      <c r="L31" s="3">
        <v>3.5695999999999999E-2</v>
      </c>
      <c r="M31" s="3">
        <v>1.2450019999999999</v>
      </c>
      <c r="N31" s="3">
        <v>1.214917</v>
      </c>
      <c r="O31" s="3">
        <v>3.4915579999999999</v>
      </c>
      <c r="P31" s="3">
        <v>2.246556</v>
      </c>
      <c r="Q31" s="3">
        <v>11.92694</v>
      </c>
      <c r="R31" s="3">
        <v>12.222291999999999</v>
      </c>
      <c r="S31" s="3">
        <v>34.276916999999997</v>
      </c>
      <c r="T31" s="3">
        <v>0.58047499999999996</v>
      </c>
      <c r="U31" s="3">
        <v>3.5</v>
      </c>
      <c r="V31" s="3">
        <v>32.92</v>
      </c>
      <c r="W31" s="3">
        <v>32.119999999999997</v>
      </c>
      <c r="X31" s="3">
        <v>27.94</v>
      </c>
      <c r="Y31" s="3">
        <v>26.58</v>
      </c>
      <c r="Z31" s="3">
        <v>26.58</v>
      </c>
      <c r="AA31" s="3">
        <v>101.86</v>
      </c>
      <c r="AB31" s="3">
        <v>156.5</v>
      </c>
      <c r="AC31" s="3">
        <v>156.6</v>
      </c>
      <c r="AD31" s="3">
        <v>-0.1</v>
      </c>
      <c r="AE31" s="3">
        <v>201</v>
      </c>
      <c r="AF31" s="3">
        <v>4.0119999999999996</v>
      </c>
      <c r="AG31" s="3">
        <v>-9</v>
      </c>
      <c r="AH31" s="3">
        <v>-48</v>
      </c>
      <c r="AI31" s="3">
        <v>211</v>
      </c>
      <c r="AQ31" s="50">
        <v>0</v>
      </c>
      <c r="AR31" s="3" t="s">
        <v>481</v>
      </c>
      <c r="AS31" s="3" t="s">
        <v>482</v>
      </c>
      <c r="AT31" s="3" t="s">
        <v>482</v>
      </c>
      <c r="AU31" s="3" t="s">
        <v>482</v>
      </c>
      <c r="AV31" s="3">
        <v>0</v>
      </c>
      <c r="AW31" s="3" t="s">
        <v>482</v>
      </c>
      <c r="AX31" s="50">
        <v>0.4791435185185185</v>
      </c>
      <c r="AY31" s="51">
        <v>45624</v>
      </c>
      <c r="AZ31" s="3">
        <v>-0.04</v>
      </c>
      <c r="BA31" s="3">
        <v>1</v>
      </c>
      <c r="BB31" s="3">
        <v>2E-3</v>
      </c>
      <c r="BC31" s="3">
        <v>4.0000000000000001E-3</v>
      </c>
      <c r="BD31" s="3">
        <v>1.0999999999999999E-2</v>
      </c>
      <c r="BE31" s="3">
        <v>-2E-3</v>
      </c>
      <c r="BF31" s="3">
        <v>1E-3</v>
      </c>
      <c r="BG31" s="3">
        <v>-2E-3</v>
      </c>
      <c r="BH31" s="3">
        <v>1</v>
      </c>
      <c r="BI31" s="3">
        <v>150</v>
      </c>
      <c r="BJ31" s="3">
        <v>5.0000000000000001E-3</v>
      </c>
      <c r="BK31" s="3">
        <v>2</v>
      </c>
      <c r="BL31" s="3">
        <v>0.16585</v>
      </c>
      <c r="BM31" s="3">
        <v>0</v>
      </c>
      <c r="BN31" s="3">
        <v>2.9229999999999999E-2</v>
      </c>
      <c r="BO31" s="3">
        <v>0</v>
      </c>
      <c r="BP31" s="3">
        <v>0</v>
      </c>
      <c r="BQ31" s="3">
        <v>-6.7999999999999999E-5</v>
      </c>
      <c r="BR31" s="3" t="s">
        <v>483</v>
      </c>
      <c r="BS31" s="3">
        <v>2.4711949999999998</v>
      </c>
      <c r="BT31" s="3">
        <v>2.4908600000000001</v>
      </c>
      <c r="BU31" s="3">
        <v>1.6638679999999999</v>
      </c>
      <c r="BV31" s="3">
        <v>0.94459899999999997</v>
      </c>
      <c r="BW31" s="3">
        <v>0.242617</v>
      </c>
      <c r="BX31" s="3">
        <v>-1.4589E-2</v>
      </c>
      <c r="BY31" s="3">
        <v>0.61124000000000001</v>
      </c>
      <c r="BZ31" s="3">
        <v>0.26613300000000001</v>
      </c>
      <c r="CA31" s="3">
        <v>38.169623999999999</v>
      </c>
      <c r="CB31" s="3">
        <v>1.25E-4</v>
      </c>
      <c r="CC31" s="3">
        <v>2.414574</v>
      </c>
      <c r="CD31" s="3">
        <v>-1.4E-5</v>
      </c>
      <c r="CE31" s="3">
        <v>1</v>
      </c>
      <c r="CF31" s="3">
        <v>2.4323229999999998</v>
      </c>
      <c r="CG31" s="3">
        <v>-2.5999999999999998E-5</v>
      </c>
      <c r="CH31" s="3">
        <v>1</v>
      </c>
      <c r="CI31" s="3">
        <v>0.600719</v>
      </c>
      <c r="CJ31" s="3">
        <v>0.60060599999999997</v>
      </c>
      <c r="CK31" s="3">
        <v>0.10741199999999999</v>
      </c>
      <c r="CL31" s="3">
        <v>0</v>
      </c>
      <c r="CN31" s="3" t="s">
        <v>484</v>
      </c>
      <c r="CO31" s="3" t="s">
        <v>485</v>
      </c>
      <c r="CQ31" s="3" t="s">
        <v>486</v>
      </c>
      <c r="CR31" s="3" t="s">
        <v>487</v>
      </c>
      <c r="CS31" s="3" t="s">
        <v>488</v>
      </c>
      <c r="CT31" s="3" t="s">
        <v>489</v>
      </c>
    </row>
    <row r="32" spans="1:98" x14ac:dyDescent="0.2">
      <c r="A32" s="55">
        <v>30</v>
      </c>
      <c r="B32" s="50">
        <v>0.48020833333333335</v>
      </c>
      <c r="C32" s="51">
        <v>45624</v>
      </c>
      <c r="D32" s="3" t="s">
        <v>479</v>
      </c>
      <c r="E32" s="3" t="s">
        <v>480</v>
      </c>
      <c r="G32" s="3">
        <v>30</v>
      </c>
      <c r="J32" s="3">
        <v>1.9559E-2</v>
      </c>
      <c r="K32" s="3">
        <v>2.921122</v>
      </c>
      <c r="L32" s="3">
        <v>1.9428999999999998E-2</v>
      </c>
      <c r="M32" s="3">
        <v>1.2068049999999999</v>
      </c>
      <c r="N32" s="3">
        <v>1.189999</v>
      </c>
      <c r="O32" s="3">
        <v>3.5142259999999998</v>
      </c>
      <c r="P32" s="3">
        <v>2.3074210000000002</v>
      </c>
      <c r="Q32" s="3">
        <v>11.682344000000001</v>
      </c>
      <c r="R32" s="3">
        <v>11.847339</v>
      </c>
      <c r="S32" s="3">
        <v>34.499538000000001</v>
      </c>
      <c r="T32" s="3">
        <v>0.58047499999999996</v>
      </c>
      <c r="U32" s="3">
        <v>3.5</v>
      </c>
      <c r="V32" s="3">
        <v>31.89</v>
      </c>
      <c r="W32" s="3">
        <v>31.45</v>
      </c>
      <c r="X32" s="3">
        <v>27.95</v>
      </c>
      <c r="Y32" s="3">
        <v>26.69</v>
      </c>
      <c r="Z32" s="3">
        <v>26.69</v>
      </c>
      <c r="AA32" s="3">
        <v>101.86</v>
      </c>
      <c r="AB32" s="3">
        <v>156.6</v>
      </c>
      <c r="AC32" s="3">
        <v>156.69999999999999</v>
      </c>
      <c r="AD32" s="3">
        <v>-0.1</v>
      </c>
      <c r="AE32" s="3">
        <v>186</v>
      </c>
      <c r="AF32" s="3">
        <v>4.0110000000000001</v>
      </c>
      <c r="AG32" s="3">
        <v>-8</v>
      </c>
      <c r="AH32" s="3">
        <v>-53</v>
      </c>
      <c r="AI32" s="3">
        <v>239</v>
      </c>
      <c r="AQ32" s="50">
        <v>0</v>
      </c>
      <c r="AR32" s="3" t="s">
        <v>481</v>
      </c>
      <c r="AS32" s="3" t="s">
        <v>482</v>
      </c>
      <c r="AT32" s="3" t="s">
        <v>482</v>
      </c>
      <c r="AU32" s="3" t="s">
        <v>482</v>
      </c>
      <c r="AV32" s="3">
        <v>0</v>
      </c>
      <c r="AW32" s="3" t="s">
        <v>482</v>
      </c>
      <c r="AX32" s="50">
        <v>0.4791435185185185</v>
      </c>
      <c r="AY32" s="51">
        <v>45624</v>
      </c>
      <c r="AZ32" s="3">
        <v>-0.04</v>
      </c>
      <c r="BA32" s="3">
        <v>1</v>
      </c>
      <c r="BB32" s="3">
        <v>2E-3</v>
      </c>
      <c r="BC32" s="3">
        <v>4.0000000000000001E-3</v>
      </c>
      <c r="BD32" s="3">
        <v>1.0999999999999999E-2</v>
      </c>
      <c r="BE32" s="3">
        <v>-7.0000000000000001E-3</v>
      </c>
      <c r="BF32" s="3">
        <v>-1E-3</v>
      </c>
      <c r="BG32" s="3">
        <v>0</v>
      </c>
      <c r="BH32" s="3">
        <v>1</v>
      </c>
      <c r="BI32" s="3">
        <v>150</v>
      </c>
      <c r="BJ32" s="3">
        <v>5.0000000000000001E-3</v>
      </c>
      <c r="BK32" s="3">
        <v>2</v>
      </c>
      <c r="BL32" s="3">
        <v>0.16585</v>
      </c>
      <c r="BM32" s="3">
        <v>0</v>
      </c>
      <c r="BN32" s="3">
        <v>2.9229999999999999E-2</v>
      </c>
      <c r="BO32" s="3">
        <v>0</v>
      </c>
      <c r="BP32" s="3">
        <v>0</v>
      </c>
      <c r="BQ32" s="3">
        <v>-6.7999999999999999E-5</v>
      </c>
      <c r="BR32" s="3" t="s">
        <v>483</v>
      </c>
      <c r="BS32" s="3">
        <v>2.4701559999999998</v>
      </c>
      <c r="BT32" s="3">
        <v>2.4892599999999998</v>
      </c>
      <c r="BU32" s="3">
        <v>1.6652199999999999</v>
      </c>
      <c r="BV32" s="3">
        <v>0.94481599999999999</v>
      </c>
      <c r="BW32" s="3">
        <v>0.24253</v>
      </c>
      <c r="BX32" s="3">
        <v>-1.3443E-2</v>
      </c>
      <c r="BY32" s="3">
        <v>0.61199099999999995</v>
      </c>
      <c r="BZ32" s="3">
        <v>0.25361600000000001</v>
      </c>
      <c r="CA32" s="3">
        <v>38.174987999999999</v>
      </c>
      <c r="CB32" s="3">
        <v>1.27E-4</v>
      </c>
      <c r="CC32" s="3">
        <v>2.414574</v>
      </c>
      <c r="CD32" s="3">
        <v>-1.4E-5</v>
      </c>
      <c r="CE32" s="3">
        <v>1</v>
      </c>
      <c r="CF32" s="3">
        <v>2.4323229999999998</v>
      </c>
      <c r="CG32" s="3">
        <v>-2.5999999999999998E-5</v>
      </c>
      <c r="CH32" s="3">
        <v>1</v>
      </c>
      <c r="CI32" s="3">
        <v>0.600719</v>
      </c>
      <c r="CJ32" s="3">
        <v>0.60060599999999997</v>
      </c>
      <c r="CK32" s="3">
        <v>0.10741199999999999</v>
      </c>
      <c r="CL32" s="3">
        <v>0</v>
      </c>
      <c r="CN32" s="3" t="s">
        <v>484</v>
      </c>
      <c r="CO32" s="3" t="s">
        <v>485</v>
      </c>
      <c r="CQ32" s="3" t="s">
        <v>486</v>
      </c>
      <c r="CR32" s="3" t="s">
        <v>487</v>
      </c>
      <c r="CS32" s="3" t="s">
        <v>488</v>
      </c>
      <c r="CT32" s="3" t="s">
        <v>489</v>
      </c>
    </row>
    <row r="33" spans="1:98" x14ac:dyDescent="0.2">
      <c r="A33" s="55">
        <v>31</v>
      </c>
      <c r="B33" s="50">
        <v>0.48062500000000002</v>
      </c>
      <c r="C33" s="51">
        <v>45624</v>
      </c>
      <c r="D33" s="3" t="s">
        <v>479</v>
      </c>
      <c r="E33" s="3" t="s">
        <v>480</v>
      </c>
      <c r="G33" s="3">
        <v>31</v>
      </c>
      <c r="J33" s="3">
        <v>4.1949E-2</v>
      </c>
      <c r="K33" s="3">
        <v>2.9206569999999998</v>
      </c>
      <c r="L33" s="3">
        <v>4.1355000000000003E-2</v>
      </c>
      <c r="M33" s="3">
        <v>1.2187680000000001</v>
      </c>
      <c r="N33" s="3">
        <v>1.1844380000000001</v>
      </c>
      <c r="O33" s="3">
        <v>3.4332180000000001</v>
      </c>
      <c r="P33" s="3">
        <v>2.2144509999999999</v>
      </c>
      <c r="Q33" s="3">
        <v>11.628382999999999</v>
      </c>
      <c r="R33" s="3">
        <v>11.96542</v>
      </c>
      <c r="S33" s="3">
        <v>33.706097</v>
      </c>
      <c r="T33" s="3">
        <v>0.58047499999999996</v>
      </c>
      <c r="U33" s="3">
        <v>3.5</v>
      </c>
      <c r="V33" s="3">
        <v>32.18</v>
      </c>
      <c r="W33" s="3">
        <v>31.27</v>
      </c>
      <c r="X33" s="3">
        <v>27.97</v>
      </c>
      <c r="Y33" s="3">
        <v>26.29</v>
      </c>
      <c r="Z33" s="3">
        <v>26.29</v>
      </c>
      <c r="AA33" s="3">
        <v>101.86</v>
      </c>
      <c r="AB33" s="3">
        <v>156.6</v>
      </c>
      <c r="AC33" s="3">
        <v>156.6</v>
      </c>
      <c r="AD33" s="3">
        <v>0</v>
      </c>
      <c r="AE33" s="3">
        <v>219</v>
      </c>
      <c r="AF33" s="3">
        <v>4.01</v>
      </c>
      <c r="AG33" s="3">
        <v>-6</v>
      </c>
      <c r="AH33" s="3">
        <v>-43</v>
      </c>
      <c r="AI33" s="3">
        <v>275</v>
      </c>
      <c r="AQ33" s="50">
        <v>0</v>
      </c>
      <c r="AR33" s="3" t="s">
        <v>481</v>
      </c>
      <c r="AS33" s="3" t="s">
        <v>482</v>
      </c>
      <c r="AT33" s="3" t="s">
        <v>482</v>
      </c>
      <c r="AU33" s="3" t="s">
        <v>482</v>
      </c>
      <c r="AV33" s="3">
        <v>0</v>
      </c>
      <c r="AW33" s="3" t="s">
        <v>482</v>
      </c>
      <c r="AX33" s="50">
        <v>0.4791435185185185</v>
      </c>
      <c r="AY33" s="51">
        <v>45624</v>
      </c>
      <c r="AZ33" s="3">
        <v>-0.04</v>
      </c>
      <c r="BA33" s="3">
        <v>1</v>
      </c>
      <c r="BB33" s="3">
        <v>2E-3</v>
      </c>
      <c r="BC33" s="3">
        <v>4.0000000000000001E-3</v>
      </c>
      <c r="BD33" s="3">
        <v>1.2E-2</v>
      </c>
      <c r="BE33" s="3">
        <v>0</v>
      </c>
      <c r="BF33" s="3">
        <v>0</v>
      </c>
      <c r="BG33" s="3">
        <v>-1E-3</v>
      </c>
      <c r="BH33" s="3">
        <v>1</v>
      </c>
      <c r="BI33" s="3">
        <v>150</v>
      </c>
      <c r="BJ33" s="3">
        <v>5.0000000000000001E-3</v>
      </c>
      <c r="BK33" s="3">
        <v>2</v>
      </c>
      <c r="BL33" s="3">
        <v>0.16585</v>
      </c>
      <c r="BM33" s="3">
        <v>0</v>
      </c>
      <c r="BN33" s="3">
        <v>2.9229999999999999E-2</v>
      </c>
      <c r="BO33" s="3">
        <v>0</v>
      </c>
      <c r="BP33" s="3">
        <v>0</v>
      </c>
      <c r="BQ33" s="3">
        <v>-6.7999999999999999E-5</v>
      </c>
      <c r="BR33" s="3" t="s">
        <v>483</v>
      </c>
      <c r="BS33" s="3">
        <v>2.4698790000000002</v>
      </c>
      <c r="BT33" s="3">
        <v>2.4896989999999999</v>
      </c>
      <c r="BU33" s="3">
        <v>1.66473</v>
      </c>
      <c r="BV33" s="3">
        <v>0.94442599999999999</v>
      </c>
      <c r="BW33" s="3">
        <v>0.242363</v>
      </c>
      <c r="BX33" s="3">
        <v>-1.8138000000000001E-2</v>
      </c>
      <c r="BY33" s="3">
        <v>0.61287999999999998</v>
      </c>
      <c r="BZ33" s="3">
        <v>0.27967999999999998</v>
      </c>
      <c r="CA33" s="3">
        <v>38.190722999999998</v>
      </c>
      <c r="CB33" s="3">
        <v>1.26E-4</v>
      </c>
      <c r="CC33" s="3">
        <v>2.414574</v>
      </c>
      <c r="CD33" s="3">
        <v>-1.4E-5</v>
      </c>
      <c r="CE33" s="3">
        <v>1</v>
      </c>
      <c r="CF33" s="3">
        <v>2.4323229999999998</v>
      </c>
      <c r="CG33" s="3">
        <v>-2.5999999999999998E-5</v>
      </c>
      <c r="CH33" s="3">
        <v>1</v>
      </c>
      <c r="CI33" s="3">
        <v>0.600719</v>
      </c>
      <c r="CJ33" s="3">
        <v>0.60060599999999997</v>
      </c>
      <c r="CK33" s="3">
        <v>0.10741199999999999</v>
      </c>
      <c r="CL33" s="3">
        <v>0</v>
      </c>
      <c r="CN33" s="3" t="s">
        <v>484</v>
      </c>
      <c r="CO33" s="3" t="s">
        <v>485</v>
      </c>
      <c r="CQ33" s="3" t="s">
        <v>486</v>
      </c>
      <c r="CR33" s="3" t="s">
        <v>487</v>
      </c>
      <c r="CS33" s="3" t="s">
        <v>488</v>
      </c>
      <c r="CT33" s="3" t="s">
        <v>489</v>
      </c>
    </row>
    <row r="34" spans="1:98" x14ac:dyDescent="0.2">
      <c r="A34" s="55">
        <v>32</v>
      </c>
      <c r="B34" s="50">
        <v>0.48091435185185183</v>
      </c>
      <c r="C34" s="51">
        <v>45624</v>
      </c>
      <c r="D34" s="3" t="s">
        <v>479</v>
      </c>
      <c r="E34" s="3" t="s">
        <v>480</v>
      </c>
      <c r="G34" s="3">
        <v>32</v>
      </c>
      <c r="J34" s="3">
        <v>5.0687999999999997E-2</v>
      </c>
      <c r="K34" s="3">
        <v>2.9209480000000001</v>
      </c>
      <c r="L34" s="3">
        <v>4.9822999999999999E-2</v>
      </c>
      <c r="M34" s="3">
        <v>1.222737</v>
      </c>
      <c r="N34" s="3">
        <v>1.180404</v>
      </c>
      <c r="O34" s="3">
        <v>3.489249</v>
      </c>
      <c r="P34" s="3">
        <v>2.2665120000000001</v>
      </c>
      <c r="Q34" s="3">
        <v>11.588464999999999</v>
      </c>
      <c r="R34" s="3">
        <v>12.004060000000001</v>
      </c>
      <c r="S34" s="3">
        <v>34.255253000000003</v>
      </c>
      <c r="T34" s="3">
        <v>0.58047499999999996</v>
      </c>
      <c r="U34" s="3">
        <v>3.5</v>
      </c>
      <c r="V34" s="3">
        <v>32.26</v>
      </c>
      <c r="W34" s="3">
        <v>31.15</v>
      </c>
      <c r="X34" s="3">
        <v>27.98</v>
      </c>
      <c r="Y34" s="3">
        <v>26.57</v>
      </c>
      <c r="Z34" s="3">
        <v>26.57</v>
      </c>
      <c r="AA34" s="3">
        <v>101.86</v>
      </c>
      <c r="AB34" s="3">
        <v>156.6</v>
      </c>
      <c r="AC34" s="3">
        <v>156.5</v>
      </c>
      <c r="AD34" s="3">
        <v>0.1</v>
      </c>
      <c r="AE34" s="3">
        <v>256</v>
      </c>
      <c r="AF34" s="3">
        <v>4.01</v>
      </c>
      <c r="AG34" s="3">
        <v>-5</v>
      </c>
      <c r="AH34" s="3">
        <v>-30</v>
      </c>
      <c r="AI34" s="3">
        <v>279</v>
      </c>
      <c r="AQ34" s="50">
        <v>0</v>
      </c>
      <c r="AR34" s="3" t="s">
        <v>481</v>
      </c>
      <c r="AS34" s="3" t="s">
        <v>482</v>
      </c>
      <c r="AT34" s="3" t="s">
        <v>482</v>
      </c>
      <c r="AU34" s="3" t="s">
        <v>482</v>
      </c>
      <c r="AV34" s="3">
        <v>0</v>
      </c>
      <c r="AW34" s="3" t="s">
        <v>482</v>
      </c>
      <c r="AX34" s="50">
        <v>0.4791435185185185</v>
      </c>
      <c r="AY34" s="51">
        <v>45624</v>
      </c>
      <c r="AZ34" s="3">
        <v>-0.04</v>
      </c>
      <c r="BA34" s="3">
        <v>1</v>
      </c>
      <c r="BB34" s="3">
        <v>2E-3</v>
      </c>
      <c r="BC34" s="3">
        <v>4.0000000000000001E-3</v>
      </c>
      <c r="BD34" s="3">
        <v>1.0999999999999999E-2</v>
      </c>
      <c r="BE34" s="3">
        <v>1E-3</v>
      </c>
      <c r="BF34" s="3">
        <v>0</v>
      </c>
      <c r="BG34" s="3">
        <v>2E-3</v>
      </c>
      <c r="BH34" s="3">
        <v>1</v>
      </c>
      <c r="BI34" s="3">
        <v>150</v>
      </c>
      <c r="BJ34" s="3">
        <v>5.0000000000000001E-3</v>
      </c>
      <c r="BK34" s="3">
        <v>2</v>
      </c>
      <c r="BL34" s="3">
        <v>0.16585</v>
      </c>
      <c r="BM34" s="3">
        <v>0</v>
      </c>
      <c r="BN34" s="3">
        <v>2.9229999999999999E-2</v>
      </c>
      <c r="BO34" s="3">
        <v>0</v>
      </c>
      <c r="BP34" s="3">
        <v>0</v>
      </c>
      <c r="BQ34" s="3">
        <v>-6.7999999999999999E-5</v>
      </c>
      <c r="BR34" s="3" t="s">
        <v>483</v>
      </c>
      <c r="BS34" s="3">
        <v>2.469687</v>
      </c>
      <c r="BT34" s="3">
        <v>2.4898340000000001</v>
      </c>
      <c r="BU34" s="3">
        <v>1.6650370000000001</v>
      </c>
      <c r="BV34" s="3">
        <v>0.94425800000000004</v>
      </c>
      <c r="BW34" s="3">
        <v>0.24227299999999999</v>
      </c>
      <c r="BX34" s="3">
        <v>-1.5129999999999999E-2</v>
      </c>
      <c r="BY34" s="3">
        <v>0.61344299999999996</v>
      </c>
      <c r="BZ34" s="3">
        <v>0.30912600000000001</v>
      </c>
      <c r="CA34" s="3">
        <v>38.187145000000001</v>
      </c>
      <c r="CB34" s="3">
        <v>1.25E-4</v>
      </c>
      <c r="CC34" s="3">
        <v>2.414574</v>
      </c>
      <c r="CD34" s="3">
        <v>-1.4E-5</v>
      </c>
      <c r="CE34" s="3">
        <v>1</v>
      </c>
      <c r="CF34" s="3">
        <v>2.4323229999999998</v>
      </c>
      <c r="CG34" s="3">
        <v>-2.5999999999999998E-5</v>
      </c>
      <c r="CH34" s="3">
        <v>1</v>
      </c>
      <c r="CI34" s="3">
        <v>0.600719</v>
      </c>
      <c r="CJ34" s="3">
        <v>0.60060599999999997</v>
      </c>
      <c r="CK34" s="3">
        <v>0.10741199999999999</v>
      </c>
      <c r="CL34" s="3">
        <v>0</v>
      </c>
      <c r="CN34" s="3" t="s">
        <v>484</v>
      </c>
      <c r="CO34" s="3" t="s">
        <v>485</v>
      </c>
      <c r="CQ34" s="3" t="s">
        <v>486</v>
      </c>
      <c r="CR34" s="3" t="s">
        <v>487</v>
      </c>
      <c r="CS34" s="3" t="s">
        <v>488</v>
      </c>
      <c r="CT34" s="3" t="s">
        <v>489</v>
      </c>
    </row>
    <row r="35" spans="1:98" x14ac:dyDescent="0.2">
      <c r="A35" s="55">
        <v>33</v>
      </c>
      <c r="B35" s="50">
        <v>0.48127314814814814</v>
      </c>
      <c r="C35" s="51">
        <v>45624</v>
      </c>
      <c r="D35" s="3" t="s">
        <v>479</v>
      </c>
      <c r="E35" s="3" t="s">
        <v>480</v>
      </c>
      <c r="G35" s="3">
        <v>33</v>
      </c>
      <c r="J35" s="3">
        <v>4.9181999999999997E-2</v>
      </c>
      <c r="K35" s="3">
        <v>2.921192</v>
      </c>
      <c r="L35" s="3">
        <v>4.8368000000000001E-2</v>
      </c>
      <c r="M35" s="3">
        <v>1.2081040000000001</v>
      </c>
      <c r="N35" s="3">
        <v>1.1673849999999999</v>
      </c>
      <c r="O35" s="3">
        <v>3.4544839999999999</v>
      </c>
      <c r="P35" s="3">
        <v>2.2463799999999998</v>
      </c>
      <c r="Q35" s="3">
        <v>11.460483</v>
      </c>
      <c r="R35" s="3">
        <v>11.860229</v>
      </c>
      <c r="S35" s="3">
        <v>33.913451999999999</v>
      </c>
      <c r="T35" s="3">
        <v>0.58047499999999996</v>
      </c>
      <c r="U35" s="3">
        <v>3.5</v>
      </c>
      <c r="V35" s="3">
        <v>31.85</v>
      </c>
      <c r="W35" s="3">
        <v>30.78</v>
      </c>
      <c r="X35" s="3">
        <v>27.99</v>
      </c>
      <c r="Y35" s="3">
        <v>26.4</v>
      </c>
      <c r="Z35" s="3">
        <v>26.4</v>
      </c>
      <c r="AA35" s="3">
        <v>101.86</v>
      </c>
      <c r="AB35" s="3">
        <v>156.6</v>
      </c>
      <c r="AC35" s="3">
        <v>156.69999999999999</v>
      </c>
      <c r="AD35" s="3">
        <v>-0.1</v>
      </c>
      <c r="AE35" s="3">
        <v>223</v>
      </c>
      <c r="AF35" s="3">
        <v>4.0090000000000003</v>
      </c>
      <c r="AG35" s="3">
        <v>-4</v>
      </c>
      <c r="AH35" s="3">
        <v>-40</v>
      </c>
      <c r="AI35" s="3">
        <v>273</v>
      </c>
      <c r="AQ35" s="50">
        <v>0</v>
      </c>
      <c r="AR35" s="3" t="s">
        <v>481</v>
      </c>
      <c r="AS35" s="3" t="s">
        <v>482</v>
      </c>
      <c r="AT35" s="3" t="s">
        <v>482</v>
      </c>
      <c r="AU35" s="3" t="s">
        <v>482</v>
      </c>
      <c r="AV35" s="3">
        <v>0</v>
      </c>
      <c r="AW35" s="3" t="s">
        <v>482</v>
      </c>
      <c r="AX35" s="50">
        <v>0.4791435185185185</v>
      </c>
      <c r="AY35" s="51">
        <v>45624</v>
      </c>
      <c r="AZ35" s="3">
        <v>-0.04</v>
      </c>
      <c r="BA35" s="3">
        <v>1</v>
      </c>
      <c r="BB35" s="3">
        <v>2E-3</v>
      </c>
      <c r="BC35" s="3">
        <v>4.0000000000000001E-3</v>
      </c>
      <c r="BD35" s="3">
        <v>1.2E-2</v>
      </c>
      <c r="BE35" s="3">
        <v>2E-3</v>
      </c>
      <c r="BF35" s="3">
        <v>2E-3</v>
      </c>
      <c r="BG35" s="3">
        <v>0</v>
      </c>
      <c r="BH35" s="3">
        <v>1</v>
      </c>
      <c r="BI35" s="3">
        <v>150</v>
      </c>
      <c r="BJ35" s="3">
        <v>5.0000000000000001E-3</v>
      </c>
      <c r="BK35" s="3">
        <v>2</v>
      </c>
      <c r="BL35" s="3">
        <v>0.16585</v>
      </c>
      <c r="BM35" s="3">
        <v>0</v>
      </c>
      <c r="BN35" s="3">
        <v>2.9229999999999999E-2</v>
      </c>
      <c r="BO35" s="3">
        <v>0</v>
      </c>
      <c r="BP35" s="3">
        <v>0</v>
      </c>
      <c r="BQ35" s="3">
        <v>-6.7999999999999999E-5</v>
      </c>
      <c r="BR35" s="3" t="s">
        <v>483</v>
      </c>
      <c r="BS35" s="3">
        <v>2.4691149999999999</v>
      </c>
      <c r="BT35" s="3">
        <v>2.4891869999999998</v>
      </c>
      <c r="BU35" s="3">
        <v>1.665295</v>
      </c>
      <c r="BV35" s="3">
        <v>0.944801</v>
      </c>
      <c r="BW35" s="3">
        <v>0.24213299999999999</v>
      </c>
      <c r="BX35" s="3">
        <v>-1.7228E-2</v>
      </c>
      <c r="BY35" s="3">
        <v>0.61416400000000004</v>
      </c>
      <c r="BZ35" s="3">
        <v>0.28336699999999998</v>
      </c>
      <c r="CA35" s="3">
        <v>38.183571000000001</v>
      </c>
      <c r="CB35" s="3">
        <v>1.2400000000000001E-4</v>
      </c>
      <c r="CC35" s="3">
        <v>2.414574</v>
      </c>
      <c r="CD35" s="3">
        <v>-1.4E-5</v>
      </c>
      <c r="CE35" s="3">
        <v>1</v>
      </c>
      <c r="CF35" s="3">
        <v>2.4323229999999998</v>
      </c>
      <c r="CG35" s="3">
        <v>-2.5999999999999998E-5</v>
      </c>
      <c r="CH35" s="3">
        <v>1</v>
      </c>
      <c r="CI35" s="3">
        <v>0.600719</v>
      </c>
      <c r="CJ35" s="3">
        <v>0.60060599999999997</v>
      </c>
      <c r="CK35" s="3">
        <v>0.10741199999999999</v>
      </c>
      <c r="CL35" s="3">
        <v>0</v>
      </c>
      <c r="CN35" s="3" t="s">
        <v>484</v>
      </c>
      <c r="CO35" s="3" t="s">
        <v>485</v>
      </c>
      <c r="CQ35" s="3" t="s">
        <v>486</v>
      </c>
      <c r="CR35" s="3" t="s">
        <v>487</v>
      </c>
      <c r="CS35" s="3" t="s">
        <v>488</v>
      </c>
      <c r="CT35" s="3" t="s">
        <v>489</v>
      </c>
    </row>
    <row r="36" spans="1:98" x14ac:dyDescent="0.2">
      <c r="A36" s="3">
        <v>34</v>
      </c>
      <c r="B36" s="50">
        <v>0.49896990740740743</v>
      </c>
      <c r="C36" s="51">
        <v>45624</v>
      </c>
      <c r="D36" s="3" t="s">
        <v>479</v>
      </c>
      <c r="E36" s="3" t="s">
        <v>480</v>
      </c>
      <c r="G36" s="3">
        <v>34</v>
      </c>
      <c r="J36" s="3">
        <v>5.7679000000000001E-2</v>
      </c>
      <c r="K36" s="3">
        <v>2.9203190000000001</v>
      </c>
      <c r="L36" s="3">
        <v>5.6561E-2</v>
      </c>
      <c r="M36" s="3">
        <v>1.1597040000000001</v>
      </c>
      <c r="N36" s="3">
        <v>1.1086050000000001</v>
      </c>
      <c r="O36" s="3">
        <v>3.5667650000000002</v>
      </c>
      <c r="P36" s="3">
        <v>2.4070610000000001</v>
      </c>
      <c r="Q36" s="3">
        <v>10.888076999999999</v>
      </c>
      <c r="R36" s="3">
        <v>11.389946999999999</v>
      </c>
      <c r="S36" s="3">
        <v>35.030704</v>
      </c>
      <c r="T36" s="3">
        <v>0.58047499999999996</v>
      </c>
      <c r="U36" s="3">
        <v>3.5</v>
      </c>
      <c r="V36" s="3">
        <v>29.11</v>
      </c>
      <c r="W36" s="3">
        <v>27.83</v>
      </c>
      <c r="X36" s="3">
        <v>28.83</v>
      </c>
      <c r="Y36" s="3">
        <v>26.94</v>
      </c>
      <c r="Z36" s="3">
        <v>26.94</v>
      </c>
      <c r="AA36" s="3">
        <v>101.82</v>
      </c>
      <c r="AB36" s="3">
        <v>156.5</v>
      </c>
      <c r="AC36" s="3">
        <v>156.69999999999999</v>
      </c>
      <c r="AD36" s="3">
        <v>-0.1</v>
      </c>
      <c r="AE36" s="3">
        <v>287</v>
      </c>
      <c r="AF36" s="3">
        <v>3.9790000000000001</v>
      </c>
      <c r="AG36" s="3">
        <v>-4</v>
      </c>
      <c r="AH36" s="3">
        <v>-36</v>
      </c>
      <c r="AI36" s="3">
        <v>253</v>
      </c>
      <c r="AQ36" s="50">
        <v>0</v>
      </c>
      <c r="AR36" s="3" t="s">
        <v>481</v>
      </c>
      <c r="AS36" s="3" t="s">
        <v>482</v>
      </c>
      <c r="AT36" s="3" t="s">
        <v>482</v>
      </c>
      <c r="AU36" s="3" t="s">
        <v>482</v>
      </c>
      <c r="AV36" s="3">
        <v>0</v>
      </c>
      <c r="AW36" s="3" t="s">
        <v>482</v>
      </c>
      <c r="AX36" s="50">
        <v>0.4791435185185185</v>
      </c>
      <c r="AY36" s="51">
        <v>45624</v>
      </c>
      <c r="AZ36" s="3">
        <v>-0.04</v>
      </c>
      <c r="BA36" s="3">
        <v>1</v>
      </c>
      <c r="BB36" s="3">
        <v>2E-3</v>
      </c>
      <c r="BC36" s="3">
        <v>4.0000000000000001E-3</v>
      </c>
      <c r="BD36" s="3">
        <v>1.2E-2</v>
      </c>
      <c r="BE36" s="3">
        <v>0</v>
      </c>
      <c r="BF36" s="3">
        <v>-1E-3</v>
      </c>
      <c r="BG36" s="3">
        <v>2E-3</v>
      </c>
      <c r="BH36" s="3">
        <v>1</v>
      </c>
      <c r="BI36" s="3">
        <v>150</v>
      </c>
      <c r="BJ36" s="3">
        <v>5.0000000000000001E-3</v>
      </c>
      <c r="BK36" s="3">
        <v>2</v>
      </c>
      <c r="BL36" s="3">
        <v>0.16585</v>
      </c>
      <c r="BM36" s="3">
        <v>0</v>
      </c>
      <c r="BN36" s="3">
        <v>2.9229999999999999E-2</v>
      </c>
      <c r="BO36" s="3">
        <v>0</v>
      </c>
      <c r="BP36" s="3">
        <v>0</v>
      </c>
      <c r="BQ36" s="3">
        <v>-6.7999999999999999E-5</v>
      </c>
      <c r="BR36" s="3" t="s">
        <v>483</v>
      </c>
      <c r="BS36" s="3">
        <v>2.464429</v>
      </c>
      <c r="BT36" s="3">
        <v>2.484769</v>
      </c>
      <c r="BU36" s="3">
        <v>1.664374</v>
      </c>
      <c r="BV36" s="3">
        <v>0.94478099999999998</v>
      </c>
      <c r="BW36" s="3">
        <v>0.23419400000000001</v>
      </c>
      <c r="BX36" s="3">
        <v>-2.0806999999999999E-2</v>
      </c>
      <c r="BY36" s="3">
        <v>0.64754400000000001</v>
      </c>
      <c r="BZ36" s="3">
        <v>0.333617</v>
      </c>
      <c r="CA36" s="3">
        <v>38.301945000000003</v>
      </c>
      <c r="CB36" s="3">
        <v>1.26E-4</v>
      </c>
      <c r="CC36" s="3">
        <v>2.414574</v>
      </c>
      <c r="CD36" s="3">
        <v>-1.4E-5</v>
      </c>
      <c r="CE36" s="3">
        <v>1</v>
      </c>
      <c r="CF36" s="3">
        <v>2.4323229999999998</v>
      </c>
      <c r="CG36" s="3">
        <v>-2.5999999999999998E-5</v>
      </c>
      <c r="CH36" s="3">
        <v>1</v>
      </c>
      <c r="CI36" s="3">
        <v>0.600719</v>
      </c>
      <c r="CJ36" s="3">
        <v>0.60060599999999997</v>
      </c>
      <c r="CK36" s="3">
        <v>0.10741199999999999</v>
      </c>
      <c r="CL36" s="3">
        <v>0</v>
      </c>
      <c r="CN36" s="3" t="s">
        <v>484</v>
      </c>
      <c r="CO36" s="3" t="s">
        <v>485</v>
      </c>
      <c r="CQ36" s="3" t="s">
        <v>486</v>
      </c>
      <c r="CR36" s="3" t="s">
        <v>487</v>
      </c>
      <c r="CS36" s="3" t="s">
        <v>488</v>
      </c>
      <c r="CT36" s="3" t="s">
        <v>489</v>
      </c>
    </row>
    <row r="37" spans="1:98" x14ac:dyDescent="0.2">
      <c r="A37" s="3">
        <v>35</v>
      </c>
      <c r="B37" s="50">
        <v>0.49934027777777779</v>
      </c>
      <c r="C37" s="51">
        <v>45624</v>
      </c>
      <c r="D37" s="3" t="s">
        <v>479</v>
      </c>
      <c r="E37" s="3" t="s">
        <v>480</v>
      </c>
      <c r="G37" s="3">
        <v>35</v>
      </c>
      <c r="J37" s="3">
        <v>4.9139000000000002E-2</v>
      </c>
      <c r="K37" s="3">
        <v>2.9221569999999999</v>
      </c>
      <c r="L37" s="3">
        <v>4.8326000000000001E-2</v>
      </c>
      <c r="M37" s="3">
        <v>1.1545319999999999</v>
      </c>
      <c r="N37" s="3">
        <v>1.1115679999999999</v>
      </c>
      <c r="O37" s="3">
        <v>3.5270730000000001</v>
      </c>
      <c r="P37" s="3">
        <v>2.372541</v>
      </c>
      <c r="Q37" s="3">
        <v>10.917128999999999</v>
      </c>
      <c r="R37" s="3">
        <v>11.339088</v>
      </c>
      <c r="S37" s="3">
        <v>34.640709000000001</v>
      </c>
      <c r="T37" s="3">
        <v>0.58047499999999996</v>
      </c>
      <c r="U37" s="3">
        <v>3.5</v>
      </c>
      <c r="V37" s="3">
        <v>28.99</v>
      </c>
      <c r="W37" s="3">
        <v>27.91</v>
      </c>
      <c r="X37" s="3">
        <v>28.83</v>
      </c>
      <c r="Y37" s="3">
        <v>26.75</v>
      </c>
      <c r="Z37" s="3">
        <v>26.75</v>
      </c>
      <c r="AA37" s="3">
        <v>101.82</v>
      </c>
      <c r="AB37" s="3">
        <v>156.80000000000001</v>
      </c>
      <c r="AC37" s="3">
        <v>156.4</v>
      </c>
      <c r="AD37" s="3">
        <v>0.2</v>
      </c>
      <c r="AE37" s="3">
        <v>236</v>
      </c>
      <c r="AF37" s="3">
        <v>3.9790000000000001</v>
      </c>
      <c r="AG37" s="3">
        <v>-4</v>
      </c>
      <c r="AH37" s="3">
        <v>-48</v>
      </c>
      <c r="AI37" s="3">
        <v>259</v>
      </c>
      <c r="AQ37" s="50">
        <v>0</v>
      </c>
      <c r="AR37" s="3" t="s">
        <v>481</v>
      </c>
      <c r="AS37" s="3" t="s">
        <v>482</v>
      </c>
      <c r="AT37" s="3" t="s">
        <v>482</v>
      </c>
      <c r="AU37" s="3" t="s">
        <v>482</v>
      </c>
      <c r="AV37" s="3">
        <v>0</v>
      </c>
      <c r="AW37" s="3" t="s">
        <v>482</v>
      </c>
      <c r="AX37" s="50">
        <v>0.49920138888888888</v>
      </c>
      <c r="AY37" s="51">
        <v>45624</v>
      </c>
      <c r="AZ37" s="3">
        <v>-0.04</v>
      </c>
      <c r="BA37" s="3">
        <v>1</v>
      </c>
      <c r="BB37" s="3">
        <v>1E-3</v>
      </c>
      <c r="BC37" s="3">
        <v>3.0000000000000001E-3</v>
      </c>
      <c r="BD37" s="3">
        <v>1.0999999999999999E-2</v>
      </c>
      <c r="BE37" s="3">
        <v>4.0000000000000001E-3</v>
      </c>
      <c r="BF37" s="3">
        <v>-1E-3</v>
      </c>
      <c r="BG37" s="3">
        <v>0</v>
      </c>
      <c r="BH37" s="3">
        <v>1</v>
      </c>
      <c r="BI37" s="3">
        <v>150</v>
      </c>
      <c r="BJ37" s="3">
        <v>5.0000000000000001E-3</v>
      </c>
      <c r="BK37" s="3">
        <v>2</v>
      </c>
      <c r="BL37" s="3">
        <v>0.16585</v>
      </c>
      <c r="BM37" s="3">
        <v>0</v>
      </c>
      <c r="BN37" s="3">
        <v>2.9229999999999999E-2</v>
      </c>
      <c r="BO37" s="3">
        <v>0</v>
      </c>
      <c r="BP37" s="3">
        <v>0</v>
      </c>
      <c r="BQ37" s="3">
        <v>-6.7999999999999999E-5</v>
      </c>
      <c r="BR37" s="3" t="s">
        <v>483</v>
      </c>
      <c r="BS37" s="3">
        <v>2.4645600000000001</v>
      </c>
      <c r="BT37" s="3">
        <v>2.4845830000000002</v>
      </c>
      <c r="BU37" s="3">
        <v>1.666315</v>
      </c>
      <c r="BV37" s="3">
        <v>0.94404999999999994</v>
      </c>
      <c r="BW37" s="3">
        <v>0.23424600000000001</v>
      </c>
      <c r="BX37" s="3">
        <v>-2.291E-2</v>
      </c>
      <c r="BY37" s="3">
        <v>0.64814499999999997</v>
      </c>
      <c r="BZ37" s="3">
        <v>0.29336099999999998</v>
      </c>
      <c r="CA37" s="3">
        <v>38.297652999999997</v>
      </c>
      <c r="CB37" s="3">
        <v>1.2799999999999999E-4</v>
      </c>
      <c r="CC37" s="3">
        <v>2.414574</v>
      </c>
      <c r="CD37" s="3">
        <v>-1.4E-5</v>
      </c>
      <c r="CE37" s="3">
        <v>1</v>
      </c>
      <c r="CF37" s="3">
        <v>2.4323229999999998</v>
      </c>
      <c r="CG37" s="3">
        <v>-2.5999999999999998E-5</v>
      </c>
      <c r="CH37" s="3">
        <v>1</v>
      </c>
      <c r="CI37" s="3">
        <v>0.600719</v>
      </c>
      <c r="CJ37" s="3">
        <v>0.60060599999999997</v>
      </c>
      <c r="CK37" s="3">
        <v>0.10741199999999999</v>
      </c>
      <c r="CL37" s="3">
        <v>0</v>
      </c>
      <c r="CN37" s="3" t="s">
        <v>484</v>
      </c>
      <c r="CO37" s="3" t="s">
        <v>485</v>
      </c>
      <c r="CQ37" s="3" t="s">
        <v>486</v>
      </c>
      <c r="CR37" s="3" t="s">
        <v>487</v>
      </c>
      <c r="CS37" s="3" t="s">
        <v>488</v>
      </c>
      <c r="CT37" s="3" t="s">
        <v>489</v>
      </c>
    </row>
    <row r="38" spans="1:98" x14ac:dyDescent="0.2">
      <c r="A38" s="3">
        <v>36</v>
      </c>
      <c r="B38" s="50">
        <v>0.49966435185185187</v>
      </c>
      <c r="C38" s="51">
        <v>45624</v>
      </c>
      <c r="D38" s="3" t="s">
        <v>479</v>
      </c>
      <c r="E38" s="3" t="s">
        <v>480</v>
      </c>
      <c r="G38" s="3">
        <v>36</v>
      </c>
      <c r="J38" s="3">
        <v>4.6567999999999998E-2</v>
      </c>
      <c r="K38" s="3">
        <v>2.920299</v>
      </c>
      <c r="L38" s="3">
        <v>4.5837000000000003E-2</v>
      </c>
      <c r="M38" s="3">
        <v>1.1565719999999999</v>
      </c>
      <c r="N38" s="3">
        <v>1.115723</v>
      </c>
      <c r="O38" s="3">
        <v>3.5312540000000001</v>
      </c>
      <c r="P38" s="3">
        <v>2.374682</v>
      </c>
      <c r="Q38" s="3">
        <v>10.958178999999999</v>
      </c>
      <c r="R38" s="3">
        <v>11.359372</v>
      </c>
      <c r="S38" s="3">
        <v>34.682529000000002</v>
      </c>
      <c r="T38" s="3">
        <v>0.58047499999999996</v>
      </c>
      <c r="U38" s="3">
        <v>3.5</v>
      </c>
      <c r="V38" s="3">
        <v>29.07</v>
      </c>
      <c r="W38" s="3">
        <v>28.04</v>
      </c>
      <c r="X38" s="3">
        <v>28.81</v>
      </c>
      <c r="Y38" s="3">
        <v>26.77</v>
      </c>
      <c r="Z38" s="3">
        <v>26.77</v>
      </c>
      <c r="AA38" s="3">
        <v>101.82</v>
      </c>
      <c r="AB38" s="3">
        <v>156.5</v>
      </c>
      <c r="AC38" s="3">
        <v>156.19999999999999</v>
      </c>
      <c r="AD38" s="3">
        <v>0.2</v>
      </c>
      <c r="AE38" s="3">
        <v>257</v>
      </c>
      <c r="AF38" s="3">
        <v>3.9780000000000002</v>
      </c>
      <c r="AG38" s="3">
        <v>-2</v>
      </c>
      <c r="AH38" s="3">
        <v>-43</v>
      </c>
      <c r="AI38" s="3">
        <v>257</v>
      </c>
      <c r="AQ38" s="50">
        <v>0</v>
      </c>
      <c r="AR38" s="3" t="s">
        <v>481</v>
      </c>
      <c r="AS38" s="3" t="s">
        <v>482</v>
      </c>
      <c r="AT38" s="3" t="s">
        <v>482</v>
      </c>
      <c r="AU38" s="3" t="s">
        <v>482</v>
      </c>
      <c r="AV38" s="3">
        <v>0</v>
      </c>
      <c r="AW38" s="3" t="s">
        <v>482</v>
      </c>
      <c r="AX38" s="50">
        <v>0.49920138888888888</v>
      </c>
      <c r="AY38" s="51">
        <v>45624</v>
      </c>
      <c r="AZ38" s="3">
        <v>-0.04</v>
      </c>
      <c r="BA38" s="3">
        <v>1</v>
      </c>
      <c r="BB38" s="3">
        <v>1E-3</v>
      </c>
      <c r="BC38" s="3">
        <v>4.0000000000000001E-3</v>
      </c>
      <c r="BD38" s="3">
        <v>1.0999999999999999E-2</v>
      </c>
      <c r="BE38" s="3">
        <v>-2E-3</v>
      </c>
      <c r="BF38" s="3">
        <v>1E-3</v>
      </c>
      <c r="BG38" s="3">
        <v>-1E-3</v>
      </c>
      <c r="BH38" s="3">
        <v>1</v>
      </c>
      <c r="BI38" s="3">
        <v>150</v>
      </c>
      <c r="BJ38" s="3">
        <v>5.0000000000000001E-3</v>
      </c>
      <c r="BK38" s="3">
        <v>2</v>
      </c>
      <c r="BL38" s="3">
        <v>0.16585</v>
      </c>
      <c r="BM38" s="3">
        <v>0</v>
      </c>
      <c r="BN38" s="3">
        <v>2.9229999999999999E-2</v>
      </c>
      <c r="BO38" s="3">
        <v>0</v>
      </c>
      <c r="BP38" s="3">
        <v>0</v>
      </c>
      <c r="BQ38" s="3">
        <v>-6.7999999999999999E-5</v>
      </c>
      <c r="BR38" s="3" t="s">
        <v>483</v>
      </c>
      <c r="BS38" s="3">
        <v>2.4647619999999999</v>
      </c>
      <c r="BT38" s="3">
        <v>2.4847049999999999</v>
      </c>
      <c r="BU38" s="3">
        <v>1.664353</v>
      </c>
      <c r="BV38" s="3">
        <v>0.94352400000000003</v>
      </c>
      <c r="BW38" s="3">
        <v>0.234379</v>
      </c>
      <c r="BX38" s="3">
        <v>-2.2513999999999999E-2</v>
      </c>
      <c r="BY38" s="3">
        <v>0.64866299999999999</v>
      </c>
      <c r="BZ38" s="3">
        <v>0.31009799999999998</v>
      </c>
      <c r="CA38" s="3">
        <v>38.285136999999999</v>
      </c>
      <c r="CB38" s="3">
        <v>1.27E-4</v>
      </c>
      <c r="CC38" s="3">
        <v>2.414574</v>
      </c>
      <c r="CD38" s="3">
        <v>-1.4E-5</v>
      </c>
      <c r="CE38" s="3">
        <v>1</v>
      </c>
      <c r="CF38" s="3">
        <v>2.4323229999999998</v>
      </c>
      <c r="CG38" s="3">
        <v>-2.5999999999999998E-5</v>
      </c>
      <c r="CH38" s="3">
        <v>1</v>
      </c>
      <c r="CI38" s="3">
        <v>0.600719</v>
      </c>
      <c r="CJ38" s="3">
        <v>0.60060599999999997</v>
      </c>
      <c r="CK38" s="3">
        <v>0.10741199999999999</v>
      </c>
      <c r="CL38" s="3">
        <v>0</v>
      </c>
      <c r="CN38" s="3" t="s">
        <v>484</v>
      </c>
      <c r="CO38" s="3" t="s">
        <v>485</v>
      </c>
      <c r="CQ38" s="3" t="s">
        <v>486</v>
      </c>
      <c r="CR38" s="3" t="s">
        <v>487</v>
      </c>
      <c r="CS38" s="3" t="s">
        <v>488</v>
      </c>
      <c r="CT38" s="3" t="s">
        <v>489</v>
      </c>
    </row>
    <row r="39" spans="1:98" x14ac:dyDescent="0.2">
      <c r="A39" s="3">
        <v>37</v>
      </c>
      <c r="B39" s="50">
        <v>0.49989583333333332</v>
      </c>
      <c r="C39" s="51">
        <v>45624</v>
      </c>
      <c r="D39" s="3" t="s">
        <v>479</v>
      </c>
      <c r="E39" s="3" t="s">
        <v>480</v>
      </c>
      <c r="G39" s="3">
        <v>37</v>
      </c>
      <c r="J39" s="3">
        <v>3.5001999999999998E-2</v>
      </c>
      <c r="K39" s="3">
        <v>2.919346</v>
      </c>
      <c r="L39" s="3">
        <v>3.4587E-2</v>
      </c>
      <c r="M39" s="3">
        <v>1.1469450000000001</v>
      </c>
      <c r="N39" s="3">
        <v>1.1151880000000001</v>
      </c>
      <c r="O39" s="3">
        <v>3.5909119999999999</v>
      </c>
      <c r="P39" s="3">
        <v>2.4439669999999998</v>
      </c>
      <c r="Q39" s="3">
        <v>10.953059</v>
      </c>
      <c r="R39" s="3">
        <v>11.264964000000001</v>
      </c>
      <c r="S39" s="3">
        <v>35.268906000000001</v>
      </c>
      <c r="T39" s="3">
        <v>0.58047499999999996</v>
      </c>
      <c r="U39" s="3">
        <v>3.5</v>
      </c>
      <c r="V39" s="3">
        <v>28.86</v>
      </c>
      <c r="W39" s="3">
        <v>28.06</v>
      </c>
      <c r="X39" s="3">
        <v>28.8</v>
      </c>
      <c r="Y39" s="3">
        <v>27.06</v>
      </c>
      <c r="Z39" s="3">
        <v>27.06</v>
      </c>
      <c r="AA39" s="3">
        <v>101.82</v>
      </c>
      <c r="AB39" s="3">
        <v>156.4</v>
      </c>
      <c r="AC39" s="3">
        <v>156.6</v>
      </c>
      <c r="AD39" s="3">
        <v>-0.1</v>
      </c>
      <c r="AE39" s="3">
        <v>249</v>
      </c>
      <c r="AF39" s="3">
        <v>3.9769999999999999</v>
      </c>
      <c r="AG39" s="3">
        <v>0</v>
      </c>
      <c r="AH39" s="3">
        <v>-44</v>
      </c>
      <c r="AI39" s="3">
        <v>251</v>
      </c>
      <c r="AQ39" s="50">
        <v>0</v>
      </c>
      <c r="AR39" s="3" t="s">
        <v>481</v>
      </c>
      <c r="AS39" s="3" t="s">
        <v>482</v>
      </c>
      <c r="AT39" s="3" t="s">
        <v>482</v>
      </c>
      <c r="AU39" s="3" t="s">
        <v>482</v>
      </c>
      <c r="AV39" s="3">
        <v>0</v>
      </c>
      <c r="AW39" s="3" t="s">
        <v>482</v>
      </c>
      <c r="AX39" s="50">
        <v>0.49920138888888888</v>
      </c>
      <c r="AY39" s="51">
        <v>45624</v>
      </c>
      <c r="AZ39" s="3">
        <v>-0.04</v>
      </c>
      <c r="BA39" s="3">
        <v>1</v>
      </c>
      <c r="BB39" s="3">
        <v>2E-3</v>
      </c>
      <c r="BC39" s="3">
        <v>4.0000000000000001E-3</v>
      </c>
      <c r="BD39" s="3">
        <v>1.0999999999999999E-2</v>
      </c>
      <c r="BE39" s="3">
        <v>-1E-3</v>
      </c>
      <c r="BF39" s="3">
        <v>-3.0000000000000001E-3</v>
      </c>
      <c r="BG39" s="3">
        <v>-3.0000000000000001E-3</v>
      </c>
      <c r="BH39" s="3">
        <v>1</v>
      </c>
      <c r="BI39" s="3">
        <v>150</v>
      </c>
      <c r="BJ39" s="3">
        <v>5.0000000000000001E-3</v>
      </c>
      <c r="BK39" s="3">
        <v>2</v>
      </c>
      <c r="BL39" s="3">
        <v>0.16585</v>
      </c>
      <c r="BM39" s="3">
        <v>0</v>
      </c>
      <c r="BN39" s="3">
        <v>2.9229999999999999E-2</v>
      </c>
      <c r="BO39" s="3">
        <v>0</v>
      </c>
      <c r="BP39" s="3">
        <v>0</v>
      </c>
      <c r="BQ39" s="3">
        <v>-6.7999999999999999E-5</v>
      </c>
      <c r="BR39" s="3" t="s">
        <v>483</v>
      </c>
      <c r="BS39" s="3">
        <v>2.464788</v>
      </c>
      <c r="BT39" s="3">
        <v>2.4843709999999999</v>
      </c>
      <c r="BU39" s="3">
        <v>1.663349</v>
      </c>
      <c r="BV39" s="3">
        <v>0.94438800000000001</v>
      </c>
      <c r="BW39" s="3">
        <v>0.234545</v>
      </c>
      <c r="BX39" s="3">
        <v>-1.9054999999999999E-2</v>
      </c>
      <c r="BY39" s="3">
        <v>0.64898800000000001</v>
      </c>
      <c r="BZ39" s="3">
        <v>0.30355500000000002</v>
      </c>
      <c r="CA39" s="3">
        <v>38.271903999999999</v>
      </c>
      <c r="CB39" s="3">
        <v>1.2400000000000001E-4</v>
      </c>
      <c r="CC39" s="3">
        <v>2.414574</v>
      </c>
      <c r="CD39" s="3">
        <v>-1.4E-5</v>
      </c>
      <c r="CE39" s="3">
        <v>1</v>
      </c>
      <c r="CF39" s="3">
        <v>2.4323229999999998</v>
      </c>
      <c r="CG39" s="3">
        <v>-2.5999999999999998E-5</v>
      </c>
      <c r="CH39" s="3">
        <v>1</v>
      </c>
      <c r="CI39" s="3">
        <v>0.600719</v>
      </c>
      <c r="CJ39" s="3">
        <v>0.60060599999999997</v>
      </c>
      <c r="CK39" s="3">
        <v>0.10741199999999999</v>
      </c>
      <c r="CL39" s="3">
        <v>0</v>
      </c>
      <c r="CN39" s="3" t="s">
        <v>484</v>
      </c>
      <c r="CO39" s="3" t="s">
        <v>485</v>
      </c>
      <c r="CQ39" s="3" t="s">
        <v>486</v>
      </c>
      <c r="CR39" s="3" t="s">
        <v>487</v>
      </c>
      <c r="CS39" s="3" t="s">
        <v>488</v>
      </c>
      <c r="CT39" s="3" t="s">
        <v>489</v>
      </c>
    </row>
    <row r="40" spans="1:98" x14ac:dyDescent="0.2">
      <c r="A40" s="3">
        <v>38</v>
      </c>
      <c r="B40" s="50">
        <v>0.50019675925925922</v>
      </c>
      <c r="C40" s="51">
        <v>45624</v>
      </c>
      <c r="D40" s="3" t="s">
        <v>479</v>
      </c>
      <c r="E40" s="3" t="s">
        <v>480</v>
      </c>
      <c r="G40" s="3">
        <v>38</v>
      </c>
      <c r="J40" s="3">
        <v>5.7807999999999998E-2</v>
      </c>
      <c r="K40" s="3">
        <v>2.9194390000000001</v>
      </c>
      <c r="L40" s="3">
        <v>5.6684999999999999E-2</v>
      </c>
      <c r="M40" s="3">
        <v>1.159278</v>
      </c>
      <c r="N40" s="3">
        <v>1.108573</v>
      </c>
      <c r="O40" s="3">
        <v>3.5411730000000001</v>
      </c>
      <c r="P40" s="3">
        <v>2.3818950000000001</v>
      </c>
      <c r="Q40" s="3">
        <v>10.888161999999999</v>
      </c>
      <c r="R40" s="3">
        <v>11.386175</v>
      </c>
      <c r="S40" s="3">
        <v>34.780636000000001</v>
      </c>
      <c r="T40" s="3">
        <v>0.58047499999999996</v>
      </c>
      <c r="U40" s="3">
        <v>3.5</v>
      </c>
      <c r="V40" s="3">
        <v>29.21</v>
      </c>
      <c r="W40" s="3">
        <v>27.93</v>
      </c>
      <c r="X40" s="3">
        <v>28.77</v>
      </c>
      <c r="Y40" s="3">
        <v>26.82</v>
      </c>
      <c r="Z40" s="3">
        <v>26.82</v>
      </c>
      <c r="AA40" s="3">
        <v>101.81</v>
      </c>
      <c r="AB40" s="3">
        <v>156.4</v>
      </c>
      <c r="AC40" s="3">
        <v>156.4</v>
      </c>
      <c r="AD40" s="3">
        <v>0</v>
      </c>
      <c r="AE40" s="3">
        <v>275</v>
      </c>
      <c r="AF40" s="3">
        <v>3.9769999999999999</v>
      </c>
      <c r="AG40" s="3">
        <v>-2</v>
      </c>
      <c r="AH40" s="3">
        <v>-37</v>
      </c>
      <c r="AI40" s="3">
        <v>263</v>
      </c>
      <c r="AQ40" s="50">
        <v>0</v>
      </c>
      <c r="AR40" s="3" t="s">
        <v>481</v>
      </c>
      <c r="AS40" s="3" t="s">
        <v>482</v>
      </c>
      <c r="AT40" s="3" t="s">
        <v>482</v>
      </c>
      <c r="AU40" s="3" t="s">
        <v>482</v>
      </c>
      <c r="AV40" s="3">
        <v>0</v>
      </c>
      <c r="AW40" s="3" t="s">
        <v>482</v>
      </c>
      <c r="AX40" s="50">
        <v>0.49920138888888888</v>
      </c>
      <c r="AY40" s="51">
        <v>45624</v>
      </c>
      <c r="AZ40" s="3">
        <v>-0.04</v>
      </c>
      <c r="BA40" s="3">
        <v>1</v>
      </c>
      <c r="BB40" s="3">
        <v>2E-3</v>
      </c>
      <c r="BC40" s="3">
        <v>3.0000000000000001E-3</v>
      </c>
      <c r="BD40" s="3">
        <v>1.2E-2</v>
      </c>
      <c r="BE40" s="3">
        <v>0</v>
      </c>
      <c r="BF40" s="3">
        <v>0</v>
      </c>
      <c r="BG40" s="3">
        <v>2E-3</v>
      </c>
      <c r="BH40" s="3">
        <v>1</v>
      </c>
      <c r="BI40" s="3">
        <v>150</v>
      </c>
      <c r="BJ40" s="3">
        <v>5.0000000000000001E-3</v>
      </c>
      <c r="BK40" s="3">
        <v>2</v>
      </c>
      <c r="BL40" s="3">
        <v>0.16585</v>
      </c>
      <c r="BM40" s="3">
        <v>0</v>
      </c>
      <c r="BN40" s="3">
        <v>2.9229999999999999E-2</v>
      </c>
      <c r="BO40" s="3">
        <v>0</v>
      </c>
      <c r="BP40" s="3">
        <v>0</v>
      </c>
      <c r="BQ40" s="3">
        <v>-6.7999999999999999E-5</v>
      </c>
      <c r="BR40" s="3" t="s">
        <v>483</v>
      </c>
      <c r="BS40" s="3">
        <v>2.4645929999999998</v>
      </c>
      <c r="BT40" s="3">
        <v>2.4849320000000001</v>
      </c>
      <c r="BU40" s="3">
        <v>1.6634469999999999</v>
      </c>
      <c r="BV40" s="3">
        <v>0.94403499999999996</v>
      </c>
      <c r="BW40" s="3">
        <v>0.23477600000000001</v>
      </c>
      <c r="BX40" s="3">
        <v>-2.1472999999999999E-2</v>
      </c>
      <c r="BY40" s="3">
        <v>0.64947999999999995</v>
      </c>
      <c r="BZ40" s="3">
        <v>0.32414100000000001</v>
      </c>
      <c r="CA40" s="3">
        <v>38.274765000000002</v>
      </c>
      <c r="CB40" s="3">
        <v>1.2799999999999999E-4</v>
      </c>
      <c r="CC40" s="3">
        <v>2.414574</v>
      </c>
      <c r="CD40" s="3">
        <v>-1.4E-5</v>
      </c>
      <c r="CE40" s="3">
        <v>1</v>
      </c>
      <c r="CF40" s="3">
        <v>2.4323229999999998</v>
      </c>
      <c r="CG40" s="3">
        <v>-2.5999999999999998E-5</v>
      </c>
      <c r="CH40" s="3">
        <v>1</v>
      </c>
      <c r="CI40" s="3">
        <v>0.600719</v>
      </c>
      <c r="CJ40" s="3">
        <v>0.60060599999999997</v>
      </c>
      <c r="CK40" s="3">
        <v>0.10741199999999999</v>
      </c>
      <c r="CL40" s="3">
        <v>0</v>
      </c>
      <c r="CN40" s="3" t="s">
        <v>484</v>
      </c>
      <c r="CO40" s="3" t="s">
        <v>485</v>
      </c>
      <c r="CQ40" s="3" t="s">
        <v>486</v>
      </c>
      <c r="CR40" s="3" t="s">
        <v>487</v>
      </c>
      <c r="CS40" s="3" t="s">
        <v>488</v>
      </c>
      <c r="CT40" s="3" t="s">
        <v>489</v>
      </c>
    </row>
    <row r="41" spans="1:98" x14ac:dyDescent="0.2">
      <c r="A41" s="3">
        <v>39</v>
      </c>
      <c r="B41" s="50">
        <v>0.50045138888888885</v>
      </c>
      <c r="C41" s="51">
        <v>45624</v>
      </c>
      <c r="D41" s="3" t="s">
        <v>479</v>
      </c>
      <c r="E41" s="3" t="s">
        <v>480</v>
      </c>
      <c r="G41" s="3">
        <v>39</v>
      </c>
      <c r="J41" s="3">
        <v>3.3926999999999999E-2</v>
      </c>
      <c r="K41" s="3">
        <v>2.922399</v>
      </c>
      <c r="L41" s="3">
        <v>3.3537999999999998E-2</v>
      </c>
      <c r="M41" s="3">
        <v>1.1406940000000001</v>
      </c>
      <c r="N41" s="3">
        <v>1.109982</v>
      </c>
      <c r="O41" s="3">
        <v>3.5840960000000002</v>
      </c>
      <c r="P41" s="3">
        <v>2.4434019999999999</v>
      </c>
      <c r="Q41" s="3">
        <v>10.902055000000001</v>
      </c>
      <c r="R41" s="3">
        <v>11.2037</v>
      </c>
      <c r="S41" s="3">
        <v>35.202388999999997</v>
      </c>
      <c r="T41" s="3">
        <v>0.58047499999999996</v>
      </c>
      <c r="U41" s="3">
        <v>3.5</v>
      </c>
      <c r="V41" s="3">
        <v>28.78</v>
      </c>
      <c r="W41" s="3">
        <v>28</v>
      </c>
      <c r="X41" s="3">
        <v>28.75</v>
      </c>
      <c r="Y41" s="3">
        <v>27.02</v>
      </c>
      <c r="Z41" s="3">
        <v>27.02</v>
      </c>
      <c r="AA41" s="3">
        <v>101.81</v>
      </c>
      <c r="AB41" s="3">
        <v>156.80000000000001</v>
      </c>
      <c r="AC41" s="3">
        <v>156.9</v>
      </c>
      <c r="AD41" s="3">
        <v>0</v>
      </c>
      <c r="AE41" s="3">
        <v>239</v>
      </c>
      <c r="AF41" s="3">
        <v>3.976</v>
      </c>
      <c r="AG41" s="3">
        <v>-7</v>
      </c>
      <c r="AH41" s="3">
        <v>-49</v>
      </c>
      <c r="AI41" s="3">
        <v>251</v>
      </c>
      <c r="AQ41" s="50">
        <v>0</v>
      </c>
      <c r="AR41" s="3" t="s">
        <v>481</v>
      </c>
      <c r="AS41" s="3" t="s">
        <v>482</v>
      </c>
      <c r="AT41" s="3" t="s">
        <v>482</v>
      </c>
      <c r="AU41" s="3" t="s">
        <v>482</v>
      </c>
      <c r="AV41" s="3">
        <v>0</v>
      </c>
      <c r="AW41" s="3" t="s">
        <v>482</v>
      </c>
      <c r="AX41" s="50">
        <v>0.49920138888888888</v>
      </c>
      <c r="AY41" s="51">
        <v>45624</v>
      </c>
      <c r="AZ41" s="3">
        <v>-0.04</v>
      </c>
      <c r="BA41" s="3">
        <v>1</v>
      </c>
      <c r="BB41" s="3">
        <v>2E-3</v>
      </c>
      <c r="BC41" s="3">
        <v>4.0000000000000001E-3</v>
      </c>
      <c r="BD41" s="3">
        <v>1.2999999999999999E-2</v>
      </c>
      <c r="BE41" s="3">
        <v>2E-3</v>
      </c>
      <c r="BF41" s="3">
        <v>-1E-3</v>
      </c>
      <c r="BG41" s="3">
        <v>0</v>
      </c>
      <c r="BH41" s="3">
        <v>1</v>
      </c>
      <c r="BI41" s="3">
        <v>150</v>
      </c>
      <c r="BJ41" s="3">
        <v>5.0000000000000001E-3</v>
      </c>
      <c r="BK41" s="3">
        <v>2</v>
      </c>
      <c r="BL41" s="3">
        <v>0.16585</v>
      </c>
      <c r="BM41" s="3">
        <v>0</v>
      </c>
      <c r="BN41" s="3">
        <v>2.9229999999999999E-2</v>
      </c>
      <c r="BO41" s="3">
        <v>0</v>
      </c>
      <c r="BP41" s="3">
        <v>0</v>
      </c>
      <c r="BQ41" s="3">
        <v>-6.7999999999999999E-5</v>
      </c>
      <c r="BR41" s="3" t="s">
        <v>483</v>
      </c>
      <c r="BS41" s="3">
        <v>2.4647100000000002</v>
      </c>
      <c r="BT41" s="3">
        <v>2.4842550000000001</v>
      </c>
      <c r="BU41" s="3">
        <v>1.666571</v>
      </c>
      <c r="BV41" s="3">
        <v>0.94513800000000003</v>
      </c>
      <c r="BW41" s="3">
        <v>0.23499</v>
      </c>
      <c r="BX41" s="3">
        <v>-1.8867999999999999E-2</v>
      </c>
      <c r="BY41" s="3">
        <v>0.64983500000000005</v>
      </c>
      <c r="BZ41" s="3">
        <v>0.29591600000000001</v>
      </c>
      <c r="CA41" s="3">
        <v>38.266899000000002</v>
      </c>
      <c r="CB41" s="3">
        <v>1.2799999999999999E-4</v>
      </c>
      <c r="CC41" s="3">
        <v>2.414574</v>
      </c>
      <c r="CD41" s="3">
        <v>-1.4E-5</v>
      </c>
      <c r="CE41" s="3">
        <v>1</v>
      </c>
      <c r="CF41" s="3">
        <v>2.4323229999999998</v>
      </c>
      <c r="CG41" s="3">
        <v>-2.5999999999999998E-5</v>
      </c>
      <c r="CH41" s="3">
        <v>1</v>
      </c>
      <c r="CI41" s="3">
        <v>0.600719</v>
      </c>
      <c r="CJ41" s="3">
        <v>0.60060599999999997</v>
      </c>
      <c r="CK41" s="3">
        <v>0.10741199999999999</v>
      </c>
      <c r="CL41" s="3">
        <v>0</v>
      </c>
      <c r="CN41" s="3" t="s">
        <v>484</v>
      </c>
      <c r="CO41" s="3" t="s">
        <v>485</v>
      </c>
      <c r="CQ41" s="3" t="s">
        <v>486</v>
      </c>
      <c r="CR41" s="3" t="s">
        <v>487</v>
      </c>
      <c r="CS41" s="3" t="s">
        <v>488</v>
      </c>
      <c r="CT41" s="3" t="s">
        <v>489</v>
      </c>
    </row>
    <row r="42" spans="1:98" x14ac:dyDescent="0.2">
      <c r="A42" s="3">
        <v>40</v>
      </c>
      <c r="B42" s="50">
        <v>0.50075231481481486</v>
      </c>
      <c r="C42" s="51">
        <v>45624</v>
      </c>
      <c r="D42" s="3" t="s">
        <v>479</v>
      </c>
      <c r="E42" s="3" t="s">
        <v>480</v>
      </c>
      <c r="G42" s="3">
        <v>40</v>
      </c>
      <c r="J42" s="3">
        <v>5.2961000000000001E-2</v>
      </c>
      <c r="K42" s="3">
        <v>2.9224269999999999</v>
      </c>
      <c r="L42" s="3">
        <v>5.2018000000000002E-2</v>
      </c>
      <c r="M42" s="3">
        <v>1.1473249999999999</v>
      </c>
      <c r="N42" s="3">
        <v>1.1012999999999999</v>
      </c>
      <c r="O42" s="3">
        <v>3.5091809999999999</v>
      </c>
      <c r="P42" s="3">
        <v>2.361856</v>
      </c>
      <c r="Q42" s="3">
        <v>10.817072</v>
      </c>
      <c r="R42" s="3">
        <v>11.269136</v>
      </c>
      <c r="S42" s="3">
        <v>34.467514000000001</v>
      </c>
      <c r="T42" s="3">
        <v>0.58047499999999996</v>
      </c>
      <c r="U42" s="3">
        <v>3.5</v>
      </c>
      <c r="V42" s="3">
        <v>28.99</v>
      </c>
      <c r="W42" s="3">
        <v>27.83</v>
      </c>
      <c r="X42" s="3">
        <v>28.72</v>
      </c>
      <c r="Y42" s="3">
        <v>26.66</v>
      </c>
      <c r="Z42" s="3">
        <v>26.66</v>
      </c>
      <c r="AA42" s="3">
        <v>101.81</v>
      </c>
      <c r="AB42" s="3">
        <v>156.80000000000001</v>
      </c>
      <c r="AC42" s="3">
        <v>156.69999999999999</v>
      </c>
      <c r="AD42" s="3">
        <v>0.1</v>
      </c>
      <c r="AE42" s="3">
        <v>229</v>
      </c>
      <c r="AF42" s="3">
        <v>3.976</v>
      </c>
      <c r="AG42" s="3">
        <v>2</v>
      </c>
      <c r="AH42" s="3">
        <v>-42</v>
      </c>
      <c r="AI42" s="3">
        <v>266</v>
      </c>
      <c r="AQ42" s="50">
        <v>0</v>
      </c>
      <c r="AR42" s="3" t="s">
        <v>481</v>
      </c>
      <c r="AS42" s="3" t="s">
        <v>482</v>
      </c>
      <c r="AT42" s="3" t="s">
        <v>482</v>
      </c>
      <c r="AU42" s="3" t="s">
        <v>482</v>
      </c>
      <c r="AV42" s="3">
        <v>0</v>
      </c>
      <c r="AW42" s="3" t="s">
        <v>482</v>
      </c>
      <c r="AX42" s="50">
        <v>0.49920138888888888</v>
      </c>
      <c r="AY42" s="51">
        <v>45624</v>
      </c>
      <c r="AZ42" s="3">
        <v>-0.04</v>
      </c>
      <c r="BA42" s="3">
        <v>1</v>
      </c>
      <c r="BB42" s="3">
        <v>2E-3</v>
      </c>
      <c r="BC42" s="3">
        <v>4.0000000000000001E-3</v>
      </c>
      <c r="BD42" s="3">
        <v>1.2E-2</v>
      </c>
      <c r="BE42" s="3">
        <v>2E-3</v>
      </c>
      <c r="BF42" s="3">
        <v>2E-3</v>
      </c>
      <c r="BG42" s="3">
        <v>1E-3</v>
      </c>
      <c r="BH42" s="3">
        <v>1</v>
      </c>
      <c r="BI42" s="3">
        <v>150</v>
      </c>
      <c r="BJ42" s="3">
        <v>5.0000000000000001E-3</v>
      </c>
      <c r="BK42" s="3">
        <v>2</v>
      </c>
      <c r="BL42" s="3">
        <v>0.16585</v>
      </c>
      <c r="BM42" s="3">
        <v>0</v>
      </c>
      <c r="BN42" s="3">
        <v>2.9229999999999999E-2</v>
      </c>
      <c r="BO42" s="3">
        <v>0</v>
      </c>
      <c r="BP42" s="3">
        <v>0</v>
      </c>
      <c r="BQ42" s="3">
        <v>-6.7999999999999999E-5</v>
      </c>
      <c r="BR42" s="3" t="s">
        <v>483</v>
      </c>
      <c r="BS42" s="3">
        <v>2.464432</v>
      </c>
      <c r="BT42" s="3">
        <v>2.4845890000000002</v>
      </c>
      <c r="BU42" s="3">
        <v>1.666601</v>
      </c>
      <c r="BV42" s="3">
        <v>0.94464899999999996</v>
      </c>
      <c r="BW42" s="3">
        <v>0.23521900000000001</v>
      </c>
      <c r="BX42" s="3">
        <v>-2.2674E-2</v>
      </c>
      <c r="BY42" s="3">
        <v>0.65032299999999998</v>
      </c>
      <c r="BZ42" s="3">
        <v>0.28801900000000002</v>
      </c>
      <c r="CA42" s="3">
        <v>38.275123999999998</v>
      </c>
      <c r="CB42" s="3">
        <v>1.2899999999999999E-4</v>
      </c>
      <c r="CC42" s="3">
        <v>2.414574</v>
      </c>
      <c r="CD42" s="3">
        <v>-1.4E-5</v>
      </c>
      <c r="CE42" s="3">
        <v>1</v>
      </c>
      <c r="CF42" s="3">
        <v>2.4323229999999998</v>
      </c>
      <c r="CG42" s="3">
        <v>-2.5999999999999998E-5</v>
      </c>
      <c r="CH42" s="3">
        <v>1</v>
      </c>
      <c r="CI42" s="3">
        <v>0.600719</v>
      </c>
      <c r="CJ42" s="3">
        <v>0.60060599999999997</v>
      </c>
      <c r="CK42" s="3">
        <v>0.10741199999999999</v>
      </c>
      <c r="CL42" s="3">
        <v>0</v>
      </c>
      <c r="CN42" s="3" t="s">
        <v>484</v>
      </c>
      <c r="CO42" s="3" t="s">
        <v>485</v>
      </c>
      <c r="CQ42" s="3" t="s">
        <v>486</v>
      </c>
      <c r="CR42" s="3" t="s">
        <v>487</v>
      </c>
      <c r="CS42" s="3" t="s">
        <v>488</v>
      </c>
      <c r="CT42" s="3" t="s">
        <v>489</v>
      </c>
    </row>
    <row r="43" spans="1:98" x14ac:dyDescent="0.2">
      <c r="A43" s="3">
        <v>41</v>
      </c>
      <c r="B43" s="50">
        <v>0.50099537037037034</v>
      </c>
      <c r="C43" s="51">
        <v>45624</v>
      </c>
      <c r="D43" s="3" t="s">
        <v>479</v>
      </c>
      <c r="E43" s="3" t="s">
        <v>480</v>
      </c>
      <c r="G43" s="3">
        <v>41</v>
      </c>
      <c r="J43" s="3">
        <v>4.8908E-2</v>
      </c>
      <c r="K43" s="3">
        <v>2.9217819999999999</v>
      </c>
      <c r="L43" s="3">
        <v>4.8103E-2</v>
      </c>
      <c r="M43" s="3">
        <v>1.1530480000000001</v>
      </c>
      <c r="N43" s="3">
        <v>1.110422</v>
      </c>
      <c r="O43" s="3">
        <v>3.5172669999999999</v>
      </c>
      <c r="P43" s="3">
        <v>2.36422</v>
      </c>
      <c r="Q43" s="3">
        <v>10.906219</v>
      </c>
      <c r="R43" s="3">
        <v>11.324873</v>
      </c>
      <c r="S43" s="3">
        <v>34.545501999999999</v>
      </c>
      <c r="T43" s="3">
        <v>0.58047499999999996</v>
      </c>
      <c r="U43" s="3">
        <v>3.5</v>
      </c>
      <c r="V43" s="3">
        <v>29.17</v>
      </c>
      <c r="W43" s="3">
        <v>28.09</v>
      </c>
      <c r="X43" s="3">
        <v>28.7</v>
      </c>
      <c r="Y43" s="3">
        <v>26.7</v>
      </c>
      <c r="Z43" s="3">
        <v>26.7</v>
      </c>
      <c r="AA43" s="3">
        <v>101.82</v>
      </c>
      <c r="AB43" s="3">
        <v>156.69999999999999</v>
      </c>
      <c r="AC43" s="3">
        <v>156.69999999999999</v>
      </c>
      <c r="AD43" s="3">
        <v>0</v>
      </c>
      <c r="AE43" s="3">
        <v>252</v>
      </c>
      <c r="AF43" s="3">
        <v>3.976</v>
      </c>
      <c r="AG43" s="3">
        <v>3</v>
      </c>
      <c r="AH43" s="3">
        <v>-37</v>
      </c>
      <c r="AI43" s="3">
        <v>258</v>
      </c>
      <c r="AQ43" s="50">
        <v>0</v>
      </c>
      <c r="AR43" s="3" t="s">
        <v>481</v>
      </c>
      <c r="AS43" s="3" t="s">
        <v>482</v>
      </c>
      <c r="AT43" s="3" t="s">
        <v>482</v>
      </c>
      <c r="AU43" s="3" t="s">
        <v>482</v>
      </c>
      <c r="AV43" s="3">
        <v>0</v>
      </c>
      <c r="AW43" s="3" t="s">
        <v>482</v>
      </c>
      <c r="AX43" s="50">
        <v>0.49920138888888888</v>
      </c>
      <c r="AY43" s="51">
        <v>45624</v>
      </c>
      <c r="AZ43" s="3">
        <v>-0.04</v>
      </c>
      <c r="BA43" s="3">
        <v>1</v>
      </c>
      <c r="BB43" s="3">
        <v>2E-3</v>
      </c>
      <c r="BC43" s="3">
        <v>4.0000000000000001E-3</v>
      </c>
      <c r="BD43" s="3">
        <v>1.2E-2</v>
      </c>
      <c r="BE43" s="3">
        <v>1E-3</v>
      </c>
      <c r="BF43" s="3">
        <v>3.0000000000000001E-3</v>
      </c>
      <c r="BG43" s="3">
        <v>4.0000000000000001E-3</v>
      </c>
      <c r="BH43" s="3">
        <v>1</v>
      </c>
      <c r="BI43" s="3">
        <v>150</v>
      </c>
      <c r="BJ43" s="3">
        <v>5.0000000000000001E-3</v>
      </c>
      <c r="BK43" s="3">
        <v>2</v>
      </c>
      <c r="BL43" s="3">
        <v>0.16585</v>
      </c>
      <c r="BM43" s="3">
        <v>0</v>
      </c>
      <c r="BN43" s="3">
        <v>2.9229999999999999E-2</v>
      </c>
      <c r="BO43" s="3">
        <v>0</v>
      </c>
      <c r="BP43" s="3">
        <v>0</v>
      </c>
      <c r="BQ43" s="3">
        <v>-6.7999999999999999E-5</v>
      </c>
      <c r="BR43" s="3" t="s">
        <v>483</v>
      </c>
      <c r="BS43" s="3">
        <v>2.4648530000000002</v>
      </c>
      <c r="BT43" s="3">
        <v>2.48488</v>
      </c>
      <c r="BU43" s="3">
        <v>1.665918</v>
      </c>
      <c r="BV43" s="3">
        <v>0.94477100000000003</v>
      </c>
      <c r="BW43" s="3">
        <v>0.235427</v>
      </c>
      <c r="BX43" s="3">
        <v>-2.1971000000000001E-2</v>
      </c>
      <c r="BY43" s="3">
        <v>0.65070600000000001</v>
      </c>
      <c r="BZ43" s="3">
        <v>0.305842</v>
      </c>
      <c r="CA43" s="3">
        <v>38.272263000000002</v>
      </c>
      <c r="CB43" s="3">
        <v>1.26E-4</v>
      </c>
      <c r="CC43" s="3">
        <v>2.414574</v>
      </c>
      <c r="CD43" s="3">
        <v>-1.4E-5</v>
      </c>
      <c r="CE43" s="3">
        <v>1</v>
      </c>
      <c r="CF43" s="3">
        <v>2.4323229999999998</v>
      </c>
      <c r="CG43" s="3">
        <v>-2.5999999999999998E-5</v>
      </c>
      <c r="CH43" s="3">
        <v>1</v>
      </c>
      <c r="CI43" s="3">
        <v>0.600719</v>
      </c>
      <c r="CJ43" s="3">
        <v>0.60060599999999997</v>
      </c>
      <c r="CK43" s="3">
        <v>0.10741199999999999</v>
      </c>
      <c r="CL43" s="3">
        <v>0</v>
      </c>
      <c r="CN43" s="3" t="s">
        <v>484</v>
      </c>
      <c r="CO43" s="3" t="s">
        <v>485</v>
      </c>
      <c r="CQ43" s="3" t="s">
        <v>486</v>
      </c>
      <c r="CR43" s="3" t="s">
        <v>487</v>
      </c>
      <c r="CS43" s="3" t="s">
        <v>488</v>
      </c>
      <c r="CT43" s="3" t="s">
        <v>489</v>
      </c>
    </row>
    <row r="44" spans="1:98" x14ac:dyDescent="0.2">
      <c r="A44" s="3">
        <v>42</v>
      </c>
      <c r="B44" s="50">
        <v>0.51971064814814816</v>
      </c>
      <c r="C44" s="51">
        <v>45624</v>
      </c>
      <c r="D44" s="3" t="s">
        <v>479</v>
      </c>
      <c r="E44" s="3" t="s">
        <v>480</v>
      </c>
      <c r="G44" s="3">
        <v>42</v>
      </c>
      <c r="J44" s="3">
        <v>5.9846999999999997E-2</v>
      </c>
      <c r="K44" s="3">
        <v>2.921818</v>
      </c>
      <c r="L44" s="3">
        <v>5.8645999999999997E-2</v>
      </c>
      <c r="M44" s="3">
        <v>1.148156</v>
      </c>
      <c r="N44" s="3">
        <v>1.0945480000000001</v>
      </c>
      <c r="O44" s="3">
        <v>3.5861339999999999</v>
      </c>
      <c r="P44" s="3">
        <v>2.4379780000000002</v>
      </c>
      <c r="Q44" s="3">
        <v>10.753295</v>
      </c>
      <c r="R44" s="3">
        <v>11.279961</v>
      </c>
      <c r="S44" s="3">
        <v>35.231670000000001</v>
      </c>
      <c r="T44" s="3">
        <v>0.58047499999999996</v>
      </c>
      <c r="U44" s="3">
        <v>3.5</v>
      </c>
      <c r="V44" s="3">
        <v>28.35</v>
      </c>
      <c r="W44" s="3">
        <v>27.03</v>
      </c>
      <c r="X44" s="3">
        <v>29.12</v>
      </c>
      <c r="Y44" s="3">
        <v>27.03</v>
      </c>
      <c r="Z44" s="3">
        <v>27.03</v>
      </c>
      <c r="AA44" s="3">
        <v>101.79</v>
      </c>
      <c r="AB44" s="3">
        <v>156.69999999999999</v>
      </c>
      <c r="AC44" s="3">
        <v>156.6</v>
      </c>
      <c r="AD44" s="3">
        <v>0.1</v>
      </c>
      <c r="AE44" s="3">
        <v>182</v>
      </c>
      <c r="AF44" s="3">
        <v>3.9449999999999998</v>
      </c>
      <c r="AG44" s="3">
        <v>0</v>
      </c>
      <c r="AH44" s="3">
        <v>-51</v>
      </c>
      <c r="AI44" s="3">
        <v>240</v>
      </c>
      <c r="AQ44" s="50">
        <v>0</v>
      </c>
      <c r="AR44" s="3" t="s">
        <v>481</v>
      </c>
      <c r="AS44" s="3" t="s">
        <v>482</v>
      </c>
      <c r="AT44" s="3" t="s">
        <v>482</v>
      </c>
      <c r="AU44" s="3" t="s">
        <v>482</v>
      </c>
      <c r="AV44" s="3">
        <v>0</v>
      </c>
      <c r="AW44" s="3" t="s">
        <v>482</v>
      </c>
      <c r="AX44" s="50">
        <v>0.49920138888888888</v>
      </c>
      <c r="AY44" s="51">
        <v>45624</v>
      </c>
      <c r="AZ44" s="3">
        <v>-0.04</v>
      </c>
      <c r="BA44" s="3">
        <v>1</v>
      </c>
      <c r="BB44" s="3">
        <v>1E-3</v>
      </c>
      <c r="BC44" s="3">
        <v>3.0000000000000001E-3</v>
      </c>
      <c r="BD44" s="3">
        <v>0.01</v>
      </c>
      <c r="BE44" s="3">
        <v>-1E-3</v>
      </c>
      <c r="BF44" s="3">
        <v>-2E-3</v>
      </c>
      <c r="BG44" s="3">
        <v>2E-3</v>
      </c>
      <c r="BH44" s="3">
        <v>1</v>
      </c>
      <c r="BI44" s="3">
        <v>150</v>
      </c>
      <c r="BJ44" s="3">
        <v>5.0000000000000001E-3</v>
      </c>
      <c r="BK44" s="3">
        <v>2</v>
      </c>
      <c r="BL44" s="3">
        <v>0.16585</v>
      </c>
      <c r="BM44" s="3">
        <v>0</v>
      </c>
      <c r="BN44" s="3">
        <v>2.9229999999999999E-2</v>
      </c>
      <c r="BO44" s="3">
        <v>0</v>
      </c>
      <c r="BP44" s="3">
        <v>0</v>
      </c>
      <c r="BQ44" s="3">
        <v>-6.7999999999999999E-5</v>
      </c>
      <c r="BR44" s="3" t="s">
        <v>483</v>
      </c>
      <c r="BS44" s="3">
        <v>2.4631319999999999</v>
      </c>
      <c r="BT44" s="3">
        <v>2.4835250000000002</v>
      </c>
      <c r="BU44" s="3">
        <v>1.665956</v>
      </c>
      <c r="BV44" s="3">
        <v>0.94451499999999999</v>
      </c>
      <c r="BW44" s="3">
        <v>0.23155899999999999</v>
      </c>
      <c r="BX44" s="3">
        <v>-2.3088000000000001E-2</v>
      </c>
      <c r="BY44" s="3">
        <v>0.67767699999999997</v>
      </c>
      <c r="BZ44" s="3">
        <v>0.25078800000000001</v>
      </c>
      <c r="CA44" s="3">
        <v>38.029789000000001</v>
      </c>
      <c r="CB44" s="3">
        <v>1.26E-4</v>
      </c>
      <c r="CC44" s="3">
        <v>2.414574</v>
      </c>
      <c r="CD44" s="3">
        <v>-1.4E-5</v>
      </c>
      <c r="CE44" s="3">
        <v>1</v>
      </c>
      <c r="CF44" s="3">
        <v>2.4323229999999998</v>
      </c>
      <c r="CG44" s="3">
        <v>-2.5999999999999998E-5</v>
      </c>
      <c r="CH44" s="3">
        <v>1</v>
      </c>
      <c r="CI44" s="3">
        <v>0.600719</v>
      </c>
      <c r="CJ44" s="3">
        <v>0.60060599999999997</v>
      </c>
      <c r="CK44" s="3">
        <v>0.10741199999999999</v>
      </c>
      <c r="CL44" s="3">
        <v>0</v>
      </c>
      <c r="CN44" s="3" t="s">
        <v>484</v>
      </c>
      <c r="CO44" s="3" t="s">
        <v>485</v>
      </c>
      <c r="CQ44" s="3" t="s">
        <v>486</v>
      </c>
      <c r="CR44" s="3" t="s">
        <v>487</v>
      </c>
      <c r="CS44" s="3" t="s">
        <v>488</v>
      </c>
      <c r="CT44" s="3" t="s">
        <v>489</v>
      </c>
    </row>
    <row r="45" spans="1:98" x14ac:dyDescent="0.2">
      <c r="A45" s="3">
        <v>43</v>
      </c>
      <c r="B45" s="50">
        <v>0.52023148148148146</v>
      </c>
      <c r="C45" s="51">
        <v>45624</v>
      </c>
      <c r="D45" s="3" t="s">
        <v>479</v>
      </c>
      <c r="E45" s="3" t="s">
        <v>480</v>
      </c>
      <c r="G45" s="3">
        <v>43</v>
      </c>
      <c r="J45" s="3">
        <v>7.3016999999999999E-2</v>
      </c>
      <c r="K45" s="3">
        <v>2.92137</v>
      </c>
      <c r="L45" s="3">
        <v>7.1235999999999994E-2</v>
      </c>
      <c r="M45" s="3">
        <v>1.1913860000000001</v>
      </c>
      <c r="N45" s="3">
        <v>1.127011</v>
      </c>
      <c r="O45" s="3">
        <v>3.601051</v>
      </c>
      <c r="P45" s="3">
        <v>2.4096649999999999</v>
      </c>
      <c r="Q45" s="3">
        <v>11.072469</v>
      </c>
      <c r="R45" s="3">
        <v>11.704926</v>
      </c>
      <c r="S45" s="3">
        <v>35.378998000000003</v>
      </c>
      <c r="T45" s="3">
        <v>0.58047499999999996</v>
      </c>
      <c r="U45" s="3">
        <v>3.5</v>
      </c>
      <c r="V45" s="3">
        <v>29.44</v>
      </c>
      <c r="W45" s="3">
        <v>27.85</v>
      </c>
      <c r="X45" s="3">
        <v>29.11</v>
      </c>
      <c r="Y45" s="3">
        <v>27.1</v>
      </c>
      <c r="Z45" s="3">
        <v>27.1</v>
      </c>
      <c r="AA45" s="3">
        <v>101.79</v>
      </c>
      <c r="AB45" s="3">
        <v>156.69999999999999</v>
      </c>
      <c r="AC45" s="3">
        <v>156.5</v>
      </c>
      <c r="AD45" s="3">
        <v>0.1</v>
      </c>
      <c r="AE45" s="3">
        <v>216</v>
      </c>
      <c r="AF45" s="3">
        <v>3.9420000000000002</v>
      </c>
      <c r="AG45" s="3">
        <v>0</v>
      </c>
      <c r="AH45" s="3">
        <v>-43</v>
      </c>
      <c r="AI45" s="3">
        <v>217</v>
      </c>
      <c r="AQ45" s="50">
        <v>0</v>
      </c>
      <c r="AR45" s="3" t="s">
        <v>481</v>
      </c>
      <c r="AS45" s="3" t="s">
        <v>482</v>
      </c>
      <c r="AT45" s="3" t="s">
        <v>482</v>
      </c>
      <c r="AU45" s="3" t="s">
        <v>482</v>
      </c>
      <c r="AV45" s="3">
        <v>0</v>
      </c>
      <c r="AW45" s="3" t="s">
        <v>482</v>
      </c>
      <c r="AX45" s="50">
        <v>0.52009259259259255</v>
      </c>
      <c r="AY45" s="51">
        <v>45624</v>
      </c>
      <c r="AZ45" s="3">
        <v>-7.0000000000000007E-2</v>
      </c>
      <c r="BA45" s="3">
        <v>1</v>
      </c>
      <c r="BB45" s="3">
        <v>2E-3</v>
      </c>
      <c r="BC45" s="3">
        <v>4.0000000000000001E-3</v>
      </c>
      <c r="BD45" s="3">
        <v>1.0999999999999999E-2</v>
      </c>
      <c r="BE45" s="3">
        <v>1E-3</v>
      </c>
      <c r="BF45" s="3">
        <v>-1E-3</v>
      </c>
      <c r="BG45" s="3">
        <v>-3.0000000000000001E-3</v>
      </c>
      <c r="BH45" s="3">
        <v>1</v>
      </c>
      <c r="BI45" s="3">
        <v>150</v>
      </c>
      <c r="BJ45" s="3">
        <v>5.0000000000000001E-3</v>
      </c>
      <c r="BK45" s="3">
        <v>2</v>
      </c>
      <c r="BL45" s="3">
        <v>0.16585</v>
      </c>
      <c r="BM45" s="3">
        <v>0</v>
      </c>
      <c r="BN45" s="3">
        <v>2.9229999999999999E-2</v>
      </c>
      <c r="BO45" s="3">
        <v>0</v>
      </c>
      <c r="BP45" s="3">
        <v>0</v>
      </c>
      <c r="BQ45" s="3">
        <v>-6.7999999999999999E-5</v>
      </c>
      <c r="BR45" s="3" t="s">
        <v>483</v>
      </c>
      <c r="BS45" s="3">
        <v>2.4644189999999999</v>
      </c>
      <c r="BT45" s="3">
        <v>2.4852859999999999</v>
      </c>
      <c r="BU45" s="3">
        <v>1.665483</v>
      </c>
      <c r="BV45" s="3">
        <v>0.94432199999999999</v>
      </c>
      <c r="BW45" s="3">
        <v>0.231657</v>
      </c>
      <c r="BX45" s="3">
        <v>-2.2157E-2</v>
      </c>
      <c r="BY45" s="3">
        <v>0.67825599999999997</v>
      </c>
      <c r="BZ45" s="3">
        <v>0.27732400000000001</v>
      </c>
      <c r="CA45" s="3">
        <v>38.013339999999999</v>
      </c>
      <c r="CB45" s="3">
        <v>1.26E-4</v>
      </c>
      <c r="CC45" s="3">
        <v>2.414574</v>
      </c>
      <c r="CD45" s="3">
        <v>-1.4E-5</v>
      </c>
      <c r="CE45" s="3">
        <v>1</v>
      </c>
      <c r="CF45" s="3">
        <v>2.4323229999999998</v>
      </c>
      <c r="CG45" s="3">
        <v>-2.5999999999999998E-5</v>
      </c>
      <c r="CH45" s="3">
        <v>1</v>
      </c>
      <c r="CI45" s="3">
        <v>0.600719</v>
      </c>
      <c r="CJ45" s="3">
        <v>0.60060599999999997</v>
      </c>
      <c r="CK45" s="3">
        <v>0.10741199999999999</v>
      </c>
      <c r="CL45" s="3">
        <v>0</v>
      </c>
      <c r="CN45" s="3" t="s">
        <v>484</v>
      </c>
      <c r="CO45" s="3" t="s">
        <v>485</v>
      </c>
      <c r="CQ45" s="3" t="s">
        <v>486</v>
      </c>
      <c r="CR45" s="3" t="s">
        <v>487</v>
      </c>
      <c r="CS45" s="3" t="s">
        <v>488</v>
      </c>
      <c r="CT45" s="3" t="s">
        <v>489</v>
      </c>
    </row>
    <row r="46" spans="1:98" x14ac:dyDescent="0.2">
      <c r="A46" s="3">
        <v>44</v>
      </c>
      <c r="B46" s="50">
        <v>0.52049768518518513</v>
      </c>
      <c r="C46" s="51">
        <v>45624</v>
      </c>
      <c r="D46" s="3" t="s">
        <v>479</v>
      </c>
      <c r="E46" s="3" t="s">
        <v>480</v>
      </c>
      <c r="G46" s="3">
        <v>44</v>
      </c>
      <c r="J46" s="3">
        <v>7.1894E-2</v>
      </c>
      <c r="K46" s="3">
        <v>2.9194990000000001</v>
      </c>
      <c r="L46" s="3">
        <v>7.0166000000000006E-2</v>
      </c>
      <c r="M46" s="3">
        <v>1.1670240000000001</v>
      </c>
      <c r="N46" s="3">
        <v>1.103871</v>
      </c>
      <c r="O46" s="3">
        <v>3.563615</v>
      </c>
      <c r="P46" s="3">
        <v>2.3965920000000001</v>
      </c>
      <c r="Q46" s="3">
        <v>10.84526</v>
      </c>
      <c r="R46" s="3">
        <v>11.465714999999999</v>
      </c>
      <c r="S46" s="3">
        <v>35.011631000000001</v>
      </c>
      <c r="T46" s="3">
        <v>0.58047499999999996</v>
      </c>
      <c r="U46" s="3">
        <v>3.5</v>
      </c>
      <c r="V46" s="3">
        <v>28.85</v>
      </c>
      <c r="W46" s="3">
        <v>27.29</v>
      </c>
      <c r="X46" s="3">
        <v>29.1</v>
      </c>
      <c r="Y46" s="3">
        <v>26.93</v>
      </c>
      <c r="Z46" s="3">
        <v>26.93</v>
      </c>
      <c r="AA46" s="3">
        <v>101.78</v>
      </c>
      <c r="AB46" s="3">
        <v>156.4</v>
      </c>
      <c r="AC46" s="3">
        <v>156.6</v>
      </c>
      <c r="AD46" s="3">
        <v>-0.1</v>
      </c>
      <c r="AE46" s="3">
        <v>212</v>
      </c>
      <c r="AF46" s="3">
        <v>3.9420000000000002</v>
      </c>
      <c r="AG46" s="3">
        <v>-3</v>
      </c>
      <c r="AH46" s="3">
        <v>-41</v>
      </c>
      <c r="AI46" s="3">
        <v>243</v>
      </c>
      <c r="AQ46" s="50">
        <v>0</v>
      </c>
      <c r="AR46" s="3" t="s">
        <v>481</v>
      </c>
      <c r="AS46" s="3" t="s">
        <v>482</v>
      </c>
      <c r="AT46" s="3" t="s">
        <v>482</v>
      </c>
      <c r="AU46" s="3" t="s">
        <v>482</v>
      </c>
      <c r="AV46" s="3">
        <v>0</v>
      </c>
      <c r="AW46" s="3" t="s">
        <v>482</v>
      </c>
      <c r="AX46" s="50">
        <v>0.52009259259259255</v>
      </c>
      <c r="AY46" s="51">
        <v>45624</v>
      </c>
      <c r="AZ46" s="3">
        <v>-7.0000000000000007E-2</v>
      </c>
      <c r="BA46" s="3">
        <v>1</v>
      </c>
      <c r="BB46" s="3">
        <v>2E-3</v>
      </c>
      <c r="BC46" s="3">
        <v>4.0000000000000001E-3</v>
      </c>
      <c r="BD46" s="3">
        <v>1.2999999999999999E-2</v>
      </c>
      <c r="BE46" s="3">
        <v>0</v>
      </c>
      <c r="BF46" s="3">
        <v>1E-3</v>
      </c>
      <c r="BG46" s="3">
        <v>3.0000000000000001E-3</v>
      </c>
      <c r="BH46" s="3">
        <v>1</v>
      </c>
      <c r="BI46" s="3">
        <v>150</v>
      </c>
      <c r="BJ46" s="3">
        <v>5.0000000000000001E-3</v>
      </c>
      <c r="BK46" s="3">
        <v>2</v>
      </c>
      <c r="BL46" s="3">
        <v>0.16585</v>
      </c>
      <c r="BM46" s="3">
        <v>0</v>
      </c>
      <c r="BN46" s="3">
        <v>2.9229999999999999E-2</v>
      </c>
      <c r="BO46" s="3">
        <v>0</v>
      </c>
      <c r="BP46" s="3">
        <v>0</v>
      </c>
      <c r="BQ46" s="3">
        <v>-6.7999999999999999E-5</v>
      </c>
      <c r="BR46" s="3" t="s">
        <v>483</v>
      </c>
      <c r="BS46" s="3">
        <v>2.463552</v>
      </c>
      <c r="BT46" s="3">
        <v>2.4843660000000001</v>
      </c>
      <c r="BU46" s="3">
        <v>1.663511</v>
      </c>
      <c r="BV46" s="3">
        <v>0.94436500000000001</v>
      </c>
      <c r="BW46" s="3">
        <v>0.231762</v>
      </c>
      <c r="BX46" s="3">
        <v>-2.4053000000000001E-2</v>
      </c>
      <c r="BY46" s="3">
        <v>0.67872500000000002</v>
      </c>
      <c r="BZ46" s="3">
        <v>0.27414300000000003</v>
      </c>
      <c r="CA46" s="3">
        <v>38.005470000000003</v>
      </c>
      <c r="CB46" s="3">
        <v>1.2799999999999999E-4</v>
      </c>
      <c r="CC46" s="3">
        <v>2.414574</v>
      </c>
      <c r="CD46" s="3">
        <v>-1.4E-5</v>
      </c>
      <c r="CE46" s="3">
        <v>1</v>
      </c>
      <c r="CF46" s="3">
        <v>2.4323229999999998</v>
      </c>
      <c r="CG46" s="3">
        <v>-2.5999999999999998E-5</v>
      </c>
      <c r="CH46" s="3">
        <v>1</v>
      </c>
      <c r="CI46" s="3">
        <v>0.600719</v>
      </c>
      <c r="CJ46" s="3">
        <v>0.60060599999999997</v>
      </c>
      <c r="CK46" s="3">
        <v>0.10741199999999999</v>
      </c>
      <c r="CL46" s="3">
        <v>0</v>
      </c>
      <c r="CN46" s="3" t="s">
        <v>484</v>
      </c>
      <c r="CO46" s="3" t="s">
        <v>485</v>
      </c>
      <c r="CQ46" s="3" t="s">
        <v>486</v>
      </c>
      <c r="CR46" s="3" t="s">
        <v>487</v>
      </c>
      <c r="CS46" s="3" t="s">
        <v>488</v>
      </c>
      <c r="CT46" s="3" t="s">
        <v>489</v>
      </c>
    </row>
    <row r="47" spans="1:98" x14ac:dyDescent="0.2">
      <c r="A47" s="3">
        <v>45</v>
      </c>
      <c r="B47" s="50">
        <v>0.52076388888888892</v>
      </c>
      <c r="C47" s="51">
        <v>45624</v>
      </c>
      <c r="D47" s="3" t="s">
        <v>479</v>
      </c>
      <c r="E47" s="3" t="s">
        <v>480</v>
      </c>
      <c r="G47" s="3">
        <v>45</v>
      </c>
      <c r="J47" s="3">
        <v>4.9813999999999997E-2</v>
      </c>
      <c r="K47" s="3">
        <v>2.9223750000000002</v>
      </c>
      <c r="L47" s="3">
        <v>4.8979000000000002E-2</v>
      </c>
      <c r="M47" s="3">
        <v>1.1554850000000001</v>
      </c>
      <c r="N47" s="3">
        <v>1.1100239999999999</v>
      </c>
      <c r="O47" s="3">
        <v>3.6315949999999999</v>
      </c>
      <c r="P47" s="3">
        <v>2.4761099999999998</v>
      </c>
      <c r="Q47" s="3">
        <v>10.90582</v>
      </c>
      <c r="R47" s="3">
        <v>11.352467000000001</v>
      </c>
      <c r="S47" s="3">
        <v>35.679870999999999</v>
      </c>
      <c r="T47" s="3">
        <v>0.58047499999999996</v>
      </c>
      <c r="U47" s="3">
        <v>3.5</v>
      </c>
      <c r="V47" s="3">
        <v>28.6</v>
      </c>
      <c r="W47" s="3">
        <v>27.48</v>
      </c>
      <c r="X47" s="3">
        <v>29.08</v>
      </c>
      <c r="Y47" s="3">
        <v>27.25</v>
      </c>
      <c r="Z47" s="3">
        <v>27.25</v>
      </c>
      <c r="AA47" s="3">
        <v>101.78</v>
      </c>
      <c r="AB47" s="3">
        <v>156.80000000000001</v>
      </c>
      <c r="AC47" s="3">
        <v>156.6</v>
      </c>
      <c r="AD47" s="3">
        <v>0.1</v>
      </c>
      <c r="AE47" s="3">
        <v>253</v>
      </c>
      <c r="AF47" s="3">
        <v>3.9430000000000001</v>
      </c>
      <c r="AG47" s="3">
        <v>-9</v>
      </c>
      <c r="AH47" s="3">
        <v>-34</v>
      </c>
      <c r="AI47" s="3">
        <v>207</v>
      </c>
      <c r="AQ47" s="50">
        <v>0</v>
      </c>
      <c r="AR47" s="3" t="s">
        <v>481</v>
      </c>
      <c r="AS47" s="3" t="s">
        <v>482</v>
      </c>
      <c r="AT47" s="3" t="s">
        <v>482</v>
      </c>
      <c r="AU47" s="3" t="s">
        <v>482</v>
      </c>
      <c r="AV47" s="3">
        <v>0</v>
      </c>
      <c r="AW47" s="3" t="s">
        <v>482</v>
      </c>
      <c r="AX47" s="50">
        <v>0.52009259259259255</v>
      </c>
      <c r="AY47" s="51">
        <v>45624</v>
      </c>
      <c r="AZ47" s="3">
        <v>-7.0000000000000007E-2</v>
      </c>
      <c r="BA47" s="3">
        <v>1</v>
      </c>
      <c r="BB47" s="3">
        <v>2E-3</v>
      </c>
      <c r="BC47" s="3">
        <v>4.0000000000000001E-3</v>
      </c>
      <c r="BD47" s="3">
        <v>1.2E-2</v>
      </c>
      <c r="BE47" s="3">
        <v>-6.0000000000000001E-3</v>
      </c>
      <c r="BF47" s="3">
        <v>0</v>
      </c>
      <c r="BG47" s="3">
        <v>-4.0000000000000001E-3</v>
      </c>
      <c r="BH47" s="3">
        <v>1</v>
      </c>
      <c r="BI47" s="3">
        <v>150</v>
      </c>
      <c r="BJ47" s="3">
        <v>5.0000000000000001E-3</v>
      </c>
      <c r="BK47" s="3">
        <v>2</v>
      </c>
      <c r="BL47" s="3">
        <v>0.16585</v>
      </c>
      <c r="BM47" s="3">
        <v>0</v>
      </c>
      <c r="BN47" s="3">
        <v>2.9229999999999999E-2</v>
      </c>
      <c r="BO47" s="3">
        <v>0</v>
      </c>
      <c r="BP47" s="3">
        <v>0</v>
      </c>
      <c r="BQ47" s="3">
        <v>-6.7999999999999999E-5</v>
      </c>
      <c r="BR47" s="3" t="s">
        <v>483</v>
      </c>
      <c r="BS47" s="3">
        <v>2.463848</v>
      </c>
      <c r="BT47" s="3">
        <v>2.4839739999999999</v>
      </c>
      <c r="BU47" s="3">
        <v>1.6665460000000001</v>
      </c>
      <c r="BV47" s="3">
        <v>0.94440199999999996</v>
      </c>
      <c r="BW47" s="3">
        <v>0.231962</v>
      </c>
      <c r="BX47" s="3">
        <v>-2.0122000000000001E-2</v>
      </c>
      <c r="BY47" s="3">
        <v>0.678956</v>
      </c>
      <c r="BZ47" s="3">
        <v>0.30671799999999999</v>
      </c>
      <c r="CA47" s="3">
        <v>37.998676000000003</v>
      </c>
      <c r="CB47" s="3">
        <v>1.27E-4</v>
      </c>
      <c r="CC47" s="3">
        <v>2.414574</v>
      </c>
      <c r="CD47" s="3">
        <v>-1.4E-5</v>
      </c>
      <c r="CE47" s="3">
        <v>1</v>
      </c>
      <c r="CF47" s="3">
        <v>2.4323229999999998</v>
      </c>
      <c r="CG47" s="3">
        <v>-2.5999999999999998E-5</v>
      </c>
      <c r="CH47" s="3">
        <v>1</v>
      </c>
      <c r="CI47" s="3">
        <v>0.600719</v>
      </c>
      <c r="CJ47" s="3">
        <v>0.60060599999999997</v>
      </c>
      <c r="CK47" s="3">
        <v>0.10741199999999999</v>
      </c>
      <c r="CL47" s="3">
        <v>0</v>
      </c>
      <c r="CN47" s="3" t="s">
        <v>484</v>
      </c>
      <c r="CO47" s="3" t="s">
        <v>485</v>
      </c>
      <c r="CQ47" s="3" t="s">
        <v>486</v>
      </c>
      <c r="CR47" s="3" t="s">
        <v>487</v>
      </c>
      <c r="CS47" s="3" t="s">
        <v>488</v>
      </c>
      <c r="CT47" s="3" t="s">
        <v>489</v>
      </c>
    </row>
    <row r="48" spans="1:98" x14ac:dyDescent="0.2">
      <c r="A48" s="3">
        <v>46</v>
      </c>
      <c r="B48" s="50">
        <v>0.52118055555555554</v>
      </c>
      <c r="C48" s="51">
        <v>45624</v>
      </c>
      <c r="D48" s="3" t="s">
        <v>479</v>
      </c>
      <c r="E48" s="3" t="s">
        <v>480</v>
      </c>
      <c r="G48" s="3">
        <v>46</v>
      </c>
      <c r="J48" s="3">
        <v>7.8003000000000003E-2</v>
      </c>
      <c r="K48" s="3">
        <v>2.9204479999999999</v>
      </c>
      <c r="L48" s="3">
        <v>7.5974E-2</v>
      </c>
      <c r="M48" s="3">
        <v>1.1758660000000001</v>
      </c>
      <c r="N48" s="3">
        <v>1.1072930000000001</v>
      </c>
      <c r="O48" s="3">
        <v>3.5809310000000001</v>
      </c>
      <c r="P48" s="3">
        <v>2.405065</v>
      </c>
      <c r="Q48" s="3">
        <v>10.879041000000001</v>
      </c>
      <c r="R48" s="3">
        <v>11.552762</v>
      </c>
      <c r="S48" s="3">
        <v>35.182270000000003</v>
      </c>
      <c r="T48" s="3">
        <v>0.58047499999999996</v>
      </c>
      <c r="U48" s="3">
        <v>3.5</v>
      </c>
      <c r="V48" s="3">
        <v>29.17</v>
      </c>
      <c r="W48" s="3">
        <v>27.47</v>
      </c>
      <c r="X48" s="3">
        <v>29.04</v>
      </c>
      <c r="Y48" s="3">
        <v>27.01</v>
      </c>
      <c r="Z48" s="3">
        <v>27.01</v>
      </c>
      <c r="AA48" s="3">
        <v>101.78</v>
      </c>
      <c r="AB48" s="3">
        <v>156.5</v>
      </c>
      <c r="AC48" s="3">
        <v>156.69999999999999</v>
      </c>
      <c r="AD48" s="3">
        <v>-0.1</v>
      </c>
      <c r="AE48" s="3">
        <v>198</v>
      </c>
      <c r="AF48" s="3">
        <v>3.9409999999999998</v>
      </c>
      <c r="AG48" s="3">
        <v>0</v>
      </c>
      <c r="AH48" s="3">
        <v>-46</v>
      </c>
      <c r="AI48" s="3">
        <v>275</v>
      </c>
      <c r="AQ48" s="50">
        <v>0</v>
      </c>
      <c r="AR48" s="3" t="s">
        <v>481</v>
      </c>
      <c r="AS48" s="3" t="s">
        <v>482</v>
      </c>
      <c r="AT48" s="3" t="s">
        <v>482</v>
      </c>
      <c r="AU48" s="3" t="s">
        <v>482</v>
      </c>
      <c r="AV48" s="3">
        <v>0</v>
      </c>
      <c r="AW48" s="3" t="s">
        <v>482</v>
      </c>
      <c r="AX48" s="50">
        <v>0.52009259259259255</v>
      </c>
      <c r="AY48" s="51">
        <v>45624</v>
      </c>
      <c r="AZ48" s="3">
        <v>-7.0000000000000007E-2</v>
      </c>
      <c r="BA48" s="3">
        <v>1</v>
      </c>
      <c r="BB48" s="3">
        <v>1E-3</v>
      </c>
      <c r="BC48" s="3">
        <v>3.0000000000000001E-3</v>
      </c>
      <c r="BD48" s="3">
        <v>0.01</v>
      </c>
      <c r="BE48" s="3">
        <v>0</v>
      </c>
      <c r="BF48" s="3">
        <v>-1E-3</v>
      </c>
      <c r="BG48" s="3">
        <v>2E-3</v>
      </c>
      <c r="BH48" s="3">
        <v>1</v>
      </c>
      <c r="BI48" s="3">
        <v>150</v>
      </c>
      <c r="BJ48" s="3">
        <v>5.0000000000000001E-3</v>
      </c>
      <c r="BK48" s="3">
        <v>2</v>
      </c>
      <c r="BL48" s="3">
        <v>0.16585</v>
      </c>
      <c r="BM48" s="3">
        <v>0</v>
      </c>
      <c r="BN48" s="3">
        <v>2.9229999999999999E-2</v>
      </c>
      <c r="BO48" s="3">
        <v>0</v>
      </c>
      <c r="BP48" s="3">
        <v>0</v>
      </c>
      <c r="BQ48" s="3">
        <v>-6.7999999999999999E-5</v>
      </c>
      <c r="BR48" s="3" t="s">
        <v>483</v>
      </c>
      <c r="BS48" s="3">
        <v>2.4638399999999998</v>
      </c>
      <c r="BT48" s="3">
        <v>2.4848789999999998</v>
      </c>
      <c r="BU48" s="3">
        <v>1.6645099999999999</v>
      </c>
      <c r="BV48" s="3">
        <v>0.94477999999999995</v>
      </c>
      <c r="BW48" s="3">
        <v>0.23230899999999999</v>
      </c>
      <c r="BX48" s="3">
        <v>-2.2418E-2</v>
      </c>
      <c r="BY48" s="3">
        <v>0.67957800000000002</v>
      </c>
      <c r="BZ48" s="3">
        <v>0.26365</v>
      </c>
      <c r="CA48" s="3">
        <v>37.999034999999999</v>
      </c>
      <c r="CB48" s="3">
        <v>1.26E-4</v>
      </c>
      <c r="CC48" s="3">
        <v>2.414574</v>
      </c>
      <c r="CD48" s="3">
        <v>-1.4E-5</v>
      </c>
      <c r="CE48" s="3">
        <v>1</v>
      </c>
      <c r="CF48" s="3">
        <v>2.4323229999999998</v>
      </c>
      <c r="CG48" s="3">
        <v>-2.5999999999999998E-5</v>
      </c>
      <c r="CH48" s="3">
        <v>1</v>
      </c>
      <c r="CI48" s="3">
        <v>0.600719</v>
      </c>
      <c r="CJ48" s="3">
        <v>0.60060599999999997</v>
      </c>
      <c r="CK48" s="3">
        <v>0.10741199999999999</v>
      </c>
      <c r="CL48" s="3">
        <v>0</v>
      </c>
      <c r="CN48" s="3" t="s">
        <v>484</v>
      </c>
      <c r="CO48" s="3" t="s">
        <v>485</v>
      </c>
      <c r="CQ48" s="3" t="s">
        <v>486</v>
      </c>
      <c r="CR48" s="3" t="s">
        <v>487</v>
      </c>
      <c r="CS48" s="3" t="s">
        <v>488</v>
      </c>
      <c r="CT48" s="3" t="s">
        <v>489</v>
      </c>
    </row>
    <row r="49" spans="1:98" x14ac:dyDescent="0.2">
      <c r="A49" s="3">
        <v>47</v>
      </c>
      <c r="B49" s="50">
        <v>0.5214699074074074</v>
      </c>
      <c r="C49" s="51">
        <v>45624</v>
      </c>
      <c r="D49" s="3" t="s">
        <v>479</v>
      </c>
      <c r="E49" s="3" t="s">
        <v>480</v>
      </c>
      <c r="G49" s="3">
        <v>47</v>
      </c>
      <c r="J49" s="3">
        <v>3.4334000000000003E-2</v>
      </c>
      <c r="K49" s="3">
        <v>2.9211429999999998</v>
      </c>
      <c r="L49" s="3">
        <v>3.3935E-2</v>
      </c>
      <c r="M49" s="3">
        <v>1.1338919999999999</v>
      </c>
      <c r="N49" s="3">
        <v>1.102174</v>
      </c>
      <c r="O49" s="3">
        <v>3.6248260000000001</v>
      </c>
      <c r="P49" s="3">
        <v>2.4909340000000002</v>
      </c>
      <c r="Q49" s="3">
        <v>10.828422</v>
      </c>
      <c r="R49" s="3">
        <v>11.140046</v>
      </c>
      <c r="S49" s="3">
        <v>35.612492000000003</v>
      </c>
      <c r="T49" s="3">
        <v>0.58047499999999996</v>
      </c>
      <c r="U49" s="3">
        <v>3.5</v>
      </c>
      <c r="V49" s="3">
        <v>28.18</v>
      </c>
      <c r="W49" s="3">
        <v>27.39</v>
      </c>
      <c r="X49" s="3">
        <v>29.01</v>
      </c>
      <c r="Y49" s="3">
        <v>27.22</v>
      </c>
      <c r="Z49" s="3">
        <v>27.22</v>
      </c>
      <c r="AA49" s="3">
        <v>101.79</v>
      </c>
      <c r="AB49" s="3">
        <v>156.6</v>
      </c>
      <c r="AC49" s="3">
        <v>156.9</v>
      </c>
      <c r="AD49" s="3">
        <v>-0.1</v>
      </c>
      <c r="AE49" s="3">
        <v>184</v>
      </c>
      <c r="AF49" s="3">
        <v>3.9409999999999998</v>
      </c>
      <c r="AG49" s="3">
        <v>0</v>
      </c>
      <c r="AH49" s="3">
        <v>-49</v>
      </c>
      <c r="AI49" s="3">
        <v>253</v>
      </c>
      <c r="AQ49" s="50">
        <v>0</v>
      </c>
      <c r="AR49" s="3" t="s">
        <v>481</v>
      </c>
      <c r="AS49" s="3" t="s">
        <v>482</v>
      </c>
      <c r="AT49" s="3" t="s">
        <v>482</v>
      </c>
      <c r="AU49" s="3" t="s">
        <v>482</v>
      </c>
      <c r="AV49" s="3">
        <v>0</v>
      </c>
      <c r="AW49" s="3" t="s">
        <v>482</v>
      </c>
      <c r="AX49" s="50">
        <v>0.52009259259259255</v>
      </c>
      <c r="AY49" s="51">
        <v>45624</v>
      </c>
      <c r="AZ49" s="3">
        <v>-7.0000000000000007E-2</v>
      </c>
      <c r="BA49" s="3">
        <v>1</v>
      </c>
      <c r="BB49" s="3">
        <v>1E-3</v>
      </c>
      <c r="BC49" s="3">
        <v>3.0000000000000001E-3</v>
      </c>
      <c r="BD49" s="3">
        <v>1.0999999999999999E-2</v>
      </c>
      <c r="BE49" s="3">
        <v>-5.0000000000000001E-3</v>
      </c>
      <c r="BF49" s="3">
        <v>-5.0000000000000001E-3</v>
      </c>
      <c r="BG49" s="3">
        <v>-3.0000000000000001E-3</v>
      </c>
      <c r="BH49" s="3">
        <v>1</v>
      </c>
      <c r="BI49" s="3">
        <v>150</v>
      </c>
      <c r="BJ49" s="3">
        <v>5.0000000000000001E-3</v>
      </c>
      <c r="BK49" s="3">
        <v>2</v>
      </c>
      <c r="BL49" s="3">
        <v>0.16585</v>
      </c>
      <c r="BM49" s="3">
        <v>0</v>
      </c>
      <c r="BN49" s="3">
        <v>2.9229999999999999E-2</v>
      </c>
      <c r="BO49" s="3">
        <v>0</v>
      </c>
      <c r="BP49" s="3">
        <v>0</v>
      </c>
      <c r="BQ49" s="3">
        <v>-6.7999999999999999E-5</v>
      </c>
      <c r="BR49" s="3" t="s">
        <v>483</v>
      </c>
      <c r="BS49" s="3">
        <v>2.4637159999999998</v>
      </c>
      <c r="BT49" s="3">
        <v>2.4833059999999998</v>
      </c>
      <c r="BU49" s="3">
        <v>1.6652420000000001</v>
      </c>
      <c r="BV49" s="3">
        <v>0.94514299999999996</v>
      </c>
      <c r="BW49" s="3">
        <v>0.232573</v>
      </c>
      <c r="BX49" s="3">
        <v>-1.9709999999999998E-2</v>
      </c>
      <c r="BY49" s="3">
        <v>0.67979000000000001</v>
      </c>
      <c r="BZ49" s="3">
        <v>0.25240899999999999</v>
      </c>
      <c r="CA49" s="3">
        <v>37.969352999999998</v>
      </c>
      <c r="CB49" s="3">
        <v>1.27E-4</v>
      </c>
      <c r="CC49" s="3">
        <v>2.414574</v>
      </c>
      <c r="CD49" s="3">
        <v>-1.4E-5</v>
      </c>
      <c r="CE49" s="3">
        <v>1</v>
      </c>
      <c r="CF49" s="3">
        <v>2.4323229999999998</v>
      </c>
      <c r="CG49" s="3">
        <v>-2.5999999999999998E-5</v>
      </c>
      <c r="CH49" s="3">
        <v>1</v>
      </c>
      <c r="CI49" s="3">
        <v>0.600719</v>
      </c>
      <c r="CJ49" s="3">
        <v>0.60060599999999997</v>
      </c>
      <c r="CK49" s="3">
        <v>0.10741199999999999</v>
      </c>
      <c r="CL49" s="3">
        <v>0</v>
      </c>
      <c r="CN49" s="3" t="s">
        <v>484</v>
      </c>
      <c r="CO49" s="3" t="s">
        <v>485</v>
      </c>
      <c r="CQ49" s="3" t="s">
        <v>486</v>
      </c>
      <c r="CR49" s="3" t="s">
        <v>487</v>
      </c>
      <c r="CS49" s="3" t="s">
        <v>488</v>
      </c>
      <c r="CT49" s="3" t="s">
        <v>489</v>
      </c>
    </row>
    <row r="50" spans="1:98" x14ac:dyDescent="0.2">
      <c r="A50" s="3">
        <v>48</v>
      </c>
      <c r="B50" s="50">
        <v>0.52174768518518522</v>
      </c>
      <c r="C50" s="51">
        <v>45624</v>
      </c>
      <c r="D50" s="3" t="s">
        <v>479</v>
      </c>
      <c r="E50" s="3" t="s">
        <v>480</v>
      </c>
      <c r="G50" s="3">
        <v>48</v>
      </c>
      <c r="J50" s="3">
        <v>7.2042999999999996E-2</v>
      </c>
      <c r="K50" s="3">
        <v>2.9213550000000001</v>
      </c>
      <c r="L50" s="3">
        <v>7.0308999999999996E-2</v>
      </c>
      <c r="M50" s="3">
        <v>1.1517299999999999</v>
      </c>
      <c r="N50" s="3">
        <v>1.0881080000000001</v>
      </c>
      <c r="O50" s="3">
        <v>3.5645690000000001</v>
      </c>
      <c r="P50" s="3">
        <v>2.412839</v>
      </c>
      <c r="Q50" s="3">
        <v>10.690655</v>
      </c>
      <c r="R50" s="3">
        <v>11.315739000000001</v>
      </c>
      <c r="S50" s="3">
        <v>35.021861999999999</v>
      </c>
      <c r="T50" s="3">
        <v>0.58047499999999996</v>
      </c>
      <c r="U50" s="3">
        <v>3.5</v>
      </c>
      <c r="V50" s="3">
        <v>28.67</v>
      </c>
      <c r="W50" s="3">
        <v>27.09</v>
      </c>
      <c r="X50" s="3">
        <v>28.98</v>
      </c>
      <c r="Y50" s="3">
        <v>26.93</v>
      </c>
      <c r="Z50" s="3">
        <v>26.93</v>
      </c>
      <c r="AA50" s="3">
        <v>101.78</v>
      </c>
      <c r="AB50" s="3">
        <v>156.69999999999999</v>
      </c>
      <c r="AC50" s="3">
        <v>156.6</v>
      </c>
      <c r="AD50" s="3">
        <v>0.1</v>
      </c>
      <c r="AE50" s="3">
        <v>227</v>
      </c>
      <c r="AF50" s="3">
        <v>3.94</v>
      </c>
      <c r="AG50" s="3">
        <v>4</v>
      </c>
      <c r="AH50" s="3">
        <v>-31</v>
      </c>
      <c r="AI50" s="3">
        <v>345</v>
      </c>
      <c r="AQ50" s="50">
        <v>0</v>
      </c>
      <c r="AR50" s="3" t="s">
        <v>481</v>
      </c>
      <c r="AS50" s="3" t="s">
        <v>482</v>
      </c>
      <c r="AT50" s="3" t="s">
        <v>482</v>
      </c>
      <c r="AU50" s="3" t="s">
        <v>482</v>
      </c>
      <c r="AV50" s="3">
        <v>0</v>
      </c>
      <c r="AW50" s="3" t="s">
        <v>482</v>
      </c>
      <c r="AX50" s="50">
        <v>0.52009259259259255</v>
      </c>
      <c r="AY50" s="51">
        <v>45624</v>
      </c>
      <c r="AZ50" s="3">
        <v>-7.0000000000000007E-2</v>
      </c>
      <c r="BA50" s="3">
        <v>1</v>
      </c>
      <c r="BB50" s="3">
        <v>2E-3</v>
      </c>
      <c r="BC50" s="3">
        <v>4.0000000000000001E-3</v>
      </c>
      <c r="BD50" s="3">
        <v>1.0999999999999999E-2</v>
      </c>
      <c r="BE50" s="3">
        <v>0</v>
      </c>
      <c r="BF50" s="3">
        <v>-1E-3</v>
      </c>
      <c r="BG50" s="3">
        <v>1E-3</v>
      </c>
      <c r="BH50" s="3">
        <v>1</v>
      </c>
      <c r="BI50" s="3">
        <v>150</v>
      </c>
      <c r="BJ50" s="3">
        <v>5.0000000000000001E-3</v>
      </c>
      <c r="BK50" s="3">
        <v>2</v>
      </c>
      <c r="BL50" s="3">
        <v>0.16585</v>
      </c>
      <c r="BM50" s="3">
        <v>0</v>
      </c>
      <c r="BN50" s="3">
        <v>2.9229999999999999E-2</v>
      </c>
      <c r="BO50" s="3">
        <v>0</v>
      </c>
      <c r="BP50" s="3">
        <v>0</v>
      </c>
      <c r="BQ50" s="3">
        <v>-6.7999999999999999E-5</v>
      </c>
      <c r="BR50" s="3" t="s">
        <v>483</v>
      </c>
      <c r="BS50" s="3">
        <v>2.4632420000000002</v>
      </c>
      <c r="BT50" s="3">
        <v>2.484092</v>
      </c>
      <c r="BU50" s="3">
        <v>1.665467</v>
      </c>
      <c r="BV50" s="3">
        <v>0.944384</v>
      </c>
      <c r="BW50" s="3">
        <v>0.232847</v>
      </c>
      <c r="BX50" s="3">
        <v>-2.2623999999999998E-2</v>
      </c>
      <c r="BY50" s="3">
        <v>0.68019600000000002</v>
      </c>
      <c r="BZ50" s="3">
        <v>0.28612599999999999</v>
      </c>
      <c r="CA50" s="3">
        <v>37.969707</v>
      </c>
      <c r="CB50" s="3">
        <v>1.2799999999999999E-4</v>
      </c>
      <c r="CC50" s="3">
        <v>2.414574</v>
      </c>
      <c r="CD50" s="3">
        <v>-1.4E-5</v>
      </c>
      <c r="CE50" s="3">
        <v>1</v>
      </c>
      <c r="CF50" s="3">
        <v>2.4323229999999998</v>
      </c>
      <c r="CG50" s="3">
        <v>-2.5999999999999998E-5</v>
      </c>
      <c r="CH50" s="3">
        <v>1</v>
      </c>
      <c r="CI50" s="3">
        <v>0.600719</v>
      </c>
      <c r="CJ50" s="3">
        <v>0.60060599999999997</v>
      </c>
      <c r="CK50" s="3">
        <v>0.10741199999999999</v>
      </c>
      <c r="CL50" s="3">
        <v>0</v>
      </c>
      <c r="CN50" s="3" t="s">
        <v>484</v>
      </c>
      <c r="CO50" s="3" t="s">
        <v>485</v>
      </c>
      <c r="CQ50" s="3" t="s">
        <v>486</v>
      </c>
      <c r="CR50" s="3" t="s">
        <v>487</v>
      </c>
      <c r="CS50" s="3" t="s">
        <v>488</v>
      </c>
      <c r="CT50" s="3" t="s">
        <v>489</v>
      </c>
    </row>
    <row r="51" spans="1:98" x14ac:dyDescent="0.2">
      <c r="A51" s="3">
        <v>49</v>
      </c>
      <c r="B51" s="50">
        <v>0.52200231481481485</v>
      </c>
      <c r="C51" s="51">
        <v>45624</v>
      </c>
      <c r="D51" s="3" t="s">
        <v>479</v>
      </c>
      <c r="E51" s="3" t="s">
        <v>480</v>
      </c>
      <c r="G51" s="3">
        <v>49</v>
      </c>
      <c r="J51" s="3">
        <v>5.8739E-2</v>
      </c>
      <c r="K51" s="3">
        <v>2.9194749999999998</v>
      </c>
      <c r="L51" s="3">
        <v>5.7581E-2</v>
      </c>
      <c r="M51" s="3">
        <v>1.1393869999999999</v>
      </c>
      <c r="N51" s="3">
        <v>1.086468</v>
      </c>
      <c r="O51" s="3">
        <v>3.5859139999999998</v>
      </c>
      <c r="P51" s="3">
        <v>2.4465270000000001</v>
      </c>
      <c r="Q51" s="3">
        <v>10.674377</v>
      </c>
      <c r="R51" s="3">
        <v>11.194302</v>
      </c>
      <c r="S51" s="3">
        <v>35.231059999999999</v>
      </c>
      <c r="T51" s="3">
        <v>0.58047499999999996</v>
      </c>
      <c r="U51" s="3">
        <v>3.5</v>
      </c>
      <c r="V51" s="3">
        <v>28.41</v>
      </c>
      <c r="W51" s="3">
        <v>27.09</v>
      </c>
      <c r="X51" s="3">
        <v>28.95</v>
      </c>
      <c r="Y51" s="3">
        <v>27.03</v>
      </c>
      <c r="Z51" s="3">
        <v>27.03</v>
      </c>
      <c r="AA51" s="3">
        <v>101.78</v>
      </c>
      <c r="AB51" s="3">
        <v>156.4</v>
      </c>
      <c r="AC51" s="3">
        <v>156.4</v>
      </c>
      <c r="AD51" s="3">
        <v>0</v>
      </c>
      <c r="AE51" s="3">
        <v>331</v>
      </c>
      <c r="AF51" s="3">
        <v>3.9390000000000001</v>
      </c>
      <c r="AG51" s="3">
        <v>-3</v>
      </c>
      <c r="AH51" s="3">
        <v>-33</v>
      </c>
      <c r="AI51" s="3">
        <v>309</v>
      </c>
      <c r="AQ51" s="50">
        <v>0</v>
      </c>
      <c r="AR51" s="3" t="s">
        <v>481</v>
      </c>
      <c r="AS51" s="3" t="s">
        <v>482</v>
      </c>
      <c r="AT51" s="3" t="s">
        <v>482</v>
      </c>
      <c r="AU51" s="3" t="s">
        <v>482</v>
      </c>
      <c r="AV51" s="3">
        <v>0</v>
      </c>
      <c r="AW51" s="3" t="s">
        <v>482</v>
      </c>
      <c r="AX51" s="50">
        <v>0.52009259259259255</v>
      </c>
      <c r="AY51" s="51">
        <v>45624</v>
      </c>
      <c r="AZ51" s="3">
        <v>-7.0000000000000007E-2</v>
      </c>
      <c r="BA51" s="3">
        <v>1</v>
      </c>
      <c r="BB51" s="3">
        <v>1E-3</v>
      </c>
      <c r="BC51" s="3">
        <v>4.0000000000000001E-3</v>
      </c>
      <c r="BD51" s="3">
        <v>1.2999999999999999E-2</v>
      </c>
      <c r="BE51" s="3">
        <v>3.0000000000000001E-3</v>
      </c>
      <c r="BF51" s="3">
        <v>1E-3</v>
      </c>
      <c r="BG51" s="3">
        <v>5.0000000000000001E-3</v>
      </c>
      <c r="BH51" s="3">
        <v>1</v>
      </c>
      <c r="BI51" s="3">
        <v>150</v>
      </c>
      <c r="BJ51" s="3">
        <v>5.0000000000000001E-3</v>
      </c>
      <c r="BK51" s="3">
        <v>2</v>
      </c>
      <c r="BL51" s="3">
        <v>0.16585</v>
      </c>
      <c r="BM51" s="3">
        <v>0</v>
      </c>
      <c r="BN51" s="3">
        <v>2.9229999999999999E-2</v>
      </c>
      <c r="BO51" s="3">
        <v>0</v>
      </c>
      <c r="BP51" s="3">
        <v>0</v>
      </c>
      <c r="BQ51" s="3">
        <v>-6.7999999999999999E-5</v>
      </c>
      <c r="BR51" s="3" t="s">
        <v>483</v>
      </c>
      <c r="BS51" s="3">
        <v>2.463247</v>
      </c>
      <c r="BT51" s="3">
        <v>2.4836779999999998</v>
      </c>
      <c r="BU51" s="3">
        <v>1.6634850000000001</v>
      </c>
      <c r="BV51" s="3">
        <v>0.943998</v>
      </c>
      <c r="BW51" s="3">
        <v>0.233095</v>
      </c>
      <c r="BX51" s="3">
        <v>-2.1152000000000001E-2</v>
      </c>
      <c r="BY51" s="3">
        <v>0.68049700000000002</v>
      </c>
      <c r="BZ51" s="3">
        <v>0.36788900000000002</v>
      </c>
      <c r="CA51" s="3">
        <v>37.965775000000001</v>
      </c>
      <c r="CB51" s="3">
        <v>1.2799999999999999E-4</v>
      </c>
      <c r="CC51" s="3">
        <v>2.414574</v>
      </c>
      <c r="CD51" s="3">
        <v>-1.4E-5</v>
      </c>
      <c r="CE51" s="3">
        <v>1</v>
      </c>
      <c r="CF51" s="3">
        <v>2.4323229999999998</v>
      </c>
      <c r="CG51" s="3">
        <v>-2.5999999999999998E-5</v>
      </c>
      <c r="CH51" s="3">
        <v>1</v>
      </c>
      <c r="CI51" s="3">
        <v>0.600719</v>
      </c>
      <c r="CJ51" s="3">
        <v>0.60060599999999997</v>
      </c>
      <c r="CK51" s="3">
        <v>0.10741199999999999</v>
      </c>
      <c r="CL51" s="3">
        <v>0</v>
      </c>
      <c r="CN51" s="3" t="s">
        <v>484</v>
      </c>
      <c r="CO51" s="3" t="s">
        <v>485</v>
      </c>
      <c r="CQ51" s="3" t="s">
        <v>486</v>
      </c>
      <c r="CR51" s="3" t="s">
        <v>487</v>
      </c>
      <c r="CS51" s="3" t="s">
        <v>488</v>
      </c>
      <c r="CT51" s="3" t="s">
        <v>489</v>
      </c>
    </row>
    <row r="52" spans="1:98" x14ac:dyDescent="0.2">
      <c r="A52" s="3">
        <v>50</v>
      </c>
      <c r="B52" s="50">
        <v>0.54728009259259258</v>
      </c>
      <c r="C52" s="51">
        <v>45624</v>
      </c>
      <c r="D52" s="3" t="s">
        <v>479</v>
      </c>
      <c r="E52" s="3" t="s">
        <v>480</v>
      </c>
      <c r="G52" s="3">
        <v>50</v>
      </c>
      <c r="J52" s="3">
        <v>7.0259000000000002E-2</v>
      </c>
      <c r="K52" s="3">
        <v>2.9221370000000002</v>
      </c>
      <c r="L52" s="3">
        <v>6.8609000000000003E-2</v>
      </c>
      <c r="M52" s="3">
        <v>1.3230850000000001</v>
      </c>
      <c r="N52" s="3">
        <v>1.2478610000000001</v>
      </c>
      <c r="O52" s="3">
        <v>4.2409340000000002</v>
      </c>
      <c r="P52" s="3">
        <v>2.9178489999999999</v>
      </c>
      <c r="Q52" s="3">
        <v>12.26019</v>
      </c>
      <c r="R52" s="3">
        <v>12.999269999999999</v>
      </c>
      <c r="S52" s="3">
        <v>41.667042000000002</v>
      </c>
      <c r="T52" s="3">
        <v>0.58047499999999996</v>
      </c>
      <c r="U52" s="3">
        <v>3.5</v>
      </c>
      <c r="V52" s="3">
        <v>27.83</v>
      </c>
      <c r="W52" s="3">
        <v>26.25</v>
      </c>
      <c r="X52" s="3">
        <v>31.92</v>
      </c>
      <c r="Y52" s="3">
        <v>29.92</v>
      </c>
      <c r="Z52" s="3">
        <v>29.92</v>
      </c>
      <c r="AA52" s="3">
        <v>101.78</v>
      </c>
      <c r="AB52" s="3">
        <v>156.80000000000001</v>
      </c>
      <c r="AC52" s="3">
        <v>155.4</v>
      </c>
      <c r="AD52" s="3">
        <v>0.8</v>
      </c>
      <c r="AE52" s="3">
        <v>306</v>
      </c>
      <c r="AF52" s="3">
        <v>3.9</v>
      </c>
      <c r="AG52" s="3">
        <v>-2</v>
      </c>
      <c r="AH52" s="3">
        <v>-38</v>
      </c>
      <c r="AI52" s="3">
        <v>251</v>
      </c>
      <c r="AQ52" s="50">
        <v>0</v>
      </c>
      <c r="AR52" s="3" t="s">
        <v>481</v>
      </c>
      <c r="AS52" s="3" t="s">
        <v>482</v>
      </c>
      <c r="AT52" s="3" t="s">
        <v>482</v>
      </c>
      <c r="AU52" s="3" t="s">
        <v>482</v>
      </c>
      <c r="AV52" s="3">
        <v>0</v>
      </c>
      <c r="AW52" s="3" t="s">
        <v>482</v>
      </c>
      <c r="AX52" s="50">
        <v>0.52009259259259255</v>
      </c>
      <c r="AY52" s="51">
        <v>45624</v>
      </c>
      <c r="AZ52" s="3">
        <v>-7.0000000000000007E-2</v>
      </c>
      <c r="BA52" s="3">
        <v>1</v>
      </c>
      <c r="BB52" s="3">
        <v>1E-3</v>
      </c>
      <c r="BC52" s="3">
        <v>4.0000000000000001E-3</v>
      </c>
      <c r="BD52" s="3">
        <v>1.2E-2</v>
      </c>
      <c r="BE52" s="3">
        <v>4.0000000000000001E-3</v>
      </c>
      <c r="BF52" s="3">
        <v>0</v>
      </c>
      <c r="BG52" s="3">
        <v>0</v>
      </c>
      <c r="BH52" s="3">
        <v>1</v>
      </c>
      <c r="BI52" s="3">
        <v>150</v>
      </c>
      <c r="BJ52" s="3">
        <v>5.0000000000000001E-3</v>
      </c>
      <c r="BK52" s="3">
        <v>2</v>
      </c>
      <c r="BL52" s="3">
        <v>0.16585</v>
      </c>
      <c r="BM52" s="3">
        <v>0</v>
      </c>
      <c r="BN52" s="3">
        <v>2.9229999999999999E-2</v>
      </c>
      <c r="BO52" s="3">
        <v>0</v>
      </c>
      <c r="BP52" s="3">
        <v>0</v>
      </c>
      <c r="BQ52" s="3">
        <v>-6.7999999999999999E-5</v>
      </c>
      <c r="BR52" s="3" t="s">
        <v>483</v>
      </c>
      <c r="BS52" s="3">
        <v>2.461605</v>
      </c>
      <c r="BT52" s="3">
        <v>2.4823870000000001</v>
      </c>
      <c r="BU52" s="3">
        <v>1.6662939999999999</v>
      </c>
      <c r="BV52" s="3">
        <v>0.94148299999999996</v>
      </c>
      <c r="BW52" s="3">
        <v>0.20739199999999999</v>
      </c>
      <c r="BX52" s="3">
        <v>-2.2769000000000001E-2</v>
      </c>
      <c r="BY52" s="3">
        <v>0.705816</v>
      </c>
      <c r="BZ52" s="3">
        <v>0.34836299999999998</v>
      </c>
      <c r="CA52" s="3">
        <v>37.373542999999998</v>
      </c>
      <c r="CB52" s="3">
        <v>1.2999999999999999E-4</v>
      </c>
      <c r="CC52" s="3">
        <v>2.414574</v>
      </c>
      <c r="CD52" s="3">
        <v>-1.4E-5</v>
      </c>
      <c r="CE52" s="3">
        <v>1</v>
      </c>
      <c r="CF52" s="3">
        <v>2.4323229999999998</v>
      </c>
      <c r="CG52" s="3">
        <v>-2.5999999999999998E-5</v>
      </c>
      <c r="CH52" s="3">
        <v>1</v>
      </c>
      <c r="CI52" s="3">
        <v>0.600719</v>
      </c>
      <c r="CJ52" s="3">
        <v>0.60060599999999997</v>
      </c>
      <c r="CK52" s="3">
        <v>0.10741199999999999</v>
      </c>
      <c r="CL52" s="3">
        <v>0</v>
      </c>
      <c r="CN52" s="3" t="s">
        <v>484</v>
      </c>
      <c r="CO52" s="3" t="s">
        <v>485</v>
      </c>
      <c r="CQ52" s="3" t="s">
        <v>486</v>
      </c>
      <c r="CR52" s="3" t="s">
        <v>487</v>
      </c>
      <c r="CS52" s="3" t="s">
        <v>488</v>
      </c>
      <c r="CT52" s="3" t="s">
        <v>489</v>
      </c>
    </row>
    <row r="53" spans="1:98" x14ac:dyDescent="0.2">
      <c r="A53" s="3">
        <v>51</v>
      </c>
      <c r="B53" s="50">
        <v>0.54782407407407407</v>
      </c>
      <c r="C53" s="51">
        <v>45624</v>
      </c>
      <c r="D53" s="3" t="s">
        <v>479</v>
      </c>
      <c r="E53" s="3" t="s">
        <v>480</v>
      </c>
      <c r="G53" s="3">
        <v>51</v>
      </c>
      <c r="J53" s="3">
        <v>0.103143</v>
      </c>
      <c r="K53" s="3">
        <v>2.9217970000000002</v>
      </c>
      <c r="L53" s="3">
        <v>9.9626000000000006E-2</v>
      </c>
      <c r="M53" s="3">
        <v>1.3435220000000001</v>
      </c>
      <c r="N53" s="3">
        <v>1.237142</v>
      </c>
      <c r="O53" s="3">
        <v>4.1855260000000003</v>
      </c>
      <c r="P53" s="3">
        <v>2.8420040000000002</v>
      </c>
      <c r="Q53" s="3">
        <v>12.155207000000001</v>
      </c>
      <c r="R53" s="3">
        <v>13.200422</v>
      </c>
      <c r="S53" s="3">
        <v>41.123775000000002</v>
      </c>
      <c r="T53" s="3">
        <v>0.58047499999999996</v>
      </c>
      <c r="U53" s="3">
        <v>3.5</v>
      </c>
      <c r="V53" s="3">
        <v>28.2</v>
      </c>
      <c r="W53" s="3">
        <v>25.97</v>
      </c>
      <c r="X53" s="3">
        <v>31.96</v>
      </c>
      <c r="Y53" s="3">
        <v>29.69</v>
      </c>
      <c r="Z53" s="3">
        <v>29.69</v>
      </c>
      <c r="AA53" s="3">
        <v>101.78</v>
      </c>
      <c r="AB53" s="3">
        <v>156.69999999999999</v>
      </c>
      <c r="AC53" s="3">
        <v>156.6</v>
      </c>
      <c r="AD53" s="3">
        <v>0.1</v>
      </c>
      <c r="AE53" s="3">
        <v>277</v>
      </c>
      <c r="AF53" s="3">
        <v>3.899</v>
      </c>
      <c r="AG53" s="3">
        <v>2</v>
      </c>
      <c r="AH53" s="3">
        <v>-43</v>
      </c>
      <c r="AI53" s="3">
        <v>280</v>
      </c>
      <c r="AQ53" s="50">
        <v>0</v>
      </c>
      <c r="AR53" s="3" t="s">
        <v>481</v>
      </c>
      <c r="AS53" s="3" t="s">
        <v>482</v>
      </c>
      <c r="AT53" s="3" t="s">
        <v>482</v>
      </c>
      <c r="AU53" s="3" t="s">
        <v>482</v>
      </c>
      <c r="AV53" s="3">
        <v>0</v>
      </c>
      <c r="AW53" s="3" t="s">
        <v>482</v>
      </c>
      <c r="AX53" s="50">
        <v>0.54765046296296294</v>
      </c>
      <c r="AY53" s="51">
        <v>45624</v>
      </c>
      <c r="AZ53" s="3">
        <v>-0.09</v>
      </c>
      <c r="BA53" s="3">
        <v>1</v>
      </c>
      <c r="BB53" s="3">
        <v>2E-3</v>
      </c>
      <c r="BC53" s="3">
        <v>4.0000000000000001E-3</v>
      </c>
      <c r="BD53" s="3">
        <v>1.2999999999999999E-2</v>
      </c>
      <c r="BE53" s="3">
        <v>0</v>
      </c>
      <c r="BF53" s="3">
        <v>-4.0000000000000001E-3</v>
      </c>
      <c r="BG53" s="3">
        <v>0</v>
      </c>
      <c r="BH53" s="3">
        <v>1</v>
      </c>
      <c r="BI53" s="3">
        <v>150</v>
      </c>
      <c r="BJ53" s="3">
        <v>5.0000000000000001E-3</v>
      </c>
      <c r="BK53" s="3">
        <v>2</v>
      </c>
      <c r="BL53" s="3">
        <v>0.16585</v>
      </c>
      <c r="BM53" s="3">
        <v>0</v>
      </c>
      <c r="BN53" s="3">
        <v>2.9229999999999999E-2</v>
      </c>
      <c r="BO53" s="3">
        <v>0</v>
      </c>
      <c r="BP53" s="3">
        <v>0</v>
      </c>
      <c r="BQ53" s="3">
        <v>-6.7999999999999999E-5</v>
      </c>
      <c r="BR53" s="3" t="s">
        <v>483</v>
      </c>
      <c r="BS53" s="3">
        <v>2.4611550000000002</v>
      </c>
      <c r="BT53" s="3">
        <v>2.4830000000000001</v>
      </c>
      <c r="BU53" s="3">
        <v>1.665934</v>
      </c>
      <c r="BV53" s="3">
        <v>0.94435899999999995</v>
      </c>
      <c r="BW53" s="3">
        <v>0.20707400000000001</v>
      </c>
      <c r="BX53" s="3">
        <v>-2.5916999999999999E-2</v>
      </c>
      <c r="BY53" s="3">
        <v>0.70628800000000003</v>
      </c>
      <c r="BZ53" s="3">
        <v>0.32597700000000002</v>
      </c>
      <c r="CA53" s="3">
        <v>37.372470999999997</v>
      </c>
      <c r="CB53" s="3">
        <v>1.27E-4</v>
      </c>
      <c r="CC53" s="3">
        <v>2.414574</v>
      </c>
      <c r="CD53" s="3">
        <v>-1.4E-5</v>
      </c>
      <c r="CE53" s="3">
        <v>1</v>
      </c>
      <c r="CF53" s="3">
        <v>2.4323229999999998</v>
      </c>
      <c r="CG53" s="3">
        <v>-2.5999999999999998E-5</v>
      </c>
      <c r="CH53" s="3">
        <v>1</v>
      </c>
      <c r="CI53" s="3">
        <v>0.600719</v>
      </c>
      <c r="CJ53" s="3">
        <v>0.60060599999999997</v>
      </c>
      <c r="CK53" s="3">
        <v>0.10741199999999999</v>
      </c>
      <c r="CL53" s="3">
        <v>0</v>
      </c>
      <c r="CN53" s="3" t="s">
        <v>484</v>
      </c>
      <c r="CO53" s="3" t="s">
        <v>485</v>
      </c>
      <c r="CQ53" s="3" t="s">
        <v>486</v>
      </c>
      <c r="CR53" s="3" t="s">
        <v>487</v>
      </c>
      <c r="CS53" s="3" t="s">
        <v>488</v>
      </c>
      <c r="CT53" s="3" t="s">
        <v>489</v>
      </c>
    </row>
    <row r="54" spans="1:98" x14ac:dyDescent="0.2">
      <c r="A54" s="3">
        <v>52</v>
      </c>
      <c r="B54" s="50">
        <v>0.54807870370370371</v>
      </c>
      <c r="C54" s="51">
        <v>45624</v>
      </c>
      <c r="D54" s="3" t="s">
        <v>479</v>
      </c>
      <c r="E54" s="3" t="s">
        <v>480</v>
      </c>
      <c r="G54" s="3">
        <v>52</v>
      </c>
      <c r="J54" s="3">
        <v>9.0277999999999997E-2</v>
      </c>
      <c r="K54" s="3">
        <v>2.9222890000000001</v>
      </c>
      <c r="L54" s="3">
        <v>8.7572999999999998E-2</v>
      </c>
      <c r="M54" s="3">
        <v>1.3425879999999999</v>
      </c>
      <c r="N54" s="3">
        <v>1.2500370000000001</v>
      </c>
      <c r="O54" s="3">
        <v>4.1569349999999998</v>
      </c>
      <c r="P54" s="3">
        <v>2.8143470000000002</v>
      </c>
      <c r="Q54" s="3">
        <v>12.281993999999999</v>
      </c>
      <c r="R54" s="3">
        <v>13.191338</v>
      </c>
      <c r="S54" s="3">
        <v>40.843159</v>
      </c>
      <c r="T54" s="3">
        <v>0.58047499999999996</v>
      </c>
      <c r="U54" s="3">
        <v>3.5</v>
      </c>
      <c r="V54" s="3">
        <v>28.17</v>
      </c>
      <c r="W54" s="3">
        <v>26.23</v>
      </c>
      <c r="X54" s="3">
        <v>31.97</v>
      </c>
      <c r="Y54" s="3">
        <v>29.57</v>
      </c>
      <c r="Z54" s="3">
        <v>29.57</v>
      </c>
      <c r="AA54" s="3">
        <v>101.78</v>
      </c>
      <c r="AB54" s="3">
        <v>156.80000000000001</v>
      </c>
      <c r="AC54" s="3">
        <v>156.30000000000001</v>
      </c>
      <c r="AD54" s="3">
        <v>0.3</v>
      </c>
      <c r="AE54" s="3">
        <v>237</v>
      </c>
      <c r="AF54" s="3">
        <v>3.8980000000000001</v>
      </c>
      <c r="AG54" s="3">
        <v>0</v>
      </c>
      <c r="AH54" s="3">
        <v>-48</v>
      </c>
      <c r="AI54" s="3">
        <v>235</v>
      </c>
      <c r="AQ54" s="50">
        <v>0</v>
      </c>
      <c r="AR54" s="3" t="s">
        <v>481</v>
      </c>
      <c r="AS54" s="3" t="s">
        <v>482</v>
      </c>
      <c r="AT54" s="3" t="s">
        <v>482</v>
      </c>
      <c r="AU54" s="3" t="s">
        <v>482</v>
      </c>
      <c r="AV54" s="3">
        <v>0</v>
      </c>
      <c r="AW54" s="3" t="s">
        <v>482</v>
      </c>
      <c r="AX54" s="50">
        <v>0.54765046296296294</v>
      </c>
      <c r="AY54" s="51">
        <v>45624</v>
      </c>
      <c r="AZ54" s="3">
        <v>-0.09</v>
      </c>
      <c r="BA54" s="3">
        <v>1</v>
      </c>
      <c r="BB54" s="3">
        <v>2E-3</v>
      </c>
      <c r="BC54" s="3">
        <v>4.0000000000000001E-3</v>
      </c>
      <c r="BD54" s="3">
        <v>1.2999999999999999E-2</v>
      </c>
      <c r="BE54" s="3">
        <v>2E-3</v>
      </c>
      <c r="BF54" s="3">
        <v>-4.0000000000000001E-3</v>
      </c>
      <c r="BG54" s="3">
        <v>-5.0000000000000001E-3</v>
      </c>
      <c r="BH54" s="3">
        <v>1</v>
      </c>
      <c r="BI54" s="3">
        <v>150</v>
      </c>
      <c r="BJ54" s="3">
        <v>5.0000000000000001E-3</v>
      </c>
      <c r="BK54" s="3">
        <v>2</v>
      </c>
      <c r="BL54" s="3">
        <v>0.16585</v>
      </c>
      <c r="BM54" s="3">
        <v>0</v>
      </c>
      <c r="BN54" s="3">
        <v>2.9229999999999999E-2</v>
      </c>
      <c r="BO54" s="3">
        <v>0</v>
      </c>
      <c r="BP54" s="3">
        <v>0</v>
      </c>
      <c r="BQ54" s="3">
        <v>-6.7999999999999999E-5</v>
      </c>
      <c r="BR54" s="3" t="s">
        <v>483</v>
      </c>
      <c r="BS54" s="3">
        <v>2.4615649999999998</v>
      </c>
      <c r="BT54" s="3">
        <v>2.4829509999999999</v>
      </c>
      <c r="BU54" s="3">
        <v>1.666455</v>
      </c>
      <c r="BV54" s="3">
        <v>0.94362900000000005</v>
      </c>
      <c r="BW54" s="3">
        <v>0.20701900000000001</v>
      </c>
      <c r="BX54" s="3">
        <v>-2.7390000000000001E-2</v>
      </c>
      <c r="BY54" s="3">
        <v>0.70635000000000003</v>
      </c>
      <c r="BZ54" s="3">
        <v>0.29392800000000002</v>
      </c>
      <c r="CA54" s="3">
        <v>37.347434999999997</v>
      </c>
      <c r="CB54" s="3">
        <v>1.2799999999999999E-4</v>
      </c>
      <c r="CC54" s="3">
        <v>2.414574</v>
      </c>
      <c r="CD54" s="3">
        <v>-1.4E-5</v>
      </c>
      <c r="CE54" s="3">
        <v>1</v>
      </c>
      <c r="CF54" s="3">
        <v>2.4323229999999998</v>
      </c>
      <c r="CG54" s="3">
        <v>-2.5999999999999998E-5</v>
      </c>
      <c r="CH54" s="3">
        <v>1</v>
      </c>
      <c r="CI54" s="3">
        <v>0.600719</v>
      </c>
      <c r="CJ54" s="3">
        <v>0.60060599999999997</v>
      </c>
      <c r="CK54" s="3">
        <v>0.10741199999999999</v>
      </c>
      <c r="CL54" s="3">
        <v>0</v>
      </c>
      <c r="CN54" s="3" t="s">
        <v>484</v>
      </c>
      <c r="CO54" s="3" t="s">
        <v>485</v>
      </c>
      <c r="CQ54" s="3" t="s">
        <v>486</v>
      </c>
      <c r="CR54" s="3" t="s">
        <v>487</v>
      </c>
      <c r="CS54" s="3" t="s">
        <v>488</v>
      </c>
      <c r="CT54" s="3" t="s">
        <v>489</v>
      </c>
    </row>
    <row r="55" spans="1:98" x14ac:dyDescent="0.2">
      <c r="A55" s="3">
        <v>53</v>
      </c>
      <c r="B55" s="50">
        <v>0.54833333333333334</v>
      </c>
      <c r="C55" s="51">
        <v>45624</v>
      </c>
      <c r="D55" s="3" t="s">
        <v>479</v>
      </c>
      <c r="E55" s="3" t="s">
        <v>480</v>
      </c>
      <c r="G55" s="3">
        <v>53</v>
      </c>
      <c r="J55" s="3">
        <v>6.0576999999999999E-2</v>
      </c>
      <c r="K55" s="3">
        <v>2.9211559999999999</v>
      </c>
      <c r="L55" s="3">
        <v>5.9346000000000003E-2</v>
      </c>
      <c r="M55" s="3">
        <v>1.3096779999999999</v>
      </c>
      <c r="N55" s="3">
        <v>1.243933</v>
      </c>
      <c r="O55" s="3">
        <v>4.2551769999999998</v>
      </c>
      <c r="P55" s="3">
        <v>2.9454980000000002</v>
      </c>
      <c r="Q55" s="3">
        <v>12.221603</v>
      </c>
      <c r="R55" s="3">
        <v>12.867547</v>
      </c>
      <c r="S55" s="3">
        <v>41.806972999999999</v>
      </c>
      <c r="T55" s="3">
        <v>0.58047499999999996</v>
      </c>
      <c r="U55" s="3">
        <v>3.5</v>
      </c>
      <c r="V55" s="3">
        <v>27.48</v>
      </c>
      <c r="W55" s="3">
        <v>26.1</v>
      </c>
      <c r="X55" s="3">
        <v>31.96</v>
      </c>
      <c r="Y55" s="3">
        <v>29.98</v>
      </c>
      <c r="Z55" s="3">
        <v>29.98</v>
      </c>
      <c r="AA55" s="3">
        <v>101.78</v>
      </c>
      <c r="AB55" s="3">
        <v>156.6</v>
      </c>
      <c r="AC55" s="3">
        <v>156.30000000000001</v>
      </c>
      <c r="AD55" s="3">
        <v>0.2</v>
      </c>
      <c r="AE55" s="3">
        <v>259</v>
      </c>
      <c r="AF55" s="3">
        <v>3.8969999999999998</v>
      </c>
      <c r="AG55" s="3">
        <v>0</v>
      </c>
      <c r="AH55" s="3">
        <v>-50</v>
      </c>
      <c r="AI55" s="3">
        <v>264</v>
      </c>
      <c r="AQ55" s="50">
        <v>0</v>
      </c>
      <c r="AR55" s="3" t="s">
        <v>481</v>
      </c>
      <c r="AS55" s="3" t="s">
        <v>482</v>
      </c>
      <c r="AT55" s="3" t="s">
        <v>482</v>
      </c>
      <c r="AU55" s="3" t="s">
        <v>482</v>
      </c>
      <c r="AV55" s="3">
        <v>0</v>
      </c>
      <c r="AW55" s="3" t="s">
        <v>482</v>
      </c>
      <c r="AX55" s="50">
        <v>0.54765046296296294</v>
      </c>
      <c r="AY55" s="51">
        <v>45624</v>
      </c>
      <c r="AZ55" s="3">
        <v>-0.09</v>
      </c>
      <c r="BA55" s="3">
        <v>1</v>
      </c>
      <c r="BB55" s="3">
        <v>2E-3</v>
      </c>
      <c r="BC55" s="3">
        <v>3.0000000000000001E-3</v>
      </c>
      <c r="BD55" s="3">
        <v>0.01</v>
      </c>
      <c r="BE55" s="3">
        <v>0</v>
      </c>
      <c r="BF55" s="3">
        <v>2E-3</v>
      </c>
      <c r="BG55" s="3">
        <v>0</v>
      </c>
      <c r="BH55" s="3">
        <v>1</v>
      </c>
      <c r="BI55" s="3">
        <v>150</v>
      </c>
      <c r="BJ55" s="3">
        <v>5.0000000000000001E-3</v>
      </c>
      <c r="BK55" s="3">
        <v>2</v>
      </c>
      <c r="BL55" s="3">
        <v>0.16585</v>
      </c>
      <c r="BM55" s="3">
        <v>0</v>
      </c>
      <c r="BN55" s="3">
        <v>2.9229999999999999E-2</v>
      </c>
      <c r="BO55" s="3">
        <v>0</v>
      </c>
      <c r="BP55" s="3">
        <v>0</v>
      </c>
      <c r="BQ55" s="3">
        <v>-6.7999999999999999E-5</v>
      </c>
      <c r="BR55" s="3" t="s">
        <v>483</v>
      </c>
      <c r="BS55" s="3">
        <v>2.4613659999999999</v>
      </c>
      <c r="BT55" s="3">
        <v>2.4818609999999999</v>
      </c>
      <c r="BU55" s="3">
        <v>1.665257</v>
      </c>
      <c r="BV55" s="3">
        <v>0.94366700000000003</v>
      </c>
      <c r="BW55" s="3">
        <v>0.20702799999999999</v>
      </c>
      <c r="BX55" s="3">
        <v>-2.2620999999999999E-2</v>
      </c>
      <c r="BY55" s="3">
        <v>0.70664000000000005</v>
      </c>
      <c r="BZ55" s="3">
        <v>0.31135299999999999</v>
      </c>
      <c r="CA55" s="3">
        <v>37.351013000000002</v>
      </c>
      <c r="CB55" s="3">
        <v>1.26E-4</v>
      </c>
      <c r="CC55" s="3">
        <v>2.414574</v>
      </c>
      <c r="CD55" s="3">
        <v>-1.4E-5</v>
      </c>
      <c r="CE55" s="3">
        <v>1</v>
      </c>
      <c r="CF55" s="3">
        <v>2.4323229999999998</v>
      </c>
      <c r="CG55" s="3">
        <v>-2.5999999999999998E-5</v>
      </c>
      <c r="CH55" s="3">
        <v>1</v>
      </c>
      <c r="CI55" s="3">
        <v>0.600719</v>
      </c>
      <c r="CJ55" s="3">
        <v>0.60060599999999997</v>
      </c>
      <c r="CK55" s="3">
        <v>0.10741199999999999</v>
      </c>
      <c r="CL55" s="3">
        <v>0</v>
      </c>
      <c r="CN55" s="3" t="s">
        <v>484</v>
      </c>
      <c r="CO55" s="3" t="s">
        <v>485</v>
      </c>
      <c r="CQ55" s="3" t="s">
        <v>486</v>
      </c>
      <c r="CR55" s="3" t="s">
        <v>487</v>
      </c>
      <c r="CS55" s="3" t="s">
        <v>488</v>
      </c>
      <c r="CT55" s="3" t="s">
        <v>489</v>
      </c>
    </row>
    <row r="56" spans="1:98" x14ac:dyDescent="0.2">
      <c r="A56" s="3">
        <v>54</v>
      </c>
      <c r="B56" s="50">
        <v>0.54859953703703701</v>
      </c>
      <c r="C56" s="51">
        <v>45624</v>
      </c>
      <c r="D56" s="3" t="s">
        <v>479</v>
      </c>
      <c r="E56" s="3" t="s">
        <v>480</v>
      </c>
      <c r="G56" s="3">
        <v>54</v>
      </c>
      <c r="J56" s="3">
        <v>7.9948000000000005E-2</v>
      </c>
      <c r="K56" s="3">
        <v>2.9221379999999999</v>
      </c>
      <c r="L56" s="3">
        <v>7.7818999999999999E-2</v>
      </c>
      <c r="M56" s="3">
        <v>1.336082</v>
      </c>
      <c r="N56" s="3">
        <v>1.252003</v>
      </c>
      <c r="O56" s="3">
        <v>4.2120480000000002</v>
      </c>
      <c r="P56" s="3">
        <v>2.875966</v>
      </c>
      <c r="Q56" s="3">
        <v>12.300402</v>
      </c>
      <c r="R56" s="3">
        <v>13.126448999999999</v>
      </c>
      <c r="S56" s="3">
        <v>41.381607000000002</v>
      </c>
      <c r="T56" s="3">
        <v>0.58047499999999996</v>
      </c>
      <c r="U56" s="3">
        <v>3.5</v>
      </c>
      <c r="V56" s="3">
        <v>28.04</v>
      </c>
      <c r="W56" s="3">
        <v>26.28</v>
      </c>
      <c r="X56" s="3">
        <v>31.96</v>
      </c>
      <c r="Y56" s="3">
        <v>29.8</v>
      </c>
      <c r="Z56" s="3">
        <v>29.8</v>
      </c>
      <c r="AA56" s="3">
        <v>101.79</v>
      </c>
      <c r="AB56" s="3">
        <v>156.80000000000001</v>
      </c>
      <c r="AC56" s="3">
        <v>156.30000000000001</v>
      </c>
      <c r="AD56" s="3">
        <v>0.3</v>
      </c>
      <c r="AE56" s="3">
        <v>259</v>
      </c>
      <c r="AF56" s="3">
        <v>3.8969999999999998</v>
      </c>
      <c r="AG56" s="3">
        <v>3</v>
      </c>
      <c r="AH56" s="3">
        <v>-45</v>
      </c>
      <c r="AI56" s="3">
        <v>253</v>
      </c>
      <c r="AQ56" s="50">
        <v>0</v>
      </c>
      <c r="AR56" s="3" t="s">
        <v>481</v>
      </c>
      <c r="AS56" s="3" t="s">
        <v>482</v>
      </c>
      <c r="AT56" s="3" t="s">
        <v>482</v>
      </c>
      <c r="AU56" s="3" t="s">
        <v>482</v>
      </c>
      <c r="AV56" s="3">
        <v>0</v>
      </c>
      <c r="AW56" s="3" t="s">
        <v>482</v>
      </c>
      <c r="AX56" s="50">
        <v>0.54765046296296294</v>
      </c>
      <c r="AY56" s="51">
        <v>45624</v>
      </c>
      <c r="AZ56" s="3">
        <v>-0.09</v>
      </c>
      <c r="BA56" s="3">
        <v>1</v>
      </c>
      <c r="BB56" s="3">
        <v>1E-3</v>
      </c>
      <c r="BC56" s="3">
        <v>4.0000000000000001E-3</v>
      </c>
      <c r="BD56" s="3">
        <v>1.2999999999999999E-2</v>
      </c>
      <c r="BE56" s="3">
        <v>3.0000000000000001E-3</v>
      </c>
      <c r="BF56" s="3">
        <v>-1E-3</v>
      </c>
      <c r="BG56" s="3">
        <v>-1E-3</v>
      </c>
      <c r="BH56" s="3">
        <v>1</v>
      </c>
      <c r="BI56" s="3">
        <v>150</v>
      </c>
      <c r="BJ56" s="3">
        <v>5.0000000000000001E-3</v>
      </c>
      <c r="BK56" s="3">
        <v>2</v>
      </c>
      <c r="BL56" s="3">
        <v>0.16585</v>
      </c>
      <c r="BM56" s="3">
        <v>0</v>
      </c>
      <c r="BN56" s="3">
        <v>2.9229999999999999E-2</v>
      </c>
      <c r="BO56" s="3">
        <v>0</v>
      </c>
      <c r="BP56" s="3">
        <v>0</v>
      </c>
      <c r="BQ56" s="3">
        <v>-6.7999999999999999E-5</v>
      </c>
      <c r="BR56" s="3" t="s">
        <v>483</v>
      </c>
      <c r="BS56" s="3">
        <v>2.4616389999999999</v>
      </c>
      <c r="BT56" s="3">
        <v>2.4827460000000001</v>
      </c>
      <c r="BU56" s="3">
        <v>1.6662950000000001</v>
      </c>
      <c r="BV56" s="3">
        <v>0.94362699999999999</v>
      </c>
      <c r="BW56" s="3">
        <v>0.20705200000000001</v>
      </c>
      <c r="BX56" s="3">
        <v>-2.4664999999999999E-2</v>
      </c>
      <c r="BY56" s="3">
        <v>0.70674000000000003</v>
      </c>
      <c r="BZ56" s="3">
        <v>0.31129099999999998</v>
      </c>
      <c r="CA56" s="3">
        <v>37.333129999999997</v>
      </c>
      <c r="CB56" s="3">
        <v>1.2899999999999999E-4</v>
      </c>
      <c r="CC56" s="3">
        <v>2.414574</v>
      </c>
      <c r="CD56" s="3">
        <v>-1.4E-5</v>
      </c>
      <c r="CE56" s="3">
        <v>1</v>
      </c>
      <c r="CF56" s="3">
        <v>2.4323229999999998</v>
      </c>
      <c r="CG56" s="3">
        <v>-2.5999999999999998E-5</v>
      </c>
      <c r="CH56" s="3">
        <v>1</v>
      </c>
      <c r="CI56" s="3">
        <v>0.600719</v>
      </c>
      <c r="CJ56" s="3">
        <v>0.60060599999999997</v>
      </c>
      <c r="CK56" s="3">
        <v>0.10741199999999999</v>
      </c>
      <c r="CL56" s="3">
        <v>0</v>
      </c>
      <c r="CN56" s="3" t="s">
        <v>484</v>
      </c>
      <c r="CO56" s="3" t="s">
        <v>485</v>
      </c>
      <c r="CQ56" s="3" t="s">
        <v>486</v>
      </c>
      <c r="CR56" s="3" t="s">
        <v>487</v>
      </c>
      <c r="CS56" s="3" t="s">
        <v>488</v>
      </c>
      <c r="CT56" s="3" t="s">
        <v>489</v>
      </c>
    </row>
    <row r="57" spans="1:98" x14ac:dyDescent="0.2">
      <c r="A57" s="3">
        <v>55</v>
      </c>
      <c r="B57" s="50">
        <v>0.5488425925925926</v>
      </c>
      <c r="C57" s="51">
        <v>45624</v>
      </c>
      <c r="D57" s="3" t="s">
        <v>479</v>
      </c>
      <c r="E57" s="3" t="s">
        <v>480</v>
      </c>
      <c r="G57" s="3">
        <v>55</v>
      </c>
      <c r="J57" s="3">
        <v>3.9660000000000001E-2</v>
      </c>
      <c r="K57" s="3">
        <v>2.921567</v>
      </c>
      <c r="L57" s="3">
        <v>3.9128999999999997E-2</v>
      </c>
      <c r="M57" s="3">
        <v>1.3364940000000001</v>
      </c>
      <c r="N57" s="3">
        <v>1.2925979999999999</v>
      </c>
      <c r="O57" s="3">
        <v>4.319604</v>
      </c>
      <c r="P57" s="3">
        <v>2.9831099999999999</v>
      </c>
      <c r="Q57" s="3">
        <v>12.699458</v>
      </c>
      <c r="R57" s="3">
        <v>13.130723</v>
      </c>
      <c r="S57" s="3">
        <v>42.439036999999999</v>
      </c>
      <c r="T57" s="3">
        <v>0.58047499999999996</v>
      </c>
      <c r="U57" s="3">
        <v>3.5</v>
      </c>
      <c r="V57" s="3">
        <v>28.05</v>
      </c>
      <c r="W57" s="3">
        <v>27.13</v>
      </c>
      <c r="X57" s="3">
        <v>31.96</v>
      </c>
      <c r="Y57" s="3">
        <v>30.24</v>
      </c>
      <c r="Z57" s="3">
        <v>30.24</v>
      </c>
      <c r="AA57" s="3">
        <v>101.78</v>
      </c>
      <c r="AB57" s="3">
        <v>156.69999999999999</v>
      </c>
      <c r="AC57" s="3">
        <v>156.4</v>
      </c>
      <c r="AD57" s="3">
        <v>0.2</v>
      </c>
      <c r="AE57" s="3">
        <v>254</v>
      </c>
      <c r="AF57" s="3">
        <v>3.8969999999999998</v>
      </c>
      <c r="AG57" s="3">
        <v>2</v>
      </c>
      <c r="AH57" s="3">
        <v>-52</v>
      </c>
      <c r="AI57" s="3">
        <v>236</v>
      </c>
      <c r="AQ57" s="50">
        <v>0</v>
      </c>
      <c r="AR57" s="3" t="s">
        <v>481</v>
      </c>
      <c r="AS57" s="3" t="s">
        <v>482</v>
      </c>
      <c r="AT57" s="3" t="s">
        <v>482</v>
      </c>
      <c r="AU57" s="3" t="s">
        <v>482</v>
      </c>
      <c r="AV57" s="3">
        <v>0</v>
      </c>
      <c r="AW57" s="3" t="s">
        <v>482</v>
      </c>
      <c r="AX57" s="50">
        <v>0.54765046296296294</v>
      </c>
      <c r="AY57" s="51">
        <v>45624</v>
      </c>
      <c r="AZ57" s="3">
        <v>-0.09</v>
      </c>
      <c r="BA57" s="3">
        <v>1</v>
      </c>
      <c r="BB57" s="3">
        <v>2E-3</v>
      </c>
      <c r="BC57" s="3">
        <v>4.0000000000000001E-3</v>
      </c>
      <c r="BD57" s="3">
        <v>0.01</v>
      </c>
      <c r="BE57" s="3">
        <v>-3.0000000000000001E-3</v>
      </c>
      <c r="BF57" s="3">
        <v>-1E-3</v>
      </c>
      <c r="BG57" s="3">
        <v>-5.0000000000000001E-3</v>
      </c>
      <c r="BH57" s="3">
        <v>1</v>
      </c>
      <c r="BI57" s="3">
        <v>150</v>
      </c>
      <c r="BJ57" s="3">
        <v>5.0000000000000001E-3</v>
      </c>
      <c r="BK57" s="3">
        <v>2</v>
      </c>
      <c r="BL57" s="3">
        <v>0.16585</v>
      </c>
      <c r="BM57" s="3">
        <v>0</v>
      </c>
      <c r="BN57" s="3">
        <v>2.9229999999999999E-2</v>
      </c>
      <c r="BO57" s="3">
        <v>0</v>
      </c>
      <c r="BP57" s="3">
        <v>0</v>
      </c>
      <c r="BQ57" s="3">
        <v>-6.7999999999999999E-5</v>
      </c>
      <c r="BR57" s="3" t="s">
        <v>483</v>
      </c>
      <c r="BS57" s="3">
        <v>2.462977</v>
      </c>
      <c r="BT57" s="3">
        <v>2.4827629999999998</v>
      </c>
      <c r="BU57" s="3">
        <v>1.665691</v>
      </c>
      <c r="BV57" s="3">
        <v>0.94392299999999996</v>
      </c>
      <c r="BW57" s="3">
        <v>0.207062</v>
      </c>
      <c r="BX57" s="3">
        <v>-1.9491000000000001E-2</v>
      </c>
      <c r="BY57" s="3">
        <v>0.70677500000000004</v>
      </c>
      <c r="BZ57" s="3">
        <v>0.30718299999999998</v>
      </c>
      <c r="CA57" s="3">
        <v>37.318111000000002</v>
      </c>
      <c r="CB57" s="3">
        <v>1.27E-4</v>
      </c>
      <c r="CC57" s="3">
        <v>2.414574</v>
      </c>
      <c r="CD57" s="3">
        <v>-1.4E-5</v>
      </c>
      <c r="CE57" s="3">
        <v>1</v>
      </c>
      <c r="CF57" s="3">
        <v>2.4323229999999998</v>
      </c>
      <c r="CG57" s="3">
        <v>-2.5999999999999998E-5</v>
      </c>
      <c r="CH57" s="3">
        <v>1</v>
      </c>
      <c r="CI57" s="3">
        <v>0.600719</v>
      </c>
      <c r="CJ57" s="3">
        <v>0.60060599999999997</v>
      </c>
      <c r="CK57" s="3">
        <v>0.10741199999999999</v>
      </c>
      <c r="CL57" s="3">
        <v>0</v>
      </c>
      <c r="CN57" s="3" t="s">
        <v>484</v>
      </c>
      <c r="CO57" s="3" t="s">
        <v>485</v>
      </c>
      <c r="CQ57" s="3" t="s">
        <v>486</v>
      </c>
      <c r="CR57" s="3" t="s">
        <v>487</v>
      </c>
      <c r="CS57" s="3" t="s">
        <v>488</v>
      </c>
      <c r="CT57" s="3" t="s">
        <v>489</v>
      </c>
    </row>
    <row r="58" spans="1:98" x14ac:dyDescent="0.2">
      <c r="A58" s="3">
        <v>56</v>
      </c>
      <c r="B58" s="50">
        <v>0.54909722222222224</v>
      </c>
      <c r="C58" s="51">
        <v>45624</v>
      </c>
      <c r="D58" s="3" t="s">
        <v>479</v>
      </c>
      <c r="E58" s="3" t="s">
        <v>480</v>
      </c>
      <c r="G58" s="3">
        <v>56</v>
      </c>
      <c r="J58" s="3">
        <v>8.1948999999999994E-2</v>
      </c>
      <c r="K58" s="3">
        <v>2.9205040000000002</v>
      </c>
      <c r="L58" s="3">
        <v>7.9712000000000005E-2</v>
      </c>
      <c r="M58" s="3">
        <v>1.3613850000000001</v>
      </c>
      <c r="N58" s="3">
        <v>1.2768409999999999</v>
      </c>
      <c r="O58" s="3">
        <v>4.1816959999999996</v>
      </c>
      <c r="P58" s="3">
        <v>2.8203109999999998</v>
      </c>
      <c r="Q58" s="3">
        <v>12.544461</v>
      </c>
      <c r="R58" s="3">
        <v>13.375075000000001</v>
      </c>
      <c r="S58" s="3">
        <v>41.083523</v>
      </c>
      <c r="T58" s="3">
        <v>0.58047499999999996</v>
      </c>
      <c r="U58" s="3">
        <v>3.5</v>
      </c>
      <c r="V58" s="3">
        <v>28.57</v>
      </c>
      <c r="W58" s="3">
        <v>26.8</v>
      </c>
      <c r="X58" s="3">
        <v>31.96</v>
      </c>
      <c r="Y58" s="3">
        <v>29.68</v>
      </c>
      <c r="Z58" s="3">
        <v>29.68</v>
      </c>
      <c r="AA58" s="3">
        <v>101.79</v>
      </c>
      <c r="AB58" s="3">
        <v>156.6</v>
      </c>
      <c r="AC58" s="3">
        <v>156.5</v>
      </c>
      <c r="AD58" s="3">
        <v>0</v>
      </c>
      <c r="AE58" s="3">
        <v>301</v>
      </c>
      <c r="AF58" s="3">
        <v>3.8959999999999999</v>
      </c>
      <c r="AG58" s="3">
        <v>1</v>
      </c>
      <c r="AH58" s="3">
        <v>-41</v>
      </c>
      <c r="AI58" s="3">
        <v>239</v>
      </c>
      <c r="AQ58" s="50">
        <v>0</v>
      </c>
      <c r="AR58" s="3" t="s">
        <v>481</v>
      </c>
      <c r="AS58" s="3" t="s">
        <v>482</v>
      </c>
      <c r="AT58" s="3" t="s">
        <v>482</v>
      </c>
      <c r="AU58" s="3" t="s">
        <v>482</v>
      </c>
      <c r="AV58" s="3">
        <v>0</v>
      </c>
      <c r="AW58" s="3" t="s">
        <v>482</v>
      </c>
      <c r="AX58" s="50">
        <v>0.54765046296296294</v>
      </c>
      <c r="AY58" s="51">
        <v>45624</v>
      </c>
      <c r="AZ58" s="3">
        <v>-0.09</v>
      </c>
      <c r="BA58" s="3">
        <v>1</v>
      </c>
      <c r="BB58" s="3">
        <v>2E-3</v>
      </c>
      <c r="BC58" s="3">
        <v>3.0000000000000001E-3</v>
      </c>
      <c r="BD58" s="3">
        <v>1.0999999999999999E-2</v>
      </c>
      <c r="BE58" s="3">
        <v>0</v>
      </c>
      <c r="BF58" s="3">
        <v>-1E-3</v>
      </c>
      <c r="BG58" s="3">
        <v>-5.0000000000000001E-3</v>
      </c>
      <c r="BH58" s="3">
        <v>1</v>
      </c>
      <c r="BI58" s="3">
        <v>150</v>
      </c>
      <c r="BJ58" s="3">
        <v>5.0000000000000001E-3</v>
      </c>
      <c r="BK58" s="3">
        <v>2</v>
      </c>
      <c r="BL58" s="3">
        <v>0.16585</v>
      </c>
      <c r="BM58" s="3">
        <v>0</v>
      </c>
      <c r="BN58" s="3">
        <v>2.9229999999999999E-2</v>
      </c>
      <c r="BO58" s="3">
        <v>0</v>
      </c>
      <c r="BP58" s="3">
        <v>0</v>
      </c>
      <c r="BQ58" s="3">
        <v>-6.7999999999999999E-5</v>
      </c>
      <c r="BR58" s="3" t="s">
        <v>483</v>
      </c>
      <c r="BS58" s="3">
        <v>2.4624579999999998</v>
      </c>
      <c r="BT58" s="3">
        <v>2.4835850000000002</v>
      </c>
      <c r="BU58" s="3">
        <v>1.664569</v>
      </c>
      <c r="BV58" s="3">
        <v>0.94425099999999995</v>
      </c>
      <c r="BW58" s="3">
        <v>0.20705699999999999</v>
      </c>
      <c r="BX58" s="3">
        <v>-2.6128999999999999E-2</v>
      </c>
      <c r="BY58" s="3">
        <v>0.70697200000000004</v>
      </c>
      <c r="BZ58" s="3">
        <v>0.34473300000000001</v>
      </c>
      <c r="CA58" s="3">
        <v>37.310600000000001</v>
      </c>
      <c r="CB58" s="3">
        <v>1.2799999999999999E-4</v>
      </c>
      <c r="CC58" s="3">
        <v>2.414574</v>
      </c>
      <c r="CD58" s="3">
        <v>-1.4E-5</v>
      </c>
      <c r="CE58" s="3">
        <v>1</v>
      </c>
      <c r="CF58" s="3">
        <v>2.4323229999999998</v>
      </c>
      <c r="CG58" s="3">
        <v>-2.5999999999999998E-5</v>
      </c>
      <c r="CH58" s="3">
        <v>1</v>
      </c>
      <c r="CI58" s="3">
        <v>0.600719</v>
      </c>
      <c r="CJ58" s="3">
        <v>0.60060599999999997</v>
      </c>
      <c r="CK58" s="3">
        <v>0.10741199999999999</v>
      </c>
      <c r="CL58" s="3">
        <v>0</v>
      </c>
      <c r="CN58" s="3" t="s">
        <v>484</v>
      </c>
      <c r="CO58" s="3" t="s">
        <v>485</v>
      </c>
      <c r="CQ58" s="3" t="s">
        <v>486</v>
      </c>
      <c r="CR58" s="3" t="s">
        <v>487</v>
      </c>
      <c r="CS58" s="3" t="s">
        <v>488</v>
      </c>
      <c r="CT58" s="3" t="s">
        <v>489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FE163-B9C8-A041-A0E6-AB3BF1A97668}">
  <dimension ref="A1:L62"/>
  <sheetViews>
    <sheetView zoomScale="75" workbookViewId="0">
      <selection activeCell="K13" sqref="K13"/>
    </sheetView>
  </sheetViews>
  <sheetFormatPr baseColWidth="10" defaultRowHeight="16" x14ac:dyDescent="0.2"/>
  <cols>
    <col min="1" max="16384" width="10.83203125" style="3"/>
  </cols>
  <sheetData>
    <row r="1" spans="1:12" x14ac:dyDescent="0.2">
      <c r="A1" s="27" t="s">
        <v>48</v>
      </c>
      <c r="F1" s="27" t="s">
        <v>49</v>
      </c>
      <c r="L1" s="3" t="s">
        <v>341</v>
      </c>
    </row>
    <row r="2" spans="1:12" x14ac:dyDescent="0.2">
      <c r="A2" s="27" t="s">
        <v>335</v>
      </c>
      <c r="F2" s="27" t="s">
        <v>335</v>
      </c>
    </row>
    <row r="4" spans="1:12" x14ac:dyDescent="0.2">
      <c r="A4" s="2" t="s">
        <v>330</v>
      </c>
      <c r="B4" s="3" t="s">
        <v>331</v>
      </c>
      <c r="F4" s="2" t="s">
        <v>330</v>
      </c>
      <c r="G4" s="3" t="s">
        <v>331</v>
      </c>
    </row>
    <row r="5" spans="1:12" x14ac:dyDescent="0.2">
      <c r="A5" s="3" t="s">
        <v>332</v>
      </c>
      <c r="B5" s="3">
        <v>4.9138138523837167</v>
      </c>
      <c r="F5" s="3" t="s">
        <v>332</v>
      </c>
      <c r="G5" s="3">
        <v>4.5563025007672868</v>
      </c>
    </row>
    <row r="6" spans="1:12" x14ac:dyDescent="0.2">
      <c r="A6" s="3" t="s">
        <v>332</v>
      </c>
      <c r="B6" s="3">
        <v>4.1627272974976997</v>
      </c>
      <c r="F6" s="3" t="s">
        <v>332</v>
      </c>
      <c r="G6" s="3">
        <v>3.6856060427780371</v>
      </c>
    </row>
    <row r="7" spans="1:12" x14ac:dyDescent="0.2">
      <c r="A7" s="3" t="s">
        <v>332</v>
      </c>
      <c r="B7" s="3">
        <v>5.2510560207021424</v>
      </c>
      <c r="F7" s="3" t="s">
        <v>332</v>
      </c>
      <c r="G7" s="3">
        <v>4.6382721639824069</v>
      </c>
    </row>
    <row r="8" spans="1:12" x14ac:dyDescent="0.2">
      <c r="A8" s="3" t="s">
        <v>332</v>
      </c>
      <c r="B8" s="3">
        <v>4.0377885608893997</v>
      </c>
      <c r="F8" s="3" t="s">
        <v>332</v>
      </c>
      <c r="G8" s="3">
        <v>3.5606673061697371</v>
      </c>
    </row>
    <row r="9" spans="1:12" x14ac:dyDescent="0.2">
      <c r="A9" s="3" t="s">
        <v>332</v>
      </c>
      <c r="B9" s="3">
        <v>3.9822712330395684</v>
      </c>
      <c r="F9" s="3" t="s">
        <v>332</v>
      </c>
      <c r="G9" s="3">
        <v>3.8573324964312685</v>
      </c>
    </row>
    <row r="10" spans="1:12" x14ac:dyDescent="0.2">
      <c r="A10" s="3" t="s">
        <v>332</v>
      </c>
      <c r="B10" s="3">
        <v>4.1638568026386693</v>
      </c>
      <c r="F10" s="3" t="s">
        <v>332</v>
      </c>
      <c r="G10" s="3">
        <v>3.6197887582883941</v>
      </c>
    </row>
    <row r="11" spans="1:12" x14ac:dyDescent="0.2">
      <c r="A11" s="3" t="s">
        <v>333</v>
      </c>
      <c r="B11" s="3">
        <v>2.5662410233014672</v>
      </c>
      <c r="F11" s="3" t="s">
        <v>333</v>
      </c>
      <c r="G11" s="3">
        <v>1.8450980400142569</v>
      </c>
    </row>
    <row r="12" spans="1:12" x14ac:dyDescent="0.2">
      <c r="A12" s="3" t="s">
        <v>333</v>
      </c>
      <c r="B12" s="3">
        <v>2.6154239528859438</v>
      </c>
      <c r="F12" s="3" t="s">
        <v>333</v>
      </c>
      <c r="G12" s="3">
        <v>1.8750612633917001</v>
      </c>
    </row>
    <row r="13" spans="1:12" x14ac:dyDescent="0.2">
      <c r="A13" s="3" t="s">
        <v>333</v>
      </c>
      <c r="B13" s="3">
        <v>2.3565473235138126</v>
      </c>
      <c r="F13" s="3" t="s">
        <v>333</v>
      </c>
      <c r="G13" s="3">
        <v>1.6575773191777938</v>
      </c>
    </row>
    <row r="14" spans="1:12" x14ac:dyDescent="0.2">
      <c r="A14" s="3" t="s">
        <v>333</v>
      </c>
      <c r="B14" s="3">
        <v>2.3853508813640172</v>
      </c>
      <c r="F14" s="3" t="s">
        <v>333</v>
      </c>
      <c r="G14" s="3">
        <v>1.7569619513137056</v>
      </c>
    </row>
    <row r="15" spans="1:12" x14ac:dyDescent="0.2">
      <c r="A15" s="3" t="s">
        <v>333</v>
      </c>
      <c r="B15" s="3">
        <v>2.255272505103306</v>
      </c>
      <c r="F15" s="3" t="s">
        <v>333</v>
      </c>
      <c r="G15" s="3">
        <v>1.7781512503836436</v>
      </c>
    </row>
    <row r="16" spans="1:12" x14ac:dyDescent="0.2">
      <c r="A16" s="3" t="s">
        <v>333</v>
      </c>
      <c r="B16" s="3">
        <v>2.3010299956639813</v>
      </c>
      <c r="F16" s="3" t="s">
        <v>333</v>
      </c>
      <c r="G16" s="3">
        <v>1.8239087409443189</v>
      </c>
    </row>
    <row r="17" spans="1:7" x14ac:dyDescent="0.2">
      <c r="A17" s="3" t="s">
        <v>334</v>
      </c>
      <c r="B17" s="3">
        <v>3.0691970251410239</v>
      </c>
      <c r="F17" s="3" t="s">
        <v>334</v>
      </c>
      <c r="G17" s="3">
        <v>3.0658172844896434</v>
      </c>
    </row>
    <row r="18" spans="1:7" x14ac:dyDescent="0.2">
      <c r="A18" s="3" t="s">
        <v>334</v>
      </c>
      <c r="B18" s="3">
        <v>2.4191293077419758</v>
      </c>
      <c r="F18" s="3" t="s">
        <v>334</v>
      </c>
      <c r="G18" s="3">
        <v>2.4393326938302629</v>
      </c>
    </row>
    <row r="19" spans="1:7" x14ac:dyDescent="0.2">
      <c r="A19" s="3" t="s">
        <v>334</v>
      </c>
      <c r="B19" s="3">
        <v>2.4284293308199381</v>
      </c>
      <c r="F19" s="3" t="s">
        <v>334</v>
      </c>
      <c r="G19" s="3">
        <v>2.5496719218682742</v>
      </c>
    </row>
    <row r="20" spans="1:7" x14ac:dyDescent="0.2">
      <c r="A20" s="3" t="s">
        <v>334</v>
      </c>
      <c r="B20" s="3">
        <v>2.9566485792052033</v>
      </c>
      <c r="F20" s="3" t="s">
        <v>334</v>
      </c>
      <c r="G20" s="3">
        <v>3.1492191126553797</v>
      </c>
    </row>
    <row r="21" spans="1:7" x14ac:dyDescent="0.2">
      <c r="A21" s="3" t="s">
        <v>334</v>
      </c>
      <c r="B21" s="3">
        <v>2.4842998393467859</v>
      </c>
      <c r="F21" s="3" t="s">
        <v>334</v>
      </c>
      <c r="G21" s="3">
        <v>2.3222192947339191</v>
      </c>
    </row>
    <row r="22" spans="1:7" x14ac:dyDescent="0.2">
      <c r="A22" s="3" t="s">
        <v>334</v>
      </c>
      <c r="B22" s="3">
        <v>2.2138798199450811</v>
      </c>
      <c r="F22" s="3" t="s">
        <v>334</v>
      </c>
      <c r="G22" s="3">
        <v>2.1627272974976997</v>
      </c>
    </row>
    <row r="26" spans="1:7" x14ac:dyDescent="0.2">
      <c r="A26" s="31" t="s">
        <v>44</v>
      </c>
      <c r="B26" t="s">
        <v>336</v>
      </c>
      <c r="C26" t="s">
        <v>337</v>
      </c>
      <c r="D26" s="30"/>
    </row>
    <row r="27" spans="1:7" x14ac:dyDescent="0.2">
      <c r="A27">
        <v>1</v>
      </c>
      <c r="B27" s="31" t="s">
        <v>338</v>
      </c>
      <c r="C27">
        <v>4.9138138523837167</v>
      </c>
      <c r="D27" s="30"/>
    </row>
    <row r="28" spans="1:7" x14ac:dyDescent="0.2">
      <c r="A28">
        <v>1</v>
      </c>
      <c r="B28" s="31" t="s">
        <v>338</v>
      </c>
      <c r="C28">
        <v>4.1627272974976997</v>
      </c>
      <c r="D28" s="30"/>
    </row>
    <row r="29" spans="1:7" x14ac:dyDescent="0.2">
      <c r="A29">
        <v>1</v>
      </c>
      <c r="B29" s="31" t="s">
        <v>338</v>
      </c>
      <c r="C29">
        <v>5.2510560207021424</v>
      </c>
      <c r="D29" s="30"/>
    </row>
    <row r="30" spans="1:7" x14ac:dyDescent="0.2">
      <c r="A30">
        <v>1</v>
      </c>
      <c r="B30" s="31" t="s">
        <v>338</v>
      </c>
      <c r="C30">
        <v>4.0377885608893997</v>
      </c>
      <c r="D30" s="30"/>
    </row>
    <row r="31" spans="1:7" x14ac:dyDescent="0.2">
      <c r="A31">
        <v>1</v>
      </c>
      <c r="B31" s="31" t="s">
        <v>338</v>
      </c>
      <c r="C31">
        <v>3.9822712330395684</v>
      </c>
      <c r="D31" s="30"/>
    </row>
    <row r="32" spans="1:7" x14ac:dyDescent="0.2">
      <c r="A32">
        <v>1</v>
      </c>
      <c r="B32" s="31" t="s">
        <v>338</v>
      </c>
      <c r="C32">
        <v>4.1638568026386693</v>
      </c>
    </row>
    <row r="33" spans="1:6" x14ac:dyDescent="0.2">
      <c r="A33">
        <v>1</v>
      </c>
      <c r="B33" s="31" t="s">
        <v>339</v>
      </c>
      <c r="C33">
        <v>2.5662410233014672</v>
      </c>
    </row>
    <row r="34" spans="1:6" x14ac:dyDescent="0.2">
      <c r="A34">
        <v>1</v>
      </c>
      <c r="B34" s="31" t="s">
        <v>339</v>
      </c>
      <c r="C34">
        <v>2.6154239528859438</v>
      </c>
    </row>
    <row r="35" spans="1:6" x14ac:dyDescent="0.2">
      <c r="A35">
        <v>1</v>
      </c>
      <c r="B35" s="31" t="s">
        <v>339</v>
      </c>
      <c r="C35">
        <v>2.3565473235138126</v>
      </c>
    </row>
    <row r="36" spans="1:6" x14ac:dyDescent="0.2">
      <c r="A36">
        <v>1</v>
      </c>
      <c r="B36" s="31" t="s">
        <v>339</v>
      </c>
      <c r="C36">
        <v>2.3853508813640172</v>
      </c>
    </row>
    <row r="37" spans="1:6" x14ac:dyDescent="0.2">
      <c r="A37">
        <v>1</v>
      </c>
      <c r="B37" s="31" t="s">
        <v>339</v>
      </c>
      <c r="C37">
        <v>2.255272505103306</v>
      </c>
    </row>
    <row r="38" spans="1:6" x14ac:dyDescent="0.2">
      <c r="A38">
        <v>1</v>
      </c>
      <c r="B38" s="31" t="s">
        <v>339</v>
      </c>
      <c r="C38">
        <v>2.3010299956639813</v>
      </c>
    </row>
    <row r="39" spans="1:6" x14ac:dyDescent="0.2">
      <c r="A39">
        <v>1</v>
      </c>
      <c r="B39" s="31" t="s">
        <v>340</v>
      </c>
      <c r="C39">
        <v>3.0691970251410239</v>
      </c>
    </row>
    <row r="40" spans="1:6" x14ac:dyDescent="0.2">
      <c r="A40">
        <v>1</v>
      </c>
      <c r="B40" s="31" t="s">
        <v>340</v>
      </c>
      <c r="C40">
        <v>2.4191293077419758</v>
      </c>
    </row>
    <row r="41" spans="1:6" x14ac:dyDescent="0.2">
      <c r="A41">
        <v>1</v>
      </c>
      <c r="B41" s="31" t="s">
        <v>340</v>
      </c>
      <c r="C41">
        <v>2.4284293308199381</v>
      </c>
    </row>
    <row r="42" spans="1:6" x14ac:dyDescent="0.2">
      <c r="A42">
        <v>1</v>
      </c>
      <c r="B42" s="31" t="s">
        <v>340</v>
      </c>
      <c r="C42">
        <v>2.9566485792052033</v>
      </c>
    </row>
    <row r="43" spans="1:6" x14ac:dyDescent="0.2">
      <c r="A43">
        <v>1</v>
      </c>
      <c r="B43" s="31" t="s">
        <v>340</v>
      </c>
      <c r="C43">
        <v>2.4842998393467859</v>
      </c>
    </row>
    <row r="44" spans="1:6" x14ac:dyDescent="0.2">
      <c r="A44">
        <v>1</v>
      </c>
      <c r="B44" s="31" t="s">
        <v>340</v>
      </c>
      <c r="C44">
        <v>2.2138798199450811</v>
      </c>
    </row>
    <row r="45" spans="1:6" x14ac:dyDescent="0.2">
      <c r="A45">
        <v>2</v>
      </c>
      <c r="B45" s="31" t="s">
        <v>338</v>
      </c>
      <c r="C45">
        <v>4.5563025007672868</v>
      </c>
    </row>
    <row r="46" spans="1:6" x14ac:dyDescent="0.2">
      <c r="A46">
        <v>2</v>
      </c>
      <c r="B46" s="31" t="s">
        <v>338</v>
      </c>
      <c r="C46">
        <v>3.6856060427780371</v>
      </c>
    </row>
    <row r="47" spans="1:6" x14ac:dyDescent="0.2">
      <c r="A47">
        <v>2</v>
      </c>
      <c r="B47" s="31" t="s">
        <v>338</v>
      </c>
      <c r="C47">
        <v>4.6382721639824069</v>
      </c>
    </row>
    <row r="48" spans="1:6" x14ac:dyDescent="0.2">
      <c r="A48">
        <v>2</v>
      </c>
      <c r="B48" s="31" t="s">
        <v>338</v>
      </c>
      <c r="C48">
        <v>3.5606673061697371</v>
      </c>
      <c r="F48" s="27"/>
    </row>
    <row r="49" spans="1:6" x14ac:dyDescent="0.2">
      <c r="A49">
        <v>2</v>
      </c>
      <c r="B49" s="31" t="s">
        <v>338</v>
      </c>
      <c r="C49">
        <v>3.8573324964312685</v>
      </c>
      <c r="F49" s="27"/>
    </row>
    <row r="50" spans="1:6" x14ac:dyDescent="0.2">
      <c r="A50">
        <v>2</v>
      </c>
      <c r="B50" s="31" t="s">
        <v>338</v>
      </c>
      <c r="C50">
        <v>3.6197887582883941</v>
      </c>
    </row>
    <row r="51" spans="1:6" x14ac:dyDescent="0.2">
      <c r="A51">
        <v>2</v>
      </c>
      <c r="B51" s="31" t="s">
        <v>339</v>
      </c>
      <c r="C51">
        <v>1.8450980400142569</v>
      </c>
      <c r="F51" s="2"/>
    </row>
    <row r="52" spans="1:6" x14ac:dyDescent="0.2">
      <c r="A52">
        <v>2</v>
      </c>
      <c r="B52" s="31" t="s">
        <v>339</v>
      </c>
      <c r="C52">
        <v>1.8750612633917001</v>
      </c>
    </row>
    <row r="53" spans="1:6" x14ac:dyDescent="0.2">
      <c r="A53">
        <v>2</v>
      </c>
      <c r="B53" s="31" t="s">
        <v>339</v>
      </c>
      <c r="C53">
        <v>1.6575773191777938</v>
      </c>
    </row>
    <row r="54" spans="1:6" x14ac:dyDescent="0.2">
      <c r="A54">
        <v>2</v>
      </c>
      <c r="B54" s="31" t="s">
        <v>339</v>
      </c>
      <c r="C54">
        <v>1.7569619513137056</v>
      </c>
    </row>
    <row r="55" spans="1:6" x14ac:dyDescent="0.2">
      <c r="A55">
        <v>2</v>
      </c>
      <c r="B55" s="31" t="s">
        <v>339</v>
      </c>
      <c r="C55">
        <v>1.7781512503836436</v>
      </c>
    </row>
    <row r="56" spans="1:6" x14ac:dyDescent="0.2">
      <c r="A56">
        <v>2</v>
      </c>
      <c r="B56" s="31" t="s">
        <v>339</v>
      </c>
      <c r="C56">
        <v>1.8239087409443189</v>
      </c>
    </row>
    <row r="57" spans="1:6" x14ac:dyDescent="0.2">
      <c r="A57">
        <v>2</v>
      </c>
      <c r="B57" s="31" t="s">
        <v>340</v>
      </c>
      <c r="C57">
        <v>3.0658172844896434</v>
      </c>
    </row>
    <row r="58" spans="1:6" x14ac:dyDescent="0.2">
      <c r="A58">
        <v>2</v>
      </c>
      <c r="B58" s="31" t="s">
        <v>340</v>
      </c>
      <c r="C58">
        <v>2.4393326938302629</v>
      </c>
    </row>
    <row r="59" spans="1:6" x14ac:dyDescent="0.2">
      <c r="A59">
        <v>2</v>
      </c>
      <c r="B59" s="31" t="s">
        <v>340</v>
      </c>
      <c r="C59">
        <v>2.5496719218682742</v>
      </c>
    </row>
    <row r="60" spans="1:6" x14ac:dyDescent="0.2">
      <c r="A60">
        <v>2</v>
      </c>
      <c r="B60" s="31" t="s">
        <v>340</v>
      </c>
      <c r="C60">
        <v>3.1492191126553797</v>
      </c>
    </row>
    <row r="61" spans="1:6" x14ac:dyDescent="0.2">
      <c r="A61">
        <v>2</v>
      </c>
      <c r="B61" s="31" t="s">
        <v>340</v>
      </c>
      <c r="C61">
        <v>2.3222192947339191</v>
      </c>
    </row>
    <row r="62" spans="1:6" x14ac:dyDescent="0.2">
      <c r="A62">
        <v>2</v>
      </c>
      <c r="B62" s="31" t="s">
        <v>340</v>
      </c>
      <c r="C62">
        <v>2.1627272974976997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AD57F-24F1-0149-8D38-75888F92575E}">
  <dimension ref="A2:Y146"/>
  <sheetViews>
    <sheetView zoomScale="75" workbookViewId="0">
      <selection activeCell="E11" sqref="E11"/>
    </sheetView>
  </sheetViews>
  <sheetFormatPr baseColWidth="10" defaultColWidth="11.5" defaultRowHeight="16" x14ac:dyDescent="0.2"/>
  <cols>
    <col min="1" max="16384" width="11.5" style="3"/>
  </cols>
  <sheetData>
    <row r="2" spans="1:3" x14ac:dyDescent="0.2">
      <c r="A2" s="33" t="s">
        <v>330</v>
      </c>
      <c r="B2" s="33" t="s">
        <v>365</v>
      </c>
      <c r="C2" s="33" t="s">
        <v>366</v>
      </c>
    </row>
    <row r="3" spans="1:3" x14ac:dyDescent="0.2">
      <c r="A3" s="33" t="s">
        <v>346</v>
      </c>
      <c r="B3" s="28" t="s">
        <v>367</v>
      </c>
      <c r="C3" s="28">
        <v>1.1931245983544616</v>
      </c>
    </row>
    <row r="4" spans="1:3" x14ac:dyDescent="0.2">
      <c r="A4" s="33" t="s">
        <v>346</v>
      </c>
      <c r="B4" s="28" t="s">
        <v>367</v>
      </c>
      <c r="C4" s="28">
        <v>0.98227123303956843</v>
      </c>
    </row>
    <row r="5" spans="1:3" x14ac:dyDescent="0.2">
      <c r="A5" s="33" t="s">
        <v>346</v>
      </c>
      <c r="B5" s="28" t="s">
        <v>367</v>
      </c>
      <c r="C5" s="28">
        <v>1.1931245983544616</v>
      </c>
    </row>
    <row r="6" spans="1:3" x14ac:dyDescent="0.2">
      <c r="A6" s="33" t="s">
        <v>346</v>
      </c>
      <c r="B6" s="28" t="s">
        <v>367</v>
      </c>
      <c r="C6" s="28">
        <v>1.1205739312058498</v>
      </c>
    </row>
    <row r="7" spans="1:3" x14ac:dyDescent="0.2">
      <c r="A7" s="33" t="s">
        <v>346</v>
      </c>
      <c r="B7" s="28" t="s">
        <v>367</v>
      </c>
      <c r="C7" s="28">
        <v>1.1583624920952498</v>
      </c>
    </row>
    <row r="8" spans="1:3" x14ac:dyDescent="0.2">
      <c r="A8" s="33" t="s">
        <v>346</v>
      </c>
      <c r="B8" s="28" t="s">
        <v>367</v>
      </c>
      <c r="C8" s="28">
        <v>0.77815125038364363</v>
      </c>
    </row>
    <row r="9" spans="1:3" x14ac:dyDescent="0.2">
      <c r="A9" s="33" t="s">
        <v>346</v>
      </c>
      <c r="B9" s="28" t="s">
        <v>367</v>
      </c>
      <c r="C9" s="28">
        <v>0.98227123303956843</v>
      </c>
    </row>
    <row r="10" spans="1:3" x14ac:dyDescent="0.2">
      <c r="A10" s="33" t="s">
        <v>346</v>
      </c>
      <c r="B10" s="28" t="s">
        <v>367</v>
      </c>
      <c r="C10" s="28">
        <v>0.55630250076728727</v>
      </c>
    </row>
    <row r="11" spans="1:3" x14ac:dyDescent="0.2">
      <c r="A11" s="33" t="s">
        <v>346</v>
      </c>
      <c r="B11" s="28" t="s">
        <v>367</v>
      </c>
      <c r="C11" s="28">
        <v>1.1205739312058498</v>
      </c>
    </row>
    <row r="12" spans="1:3" x14ac:dyDescent="0.2">
      <c r="A12" s="33" t="s">
        <v>346</v>
      </c>
      <c r="B12" s="28" t="s">
        <v>367</v>
      </c>
      <c r="C12" s="28">
        <v>1.1583624920952498</v>
      </c>
    </row>
    <row r="13" spans="1:3" x14ac:dyDescent="0.2">
      <c r="A13" s="33" t="s">
        <v>346</v>
      </c>
      <c r="B13" s="28" t="s">
        <v>367</v>
      </c>
      <c r="C13" s="28">
        <v>0.38021124171160603</v>
      </c>
    </row>
    <row r="14" spans="1:3" x14ac:dyDescent="0.2">
      <c r="A14" s="33" t="s">
        <v>346</v>
      </c>
      <c r="B14" s="28" t="s">
        <v>367</v>
      </c>
      <c r="C14" s="28">
        <v>0.98227123303956843</v>
      </c>
    </row>
    <row r="15" spans="1:3" x14ac:dyDescent="0.2">
      <c r="A15" s="33" t="s">
        <v>346</v>
      </c>
      <c r="B15" s="28" t="s">
        <v>367</v>
      </c>
      <c r="C15" s="28">
        <v>0.85733249643126852</v>
      </c>
    </row>
    <row r="16" spans="1:3" x14ac:dyDescent="0.2">
      <c r="A16" s="33" t="s">
        <v>346</v>
      </c>
      <c r="B16" s="28" t="s">
        <v>367</v>
      </c>
      <c r="C16" s="28">
        <v>1.0791812460476249</v>
      </c>
    </row>
    <row r="17" spans="1:3" x14ac:dyDescent="0.2">
      <c r="A17" s="33" t="s">
        <v>346</v>
      </c>
      <c r="B17" s="28" t="s">
        <v>367</v>
      </c>
      <c r="C17" s="28">
        <v>0.9242792860618817</v>
      </c>
    </row>
    <row r="18" spans="1:3" x14ac:dyDescent="0.2">
      <c r="A18" s="33" t="s">
        <v>346</v>
      </c>
      <c r="B18" s="28" t="s">
        <v>367</v>
      </c>
      <c r="C18" s="28">
        <v>1.1583624920952498</v>
      </c>
    </row>
    <row r="19" spans="1:3" x14ac:dyDescent="0.2">
      <c r="A19" s="33" t="s">
        <v>368</v>
      </c>
      <c r="B19" s="28" t="s">
        <v>367</v>
      </c>
      <c r="C19" s="28">
        <v>0.98227123303956843</v>
      </c>
    </row>
    <row r="20" spans="1:3" x14ac:dyDescent="0.2">
      <c r="A20" s="33" t="s">
        <v>368</v>
      </c>
      <c r="B20" s="28" t="s">
        <v>367</v>
      </c>
      <c r="C20" s="28">
        <v>0.38021124171160603</v>
      </c>
    </row>
    <row r="21" spans="1:3" x14ac:dyDescent="0.2">
      <c r="A21" s="33" t="s">
        <v>368</v>
      </c>
      <c r="B21" s="28" t="s">
        <v>367</v>
      </c>
      <c r="C21" s="28">
        <v>0.85733249643126852</v>
      </c>
    </row>
    <row r="22" spans="1:3" x14ac:dyDescent="0.2">
      <c r="A22" s="33" t="s">
        <v>368</v>
      </c>
      <c r="B22" s="28" t="s">
        <v>367</v>
      </c>
      <c r="C22" s="28">
        <v>0.68124123737558717</v>
      </c>
    </row>
    <row r="23" spans="1:3" x14ac:dyDescent="0.2">
      <c r="A23" s="33" t="s">
        <v>368</v>
      </c>
      <c r="B23" s="28" t="s">
        <v>367</v>
      </c>
      <c r="C23" s="28">
        <v>1.0334237554869496</v>
      </c>
    </row>
    <row r="24" spans="1:3" x14ac:dyDescent="0.2">
      <c r="A24" s="33" t="s">
        <v>368</v>
      </c>
      <c r="B24" s="28" t="s">
        <v>367</v>
      </c>
      <c r="C24" s="28">
        <v>1.0791812460476249</v>
      </c>
    </row>
    <row r="25" spans="1:3" x14ac:dyDescent="0.2">
      <c r="A25" s="33" t="s">
        <v>368</v>
      </c>
      <c r="B25" s="28" t="s">
        <v>367</v>
      </c>
      <c r="C25" s="28">
        <v>1.0334237554869496</v>
      </c>
    </row>
    <row r="26" spans="1:3" x14ac:dyDescent="0.2">
      <c r="A26" s="33" t="s">
        <v>368</v>
      </c>
      <c r="B26" s="28" t="s">
        <v>367</v>
      </c>
      <c r="C26" s="28">
        <v>0.38021124171160603</v>
      </c>
    </row>
    <row r="27" spans="1:3" x14ac:dyDescent="0.2">
      <c r="A27" s="33" t="s">
        <v>368</v>
      </c>
      <c r="B27" s="28" t="s">
        <v>367</v>
      </c>
      <c r="C27" s="28">
        <v>1.1931245983544616</v>
      </c>
    </row>
    <row r="28" spans="1:3" x14ac:dyDescent="0.2">
      <c r="A28" s="33" t="s">
        <v>368</v>
      </c>
      <c r="B28" s="28" t="s">
        <v>367</v>
      </c>
      <c r="C28" s="28">
        <v>1.1205739312058498</v>
      </c>
    </row>
    <row r="29" spans="1:3" x14ac:dyDescent="0.2">
      <c r="A29" s="33" t="s">
        <v>368</v>
      </c>
      <c r="B29" s="28" t="s">
        <v>367</v>
      </c>
      <c r="C29" s="28">
        <v>0.98227123303956843</v>
      </c>
    </row>
    <row r="30" spans="1:3" x14ac:dyDescent="0.2">
      <c r="A30" s="33" t="s">
        <v>368</v>
      </c>
      <c r="B30" s="28" t="s">
        <v>367</v>
      </c>
      <c r="C30" s="28">
        <v>0.9242792860618817</v>
      </c>
    </row>
    <row r="31" spans="1:3" x14ac:dyDescent="0.2">
      <c r="A31" s="33" t="s">
        <v>368</v>
      </c>
      <c r="B31" s="28" t="s">
        <v>367</v>
      </c>
      <c r="C31" s="28">
        <v>0.98227123303956843</v>
      </c>
    </row>
    <row r="32" spans="1:3" x14ac:dyDescent="0.2">
      <c r="A32" s="33" t="s">
        <v>368</v>
      </c>
      <c r="B32" s="28" t="s">
        <v>367</v>
      </c>
      <c r="C32" s="28">
        <v>1.0334237554869496</v>
      </c>
    </row>
    <row r="33" spans="1:3" x14ac:dyDescent="0.2">
      <c r="A33" s="33" t="s">
        <v>368</v>
      </c>
      <c r="B33" s="28" t="s">
        <v>367</v>
      </c>
      <c r="C33" s="28">
        <v>0.38021124171160603</v>
      </c>
    </row>
    <row r="34" spans="1:3" x14ac:dyDescent="0.2">
      <c r="A34" s="33" t="s">
        <v>368</v>
      </c>
      <c r="B34" s="28" t="s">
        <v>367</v>
      </c>
      <c r="C34" s="28">
        <v>0.68124123737558717</v>
      </c>
    </row>
    <row r="35" spans="1:3" x14ac:dyDescent="0.2">
      <c r="A35" s="33" t="s">
        <v>346</v>
      </c>
      <c r="B35" s="28" t="s">
        <v>369</v>
      </c>
      <c r="C35" s="28">
        <v>2.3802112417116059</v>
      </c>
    </row>
    <row r="36" spans="1:3" x14ac:dyDescent="0.2">
      <c r="A36" s="33" t="s">
        <v>346</v>
      </c>
      <c r="B36" s="28" t="s">
        <v>369</v>
      </c>
      <c r="C36" s="28">
        <v>2.3802112417116059</v>
      </c>
    </row>
    <row r="37" spans="1:3" x14ac:dyDescent="0.2">
      <c r="A37" s="33" t="s">
        <v>346</v>
      </c>
      <c r="B37" s="28" t="s">
        <v>369</v>
      </c>
      <c r="C37" s="28">
        <v>1.842609239610562</v>
      </c>
    </row>
    <row r="38" spans="1:3" x14ac:dyDescent="0.2">
      <c r="A38" s="33" t="s">
        <v>346</v>
      </c>
      <c r="B38" s="28" t="s">
        <v>369</v>
      </c>
      <c r="C38" s="28">
        <v>1.9484129657786009</v>
      </c>
    </row>
    <row r="39" spans="1:3" x14ac:dyDescent="0.2">
      <c r="A39" s="33" t="s">
        <v>346</v>
      </c>
      <c r="B39" s="28" t="s">
        <v>369</v>
      </c>
      <c r="C39" s="28">
        <v>1.2253092817258628</v>
      </c>
    </row>
    <row r="40" spans="1:3" x14ac:dyDescent="0.2">
      <c r="A40" s="33" t="s">
        <v>346</v>
      </c>
      <c r="B40" s="28" t="s">
        <v>369</v>
      </c>
      <c r="C40" s="28">
        <v>2.1583624920952498</v>
      </c>
    </row>
    <row r="41" spans="1:3" x14ac:dyDescent="0.2">
      <c r="A41" s="33" t="s">
        <v>346</v>
      </c>
      <c r="B41" s="28" t="s">
        <v>369</v>
      </c>
      <c r="C41" s="28">
        <v>2.0791812460476247</v>
      </c>
    </row>
    <row r="42" spans="1:3" x14ac:dyDescent="0.2">
      <c r="A42" s="33" t="s">
        <v>346</v>
      </c>
      <c r="B42" s="28" t="s">
        <v>369</v>
      </c>
      <c r="C42" s="28">
        <v>1.4593924877592308</v>
      </c>
    </row>
    <row r="43" spans="1:3" x14ac:dyDescent="0.2">
      <c r="A43" s="33" t="s">
        <v>346</v>
      </c>
      <c r="B43" s="28" t="s">
        <v>369</v>
      </c>
      <c r="C43" s="28">
        <v>1.4216039268698311</v>
      </c>
    </row>
    <row r="44" spans="1:3" x14ac:dyDescent="0.2">
      <c r="A44" s="33" t="s">
        <v>346</v>
      </c>
      <c r="B44" s="28" t="s">
        <v>369</v>
      </c>
      <c r="C44" s="28">
        <v>2.3802112417116059</v>
      </c>
    </row>
    <row r="45" spans="1:3" x14ac:dyDescent="0.2">
      <c r="A45" s="33" t="s">
        <v>346</v>
      </c>
      <c r="B45" s="28" t="s">
        <v>369</v>
      </c>
      <c r="C45" s="28">
        <v>1.9822712330395684</v>
      </c>
    </row>
    <row r="46" spans="1:3" x14ac:dyDescent="0.2">
      <c r="A46" s="33" t="s">
        <v>346</v>
      </c>
      <c r="B46" s="28" t="s">
        <v>369</v>
      </c>
      <c r="C46" s="28">
        <v>1.8987251815894934</v>
      </c>
    </row>
    <row r="47" spans="1:3" x14ac:dyDescent="0.2">
      <c r="A47" s="33" t="s">
        <v>346</v>
      </c>
      <c r="B47" s="28" t="s">
        <v>369</v>
      </c>
      <c r="C47" s="28">
        <v>2.1583624920952498</v>
      </c>
    </row>
    <row r="48" spans="1:3" x14ac:dyDescent="0.2">
      <c r="A48" s="33" t="s">
        <v>346</v>
      </c>
      <c r="B48" s="28" t="s">
        <v>369</v>
      </c>
      <c r="C48" s="28">
        <v>2.0614524790871931</v>
      </c>
    </row>
    <row r="49" spans="1:3" x14ac:dyDescent="0.2">
      <c r="A49" s="33" t="s">
        <v>346</v>
      </c>
      <c r="B49" s="28" t="s">
        <v>369</v>
      </c>
      <c r="C49" s="28">
        <v>2.0334237554869499</v>
      </c>
    </row>
    <row r="50" spans="1:3" x14ac:dyDescent="0.2">
      <c r="A50" s="33" t="s">
        <v>346</v>
      </c>
      <c r="B50" s="28" t="s">
        <v>369</v>
      </c>
      <c r="C50" s="28">
        <v>2.0962145853464054</v>
      </c>
    </row>
    <row r="51" spans="1:3" x14ac:dyDescent="0.2">
      <c r="A51" s="33" t="s">
        <v>346</v>
      </c>
      <c r="B51" s="28" t="s">
        <v>369</v>
      </c>
      <c r="C51" s="28">
        <v>2.1583624920952498</v>
      </c>
    </row>
    <row r="52" spans="1:3" x14ac:dyDescent="0.2">
      <c r="A52" s="33" t="s">
        <v>346</v>
      </c>
      <c r="B52" s="28" t="s">
        <v>369</v>
      </c>
      <c r="C52" s="28">
        <v>2.1583624920952498</v>
      </c>
    </row>
    <row r="53" spans="1:3" x14ac:dyDescent="0.2">
      <c r="A53" s="33" t="s">
        <v>346</v>
      </c>
      <c r="B53" s="28" t="s">
        <v>369</v>
      </c>
      <c r="C53" s="28">
        <v>2.1583624920952498</v>
      </c>
    </row>
    <row r="54" spans="1:3" x14ac:dyDescent="0.2">
      <c r="A54" s="33" t="s">
        <v>346</v>
      </c>
      <c r="B54" s="28" t="s">
        <v>369</v>
      </c>
      <c r="C54" s="28">
        <v>2.1583624920952498</v>
      </c>
    </row>
    <row r="55" spans="1:3" x14ac:dyDescent="0.2">
      <c r="A55" s="33" t="s">
        <v>346</v>
      </c>
      <c r="B55" s="28" t="s">
        <v>369</v>
      </c>
      <c r="C55" s="28">
        <v>2.12057393120585</v>
      </c>
    </row>
    <row r="56" spans="1:3" x14ac:dyDescent="0.2">
      <c r="A56" s="33" t="s">
        <v>346</v>
      </c>
      <c r="B56" s="28" t="s">
        <v>369</v>
      </c>
      <c r="C56" s="28">
        <v>2.3802112417116059</v>
      </c>
    </row>
    <row r="57" spans="1:3" x14ac:dyDescent="0.2">
      <c r="A57" s="33" t="s">
        <v>346</v>
      </c>
      <c r="B57" s="28" t="s">
        <v>369</v>
      </c>
      <c r="C57" s="28">
        <v>2.1583624920952498</v>
      </c>
    </row>
    <row r="58" spans="1:3" x14ac:dyDescent="0.2">
      <c r="A58" s="33" t="s">
        <v>346</v>
      </c>
      <c r="B58" s="28" t="s">
        <v>369</v>
      </c>
      <c r="C58" s="28">
        <v>1.9929950984313416</v>
      </c>
    </row>
    <row r="59" spans="1:3" x14ac:dyDescent="0.2">
      <c r="A59" s="33" t="s">
        <v>368</v>
      </c>
      <c r="B59" s="28" t="s">
        <v>369</v>
      </c>
      <c r="C59" s="28">
        <v>2.0877814178095426</v>
      </c>
    </row>
    <row r="60" spans="1:3" x14ac:dyDescent="0.2">
      <c r="A60" s="33" t="s">
        <v>368</v>
      </c>
      <c r="B60" s="28" t="s">
        <v>369</v>
      </c>
      <c r="C60" s="28">
        <v>2.12057393120585</v>
      </c>
    </row>
    <row r="61" spans="1:3" x14ac:dyDescent="0.2">
      <c r="A61" s="33" t="s">
        <v>368</v>
      </c>
      <c r="B61" s="28" t="s">
        <v>369</v>
      </c>
      <c r="C61" s="28">
        <v>0.38021124171160603</v>
      </c>
    </row>
    <row r="62" spans="1:3" x14ac:dyDescent="0.2">
      <c r="A62" s="33" t="s">
        <v>368</v>
      </c>
      <c r="B62" s="28" t="s">
        <v>369</v>
      </c>
      <c r="C62" s="28">
        <v>0</v>
      </c>
    </row>
    <row r="63" spans="1:3" x14ac:dyDescent="0.2">
      <c r="A63" s="33" t="s">
        <v>368</v>
      </c>
      <c r="B63" s="28" t="s">
        <v>369</v>
      </c>
      <c r="C63" s="28">
        <v>1.2253092817258628</v>
      </c>
    </row>
    <row r="64" spans="1:3" x14ac:dyDescent="0.2">
      <c r="A64" s="33" t="s">
        <v>368</v>
      </c>
      <c r="B64" s="28" t="s">
        <v>369</v>
      </c>
      <c r="C64" s="28">
        <v>1.8115750058705933</v>
      </c>
    </row>
    <row r="65" spans="1:3" x14ac:dyDescent="0.2">
      <c r="A65" s="33" t="s">
        <v>368</v>
      </c>
      <c r="B65" s="28" t="s">
        <v>369</v>
      </c>
      <c r="C65" s="28">
        <v>1.5843312243675307</v>
      </c>
    </row>
    <row r="66" spans="1:3" x14ac:dyDescent="0.2">
      <c r="A66" s="33" t="s">
        <v>368</v>
      </c>
      <c r="B66" s="28" t="s">
        <v>369</v>
      </c>
      <c r="C66" s="28">
        <v>1.8987251815894934</v>
      </c>
    </row>
    <row r="67" spans="1:3" x14ac:dyDescent="0.2">
      <c r="A67" s="33" t="s">
        <v>368</v>
      </c>
      <c r="B67" s="28" t="s">
        <v>369</v>
      </c>
      <c r="C67" s="28">
        <v>1.1583624920952498</v>
      </c>
    </row>
    <row r="68" spans="1:3" x14ac:dyDescent="0.2">
      <c r="A68" s="33" t="s">
        <v>368</v>
      </c>
      <c r="B68" s="28" t="s">
        <v>369</v>
      </c>
      <c r="C68" s="28">
        <v>2.12057393120585</v>
      </c>
    </row>
    <row r="69" spans="1:3" x14ac:dyDescent="0.2">
      <c r="A69" s="33" t="s">
        <v>368</v>
      </c>
      <c r="B69" s="28" t="s">
        <v>369</v>
      </c>
      <c r="C69" s="28">
        <v>2.1583624920952498</v>
      </c>
    </row>
    <row r="70" spans="1:3" x14ac:dyDescent="0.2">
      <c r="A70" s="33" t="s">
        <v>368</v>
      </c>
      <c r="B70" s="28" t="s">
        <v>369</v>
      </c>
      <c r="C70" s="28">
        <v>1.9484129657786009</v>
      </c>
    </row>
    <row r="71" spans="1:3" x14ac:dyDescent="0.2">
      <c r="A71" s="33" t="s">
        <v>368</v>
      </c>
      <c r="B71" s="28" t="s">
        <v>369</v>
      </c>
      <c r="C71" s="28">
        <v>2.3802112417116059</v>
      </c>
    </row>
    <row r="72" spans="1:3" x14ac:dyDescent="0.2">
      <c r="A72" s="33" t="s">
        <v>368</v>
      </c>
      <c r="B72" s="28" t="s">
        <v>369</v>
      </c>
      <c r="C72" s="28">
        <v>2.0523090996473234</v>
      </c>
    </row>
    <row r="73" spans="1:3" x14ac:dyDescent="0.2">
      <c r="A73" s="33" t="s">
        <v>368</v>
      </c>
      <c r="B73" s="28" t="s">
        <v>369</v>
      </c>
      <c r="C73" s="28">
        <v>1.8273692730538253</v>
      </c>
    </row>
    <row r="74" spans="1:3" x14ac:dyDescent="0.2">
      <c r="A74" s="33" t="s">
        <v>368</v>
      </c>
      <c r="B74" s="28" t="s">
        <v>369</v>
      </c>
      <c r="C74" s="28">
        <v>2.3802112417116059</v>
      </c>
    </row>
    <row r="75" spans="1:3" x14ac:dyDescent="0.2">
      <c r="A75" s="33" t="s">
        <v>368</v>
      </c>
      <c r="B75" s="28" t="s">
        <v>369</v>
      </c>
      <c r="C75" s="28">
        <v>1.3802112417116059</v>
      </c>
    </row>
    <row r="76" spans="1:3" x14ac:dyDescent="0.2">
      <c r="A76" s="33" t="s">
        <v>368</v>
      </c>
      <c r="B76" s="28" t="s">
        <v>369</v>
      </c>
      <c r="C76" s="28">
        <v>1.9712758487381052</v>
      </c>
    </row>
    <row r="77" spans="1:3" x14ac:dyDescent="0.2">
      <c r="A77" s="33" t="s">
        <v>368</v>
      </c>
      <c r="B77" s="28" t="s">
        <v>369</v>
      </c>
      <c r="C77" s="28">
        <v>2.0334237554869499</v>
      </c>
    </row>
    <row r="78" spans="1:3" x14ac:dyDescent="0.2">
      <c r="A78" s="33" t="s">
        <v>368</v>
      </c>
      <c r="B78" s="28" t="s">
        <v>369</v>
      </c>
      <c r="C78" s="28">
        <v>2.3802112417116059</v>
      </c>
    </row>
    <row r="79" spans="1:3" x14ac:dyDescent="0.2">
      <c r="A79" s="33" t="s">
        <v>368</v>
      </c>
      <c r="B79" s="28" t="s">
        <v>369</v>
      </c>
      <c r="C79" s="28">
        <v>1.8715729355458788</v>
      </c>
    </row>
    <row r="80" spans="1:3" x14ac:dyDescent="0.2">
      <c r="A80" s="33" t="s">
        <v>368</v>
      </c>
      <c r="B80" s="28" t="s">
        <v>369</v>
      </c>
      <c r="C80" s="28">
        <v>1.741939077729199</v>
      </c>
    </row>
    <row r="81" spans="1:19" x14ac:dyDescent="0.2">
      <c r="A81" s="33" t="s">
        <v>368</v>
      </c>
      <c r="B81" s="28" t="s">
        <v>369</v>
      </c>
      <c r="C81" s="28">
        <v>0</v>
      </c>
    </row>
    <row r="82" spans="1:19" x14ac:dyDescent="0.2">
      <c r="A82" s="33" t="s">
        <v>368</v>
      </c>
      <c r="B82" s="28" t="s">
        <v>369</v>
      </c>
      <c r="C82" s="28">
        <v>0</v>
      </c>
    </row>
    <row r="87" spans="1:19" x14ac:dyDescent="0.2">
      <c r="B87" s="46" t="s">
        <v>342</v>
      </c>
      <c r="C87" s="46"/>
      <c r="D87" s="46"/>
      <c r="E87" s="46"/>
      <c r="F87" s="42" t="s">
        <v>343</v>
      </c>
      <c r="G87" s="42"/>
      <c r="H87" s="42"/>
      <c r="I87" s="42"/>
      <c r="J87" s="44" t="s">
        <v>344</v>
      </c>
      <c r="K87" s="44"/>
      <c r="L87" s="44"/>
      <c r="M87" s="44"/>
      <c r="N87" s="45" t="s">
        <v>345</v>
      </c>
      <c r="O87" s="45"/>
      <c r="P87" s="45"/>
      <c r="Q87" s="45"/>
    </row>
    <row r="88" spans="1:19" x14ac:dyDescent="0.2">
      <c r="B88" s="40" t="s">
        <v>346</v>
      </c>
      <c r="C88" s="40"/>
      <c r="D88" s="41" t="s">
        <v>347</v>
      </c>
      <c r="E88" s="41"/>
      <c r="F88" s="40" t="s">
        <v>346</v>
      </c>
      <c r="G88" s="40"/>
      <c r="H88" s="41" t="s">
        <v>347</v>
      </c>
      <c r="I88" s="41"/>
      <c r="J88" s="40" t="s">
        <v>346</v>
      </c>
      <c r="K88" s="40"/>
      <c r="L88" s="41" t="s">
        <v>347</v>
      </c>
      <c r="M88" s="41"/>
      <c r="N88" s="40" t="s">
        <v>346</v>
      </c>
      <c r="O88" s="40"/>
      <c r="P88" s="41" t="s">
        <v>347</v>
      </c>
      <c r="Q88" s="41"/>
    </row>
    <row r="89" spans="1:19" x14ac:dyDescent="0.2">
      <c r="A89" s="28"/>
      <c r="B89" s="32">
        <v>1</v>
      </c>
      <c r="C89" s="32">
        <v>2</v>
      </c>
      <c r="D89" s="32">
        <v>3</v>
      </c>
      <c r="E89" s="32">
        <v>4</v>
      </c>
      <c r="F89" s="32">
        <v>1</v>
      </c>
      <c r="G89" s="32">
        <v>2</v>
      </c>
      <c r="H89" s="32">
        <v>3</v>
      </c>
      <c r="I89" s="32">
        <v>4</v>
      </c>
      <c r="J89" s="32">
        <v>1</v>
      </c>
      <c r="K89" s="32">
        <v>2</v>
      </c>
      <c r="L89" s="32">
        <v>3</v>
      </c>
      <c r="M89" s="32">
        <v>4</v>
      </c>
      <c r="N89" s="32">
        <v>1</v>
      </c>
      <c r="O89" s="32">
        <v>2</v>
      </c>
      <c r="P89" s="32">
        <v>3</v>
      </c>
      <c r="Q89" s="32">
        <v>4</v>
      </c>
    </row>
    <row r="90" spans="1:19" x14ac:dyDescent="0.2">
      <c r="A90" s="28" t="s">
        <v>348</v>
      </c>
      <c r="B90" s="28">
        <v>13</v>
      </c>
      <c r="C90" s="28">
        <v>11</v>
      </c>
      <c r="D90" s="28">
        <v>8</v>
      </c>
      <c r="E90" s="28">
        <v>13</v>
      </c>
      <c r="F90" s="28">
        <v>0</v>
      </c>
      <c r="G90" s="28">
        <v>0</v>
      </c>
      <c r="H90" s="28">
        <v>0</v>
      </c>
      <c r="I90" s="28">
        <v>3</v>
      </c>
      <c r="J90" s="28">
        <f t="shared" ref="J90:M97" si="0">((B90*180)/6)/25</f>
        <v>15.6</v>
      </c>
      <c r="K90" s="28">
        <f t="shared" si="0"/>
        <v>13.2</v>
      </c>
      <c r="L90" s="28">
        <f t="shared" si="0"/>
        <v>9.6</v>
      </c>
      <c r="M90" s="28">
        <f t="shared" si="0"/>
        <v>15.6</v>
      </c>
      <c r="N90" s="28">
        <f t="shared" ref="N90:Q97" si="1">LOG10(J90)</f>
        <v>1.1931245983544616</v>
      </c>
      <c r="O90" s="28">
        <f t="shared" si="1"/>
        <v>1.1205739312058498</v>
      </c>
      <c r="P90" s="28">
        <f t="shared" si="1"/>
        <v>0.98227123303956843</v>
      </c>
      <c r="Q90" s="28">
        <f t="shared" si="1"/>
        <v>1.1931245983544616</v>
      </c>
      <c r="S90" s="3" t="s">
        <v>349</v>
      </c>
    </row>
    <row r="91" spans="1:19" x14ac:dyDescent="0.2">
      <c r="A91" s="28" t="s">
        <v>350</v>
      </c>
      <c r="B91" s="28">
        <v>8</v>
      </c>
      <c r="C91" s="28">
        <v>12</v>
      </c>
      <c r="D91" s="28">
        <v>2</v>
      </c>
      <c r="E91" s="28">
        <v>11</v>
      </c>
      <c r="F91" s="28">
        <v>2</v>
      </c>
      <c r="G91" s="28">
        <v>3</v>
      </c>
      <c r="H91" s="28">
        <v>2</v>
      </c>
      <c r="I91" s="28">
        <v>2</v>
      </c>
      <c r="J91" s="28">
        <f t="shared" si="0"/>
        <v>9.6</v>
      </c>
      <c r="K91" s="28">
        <f t="shared" si="0"/>
        <v>14.4</v>
      </c>
      <c r="L91" s="28">
        <f t="shared" si="0"/>
        <v>2.4</v>
      </c>
      <c r="M91" s="28">
        <f t="shared" si="0"/>
        <v>13.2</v>
      </c>
      <c r="N91" s="28">
        <f t="shared" si="1"/>
        <v>0.98227123303956843</v>
      </c>
      <c r="O91" s="28">
        <f t="shared" si="1"/>
        <v>1.1583624920952498</v>
      </c>
      <c r="P91" s="28">
        <f t="shared" si="1"/>
        <v>0.38021124171160603</v>
      </c>
      <c r="Q91" s="28">
        <f t="shared" si="1"/>
        <v>1.1205739312058498</v>
      </c>
    </row>
    <row r="92" spans="1:19" x14ac:dyDescent="0.2">
      <c r="A92" s="28" t="s">
        <v>351</v>
      </c>
      <c r="B92" s="28">
        <v>13</v>
      </c>
      <c r="C92" s="28">
        <v>2</v>
      </c>
      <c r="D92" s="28">
        <v>6</v>
      </c>
      <c r="E92" s="28">
        <v>8</v>
      </c>
      <c r="F92" s="28">
        <v>4</v>
      </c>
      <c r="G92" s="28">
        <v>0</v>
      </c>
      <c r="H92" s="28">
        <v>6</v>
      </c>
      <c r="I92" s="28">
        <v>4</v>
      </c>
      <c r="J92" s="28">
        <f t="shared" si="0"/>
        <v>15.6</v>
      </c>
      <c r="K92" s="28">
        <f t="shared" si="0"/>
        <v>2.4</v>
      </c>
      <c r="L92" s="28">
        <f t="shared" si="0"/>
        <v>7.2</v>
      </c>
      <c r="M92" s="28">
        <f t="shared" si="0"/>
        <v>9.6</v>
      </c>
      <c r="N92" s="28">
        <f t="shared" si="1"/>
        <v>1.1931245983544616</v>
      </c>
      <c r="O92" s="28">
        <f t="shared" si="1"/>
        <v>0.38021124171160603</v>
      </c>
      <c r="P92" s="28">
        <f t="shared" si="1"/>
        <v>0.85733249643126852</v>
      </c>
      <c r="Q92" s="28">
        <f t="shared" si="1"/>
        <v>0.98227123303956843</v>
      </c>
    </row>
    <row r="93" spans="1:19" x14ac:dyDescent="0.2">
      <c r="A93" s="28" t="s">
        <v>352</v>
      </c>
      <c r="B93" s="28">
        <v>11</v>
      </c>
      <c r="C93" s="28">
        <v>8</v>
      </c>
      <c r="D93" s="28">
        <v>4</v>
      </c>
      <c r="E93" s="28">
        <v>7</v>
      </c>
      <c r="F93" s="28">
        <v>3</v>
      </c>
      <c r="G93" s="28">
        <v>11</v>
      </c>
      <c r="H93" s="28">
        <v>0</v>
      </c>
      <c r="I93" s="28">
        <v>0</v>
      </c>
      <c r="J93" s="28">
        <f t="shared" si="0"/>
        <v>13.2</v>
      </c>
      <c r="K93" s="28">
        <f t="shared" si="0"/>
        <v>9.6</v>
      </c>
      <c r="L93" s="28">
        <f t="shared" si="0"/>
        <v>4.8</v>
      </c>
      <c r="M93" s="28">
        <f t="shared" si="0"/>
        <v>8.4</v>
      </c>
      <c r="N93" s="28">
        <f t="shared" si="1"/>
        <v>1.1205739312058498</v>
      </c>
      <c r="O93" s="28">
        <f t="shared" si="1"/>
        <v>0.98227123303956843</v>
      </c>
      <c r="P93" s="28">
        <f t="shared" si="1"/>
        <v>0.68124123737558717</v>
      </c>
      <c r="Q93" s="28">
        <f t="shared" si="1"/>
        <v>0.9242792860618817</v>
      </c>
    </row>
    <row r="94" spans="1:19" x14ac:dyDescent="0.2">
      <c r="A94" s="28" t="s">
        <v>353</v>
      </c>
      <c r="B94" s="28">
        <v>12</v>
      </c>
      <c r="C94" s="28">
        <v>6</v>
      </c>
      <c r="D94" s="28">
        <v>9</v>
      </c>
      <c r="E94" s="28">
        <v>8</v>
      </c>
      <c r="F94" s="28">
        <v>0</v>
      </c>
      <c r="G94" s="28">
        <v>1</v>
      </c>
      <c r="H94" s="28">
        <v>6</v>
      </c>
      <c r="I94" s="28">
        <v>3</v>
      </c>
      <c r="J94" s="28">
        <f t="shared" si="0"/>
        <v>14.4</v>
      </c>
      <c r="K94" s="28">
        <f t="shared" si="0"/>
        <v>7.2</v>
      </c>
      <c r="L94" s="28">
        <f t="shared" si="0"/>
        <v>10.8</v>
      </c>
      <c r="M94" s="28">
        <f t="shared" si="0"/>
        <v>9.6</v>
      </c>
      <c r="N94" s="28">
        <f t="shared" si="1"/>
        <v>1.1583624920952498</v>
      </c>
      <c r="O94" s="28">
        <f t="shared" si="1"/>
        <v>0.85733249643126852</v>
      </c>
      <c r="P94" s="28">
        <f t="shared" si="1"/>
        <v>1.0334237554869496</v>
      </c>
      <c r="Q94" s="28">
        <f t="shared" si="1"/>
        <v>0.98227123303956843</v>
      </c>
    </row>
    <row r="95" spans="1:19" x14ac:dyDescent="0.2">
      <c r="A95" s="28" t="s">
        <v>354</v>
      </c>
      <c r="B95" s="28">
        <v>5</v>
      </c>
      <c r="C95" s="28">
        <v>10</v>
      </c>
      <c r="D95" s="28">
        <v>10</v>
      </c>
      <c r="E95" s="28">
        <v>9</v>
      </c>
      <c r="F95" s="28">
        <v>1</v>
      </c>
      <c r="G95" s="28">
        <v>4</v>
      </c>
      <c r="H95" s="28">
        <v>0</v>
      </c>
      <c r="I95" s="28">
        <v>6</v>
      </c>
      <c r="J95" s="28">
        <f t="shared" si="0"/>
        <v>6</v>
      </c>
      <c r="K95" s="28">
        <f t="shared" si="0"/>
        <v>12</v>
      </c>
      <c r="L95" s="28">
        <f t="shared" si="0"/>
        <v>12</v>
      </c>
      <c r="M95" s="28">
        <f t="shared" si="0"/>
        <v>10.8</v>
      </c>
      <c r="N95" s="28">
        <f t="shared" si="1"/>
        <v>0.77815125038364363</v>
      </c>
      <c r="O95" s="28">
        <f t="shared" si="1"/>
        <v>1.0791812460476249</v>
      </c>
      <c r="P95" s="28">
        <f t="shared" si="1"/>
        <v>1.0791812460476249</v>
      </c>
      <c r="Q95" s="28">
        <f t="shared" si="1"/>
        <v>1.0334237554869496</v>
      </c>
    </row>
    <row r="96" spans="1:19" x14ac:dyDescent="0.2">
      <c r="A96" s="28" t="s">
        <v>355</v>
      </c>
      <c r="B96" s="28">
        <v>8</v>
      </c>
      <c r="C96" s="28">
        <v>7</v>
      </c>
      <c r="D96" s="28">
        <v>9</v>
      </c>
      <c r="E96" s="28">
        <v>2</v>
      </c>
      <c r="F96" s="28">
        <v>3</v>
      </c>
      <c r="G96" s="28">
        <v>1</v>
      </c>
      <c r="H96" s="28">
        <v>2</v>
      </c>
      <c r="I96" s="28">
        <v>0</v>
      </c>
      <c r="J96" s="28">
        <f t="shared" si="0"/>
        <v>9.6</v>
      </c>
      <c r="K96" s="28">
        <f t="shared" si="0"/>
        <v>8.4</v>
      </c>
      <c r="L96" s="28">
        <f t="shared" si="0"/>
        <v>10.8</v>
      </c>
      <c r="M96" s="28">
        <f t="shared" si="0"/>
        <v>2.4</v>
      </c>
      <c r="N96" s="28">
        <f t="shared" si="1"/>
        <v>0.98227123303956843</v>
      </c>
      <c r="O96" s="28">
        <f t="shared" si="1"/>
        <v>0.9242792860618817</v>
      </c>
      <c r="P96" s="28">
        <f t="shared" si="1"/>
        <v>1.0334237554869496</v>
      </c>
      <c r="Q96" s="28">
        <f t="shared" si="1"/>
        <v>0.38021124171160603</v>
      </c>
    </row>
    <row r="97" spans="1:17" x14ac:dyDescent="0.2">
      <c r="A97" s="28" t="s">
        <v>356</v>
      </c>
      <c r="B97" s="28">
        <v>3</v>
      </c>
      <c r="C97" s="28">
        <v>12</v>
      </c>
      <c r="D97" s="28">
        <v>2</v>
      </c>
      <c r="E97" s="28">
        <v>4</v>
      </c>
      <c r="F97" s="28">
        <v>0</v>
      </c>
      <c r="G97" s="28">
        <v>0</v>
      </c>
      <c r="H97" s="28">
        <v>0</v>
      </c>
      <c r="I97" s="28">
        <v>1</v>
      </c>
      <c r="J97" s="28">
        <f t="shared" si="0"/>
        <v>3.6</v>
      </c>
      <c r="K97" s="28">
        <f t="shared" si="0"/>
        <v>14.4</v>
      </c>
      <c r="L97" s="28">
        <f t="shared" si="0"/>
        <v>2.4</v>
      </c>
      <c r="M97" s="28">
        <f t="shared" si="0"/>
        <v>4.8</v>
      </c>
      <c r="N97" s="28">
        <f t="shared" si="1"/>
        <v>0.55630250076728727</v>
      </c>
      <c r="O97" s="28">
        <f t="shared" si="1"/>
        <v>1.1583624920952498</v>
      </c>
      <c r="P97" s="28">
        <f t="shared" si="1"/>
        <v>0.38021124171160603</v>
      </c>
      <c r="Q97" s="28">
        <f t="shared" si="1"/>
        <v>0.68124123737558717</v>
      </c>
    </row>
    <row r="98" spans="1:17" x14ac:dyDescent="0.2">
      <c r="A98" s="33" t="s">
        <v>0</v>
      </c>
      <c r="B98" s="33">
        <f>AVERAGE(B90:C97)</f>
        <v>8.8125</v>
      </c>
      <c r="C98" s="33"/>
      <c r="D98" s="33">
        <f>AVERAGE(D90:E97)</f>
        <v>7</v>
      </c>
    </row>
    <row r="99" spans="1:17" x14ac:dyDescent="0.2">
      <c r="A99" s="33" t="s">
        <v>357</v>
      </c>
      <c r="B99" s="33">
        <f>STDEV(B90:C97)</f>
        <v>3.5065415060046461</v>
      </c>
      <c r="C99" s="33"/>
      <c r="D99" s="33">
        <f>STDEV(D90:E97)</f>
        <v>3.3665016461206929</v>
      </c>
    </row>
    <row r="100" spans="1:17" x14ac:dyDescent="0.2">
      <c r="A100" s="33" t="s">
        <v>2</v>
      </c>
      <c r="B100" s="33">
        <f>B99/SQRT(16)</f>
        <v>0.87663537650116152</v>
      </c>
      <c r="C100" s="33"/>
      <c r="D100" s="33">
        <f>D99/SQRT(16)</f>
        <v>0.84162541153017323</v>
      </c>
    </row>
    <row r="103" spans="1:17" x14ac:dyDescent="0.2">
      <c r="B103" s="46" t="s">
        <v>358</v>
      </c>
      <c r="C103" s="46"/>
      <c r="D103" s="46"/>
      <c r="E103" s="46"/>
      <c r="F103" s="46"/>
      <c r="G103" s="46"/>
      <c r="H103" s="42" t="s">
        <v>359</v>
      </c>
      <c r="I103" s="42"/>
      <c r="J103" s="42"/>
      <c r="K103" s="42"/>
      <c r="L103" s="42"/>
      <c r="M103" s="42"/>
    </row>
    <row r="104" spans="1:17" x14ac:dyDescent="0.2">
      <c r="B104" s="40" t="s">
        <v>346</v>
      </c>
      <c r="C104" s="40"/>
      <c r="D104" s="40"/>
      <c r="E104" s="41" t="s">
        <v>347</v>
      </c>
      <c r="F104" s="41"/>
      <c r="G104" s="41"/>
      <c r="H104" s="40" t="s">
        <v>346</v>
      </c>
      <c r="I104" s="40"/>
      <c r="J104" s="40"/>
      <c r="K104" s="41" t="s">
        <v>347</v>
      </c>
      <c r="L104" s="41"/>
      <c r="M104" s="41"/>
    </row>
    <row r="105" spans="1:17" x14ac:dyDescent="0.2">
      <c r="A105" s="28"/>
      <c r="B105" s="32">
        <v>1</v>
      </c>
      <c r="C105" s="32">
        <v>2</v>
      </c>
      <c r="D105" s="32">
        <v>3</v>
      </c>
      <c r="E105" s="32">
        <v>4</v>
      </c>
      <c r="F105" s="32">
        <v>5</v>
      </c>
      <c r="G105" s="32">
        <v>6</v>
      </c>
      <c r="H105" s="32">
        <v>7</v>
      </c>
      <c r="I105" s="32">
        <v>8</v>
      </c>
      <c r="J105" s="32">
        <v>9</v>
      </c>
      <c r="K105" s="32">
        <v>10</v>
      </c>
      <c r="L105" s="32">
        <v>11</v>
      </c>
      <c r="M105" s="32">
        <v>12</v>
      </c>
    </row>
    <row r="106" spans="1:17" x14ac:dyDescent="0.2">
      <c r="A106" s="28" t="s">
        <v>348</v>
      </c>
      <c r="B106" s="28" t="s">
        <v>360</v>
      </c>
      <c r="C106" s="28">
        <v>37</v>
      </c>
      <c r="D106" s="28" t="s">
        <v>360</v>
      </c>
      <c r="E106" s="28" t="s">
        <v>360</v>
      </c>
      <c r="F106" s="28">
        <v>20</v>
      </c>
      <c r="G106" s="28">
        <v>18</v>
      </c>
      <c r="H106" s="28" t="s">
        <v>360</v>
      </c>
      <c r="I106" s="28">
        <v>11</v>
      </c>
      <c r="J106" s="28" t="s">
        <v>361</v>
      </c>
      <c r="K106" s="28">
        <v>51</v>
      </c>
      <c r="L106" s="28">
        <v>6</v>
      </c>
      <c r="M106" s="28">
        <v>10</v>
      </c>
    </row>
    <row r="107" spans="1:17" x14ac:dyDescent="0.2">
      <c r="A107" s="28" t="s">
        <v>350</v>
      </c>
      <c r="B107" s="28" t="s">
        <v>360</v>
      </c>
      <c r="C107" s="28" t="s">
        <v>360</v>
      </c>
      <c r="D107" s="28" t="s">
        <v>360</v>
      </c>
      <c r="E107" s="28" t="s">
        <v>360</v>
      </c>
      <c r="F107" s="28" t="s">
        <v>360</v>
      </c>
      <c r="G107" s="28">
        <v>27</v>
      </c>
      <c r="H107" s="28" t="s">
        <v>360</v>
      </c>
      <c r="I107" s="28" t="s">
        <v>360</v>
      </c>
      <c r="J107" s="28" t="s">
        <v>361</v>
      </c>
      <c r="K107" s="28">
        <v>55</v>
      </c>
      <c r="L107" s="28">
        <v>55</v>
      </c>
      <c r="M107" s="28">
        <v>39</v>
      </c>
    </row>
    <row r="108" spans="1:17" x14ac:dyDescent="0.2">
      <c r="A108" s="28" t="s">
        <v>351</v>
      </c>
      <c r="B108" s="28" t="s">
        <v>361</v>
      </c>
      <c r="C108" s="28" t="s">
        <v>361</v>
      </c>
      <c r="D108" s="28" t="s">
        <v>360</v>
      </c>
      <c r="E108" s="28">
        <v>15</v>
      </c>
      <c r="F108" s="28" t="s">
        <v>360</v>
      </c>
      <c r="G108" s="28">
        <v>26</v>
      </c>
      <c r="H108" s="28">
        <v>29</v>
      </c>
      <c r="I108" s="28">
        <v>40</v>
      </c>
      <c r="J108" s="28" t="s">
        <v>361</v>
      </c>
      <c r="K108" s="28">
        <v>1</v>
      </c>
      <c r="L108" s="28" t="s">
        <v>361</v>
      </c>
      <c r="M108" s="28">
        <v>45</v>
      </c>
    </row>
    <row r="109" spans="1:17" x14ac:dyDescent="0.2">
      <c r="A109" s="28" t="s">
        <v>352</v>
      </c>
      <c r="B109" s="28" t="s">
        <v>361</v>
      </c>
      <c r="C109" s="28">
        <v>37</v>
      </c>
      <c r="D109" s="28" t="s">
        <v>360</v>
      </c>
      <c r="E109" s="28">
        <v>0</v>
      </c>
      <c r="F109" s="28">
        <v>35</v>
      </c>
      <c r="G109" s="28" t="s">
        <v>360</v>
      </c>
      <c r="H109" s="28">
        <v>37</v>
      </c>
      <c r="I109" s="28">
        <v>33</v>
      </c>
      <c r="J109" s="28" t="s">
        <v>361</v>
      </c>
      <c r="K109" s="28">
        <v>0</v>
      </c>
      <c r="L109" s="28">
        <v>37</v>
      </c>
      <c r="M109" s="28" t="s">
        <v>360</v>
      </c>
    </row>
    <row r="110" spans="1:17" x14ac:dyDescent="0.2">
      <c r="A110" s="28" t="s">
        <v>353</v>
      </c>
      <c r="B110" s="28">
        <v>20</v>
      </c>
      <c r="C110" s="28" t="s">
        <v>360</v>
      </c>
      <c r="D110" s="28" t="s">
        <v>361</v>
      </c>
      <c r="E110" s="28">
        <v>7</v>
      </c>
      <c r="F110" s="28" t="s">
        <v>360</v>
      </c>
      <c r="G110" s="28">
        <v>27</v>
      </c>
      <c r="H110" s="28">
        <v>7</v>
      </c>
      <c r="I110" s="28" t="s">
        <v>361</v>
      </c>
      <c r="J110" s="28">
        <v>55</v>
      </c>
      <c r="K110" s="28">
        <v>7</v>
      </c>
      <c r="L110" s="28" t="s">
        <v>360</v>
      </c>
      <c r="M110" s="28">
        <v>31</v>
      </c>
    </row>
    <row r="111" spans="1:17" x14ac:dyDescent="0.2">
      <c r="A111" s="28" t="s">
        <v>354</v>
      </c>
      <c r="B111" s="28" t="s">
        <v>360</v>
      </c>
      <c r="C111" s="28" t="s">
        <v>361</v>
      </c>
      <c r="D111" s="28" t="s">
        <v>360</v>
      </c>
      <c r="E111" s="28">
        <v>45</v>
      </c>
      <c r="F111" s="28" t="s">
        <v>360</v>
      </c>
      <c r="G111" s="28">
        <v>25</v>
      </c>
      <c r="H111" s="28" t="s">
        <v>361</v>
      </c>
      <c r="I111" s="28">
        <v>48</v>
      </c>
      <c r="J111" s="28" t="s">
        <v>360</v>
      </c>
      <c r="K111" s="28">
        <v>27</v>
      </c>
      <c r="L111" s="28">
        <v>47</v>
      </c>
      <c r="M111" s="28">
        <v>23</v>
      </c>
    </row>
    <row r="112" spans="1:17" x14ac:dyDescent="0.2">
      <c r="A112" s="28" t="s">
        <v>355</v>
      </c>
      <c r="B112" s="28" t="s">
        <v>361</v>
      </c>
      <c r="C112" s="28">
        <v>55</v>
      </c>
      <c r="D112" s="28" t="s">
        <v>360</v>
      </c>
      <c r="E112" s="28">
        <v>38</v>
      </c>
      <c r="F112" s="28" t="s">
        <v>360</v>
      </c>
      <c r="G112" s="28">
        <v>10</v>
      </c>
      <c r="H112" s="28">
        <v>50</v>
      </c>
      <c r="I112" s="28">
        <v>45</v>
      </c>
      <c r="J112" s="28" t="s">
        <v>361</v>
      </c>
      <c r="K112" s="28">
        <v>16</v>
      </c>
      <c r="L112" s="28">
        <v>28</v>
      </c>
      <c r="M112" s="28">
        <v>0</v>
      </c>
    </row>
    <row r="113" spans="1:18" x14ac:dyDescent="0.2">
      <c r="A113" s="28" t="s">
        <v>356</v>
      </c>
      <c r="B113" s="28">
        <v>38</v>
      </c>
      <c r="C113" s="28" t="s">
        <v>360</v>
      </c>
      <c r="D113" s="28" t="s">
        <v>361</v>
      </c>
      <c r="E113" s="28">
        <v>55</v>
      </c>
      <c r="F113" s="28" t="s">
        <v>360</v>
      </c>
      <c r="G113" s="28">
        <v>18</v>
      </c>
      <c r="H113" s="28">
        <v>12</v>
      </c>
      <c r="I113" s="28">
        <v>52</v>
      </c>
      <c r="J113" s="28">
        <v>41</v>
      </c>
      <c r="K113" s="28">
        <v>33</v>
      </c>
      <c r="L113" s="28" t="s">
        <v>360</v>
      </c>
      <c r="M113" s="28">
        <v>0</v>
      </c>
    </row>
    <row r="114" spans="1:18" x14ac:dyDescent="0.2">
      <c r="A114" s="33" t="s">
        <v>0</v>
      </c>
    </row>
    <row r="115" spans="1:18" x14ac:dyDescent="0.2">
      <c r="A115" s="33" t="s">
        <v>357</v>
      </c>
    </row>
    <row r="116" spans="1:18" x14ac:dyDescent="0.2">
      <c r="A116" s="33" t="s">
        <v>2</v>
      </c>
    </row>
    <row r="118" spans="1:18" x14ac:dyDescent="0.2">
      <c r="B118" s="46" t="s">
        <v>362</v>
      </c>
      <c r="C118" s="46"/>
      <c r="D118" s="46"/>
      <c r="E118" s="46"/>
      <c r="F118" s="46"/>
      <c r="G118" s="46"/>
      <c r="H118" s="47" t="s">
        <v>363</v>
      </c>
      <c r="I118" s="47"/>
      <c r="J118" s="47"/>
      <c r="K118" s="47"/>
      <c r="L118" s="47"/>
      <c r="M118" s="47"/>
    </row>
    <row r="119" spans="1:18" x14ac:dyDescent="0.2">
      <c r="B119" s="40" t="s">
        <v>346</v>
      </c>
      <c r="C119" s="40"/>
      <c r="D119" s="40"/>
      <c r="E119" s="41" t="s">
        <v>347</v>
      </c>
      <c r="F119" s="41"/>
      <c r="G119" s="41"/>
      <c r="H119" s="40" t="s">
        <v>346</v>
      </c>
      <c r="I119" s="40"/>
      <c r="J119" s="40"/>
      <c r="K119" s="41" t="s">
        <v>347</v>
      </c>
      <c r="L119" s="41"/>
      <c r="M119" s="41"/>
    </row>
    <row r="120" spans="1:18" x14ac:dyDescent="0.2">
      <c r="A120" s="28"/>
      <c r="B120" s="32">
        <v>1</v>
      </c>
      <c r="C120" s="32">
        <v>2</v>
      </c>
      <c r="D120" s="32">
        <v>3</v>
      </c>
      <c r="E120" s="32">
        <v>4</v>
      </c>
      <c r="F120" s="32">
        <v>5</v>
      </c>
      <c r="G120" s="32">
        <v>6</v>
      </c>
      <c r="H120" s="32">
        <v>1</v>
      </c>
      <c r="I120" s="32">
        <v>2</v>
      </c>
      <c r="J120" s="32">
        <v>3</v>
      </c>
      <c r="K120" s="32">
        <v>4</v>
      </c>
      <c r="L120" s="32">
        <v>5</v>
      </c>
      <c r="M120" s="32">
        <v>6</v>
      </c>
    </row>
    <row r="121" spans="1:18" x14ac:dyDescent="0.2">
      <c r="A121" s="28" t="s">
        <v>348</v>
      </c>
      <c r="B121" s="28">
        <v>60</v>
      </c>
      <c r="C121" s="28">
        <v>5</v>
      </c>
      <c r="D121" s="28">
        <v>41</v>
      </c>
      <c r="E121" s="28">
        <v>25</v>
      </c>
      <c r="F121" s="28">
        <v>6</v>
      </c>
      <c r="G121" s="28">
        <v>1</v>
      </c>
      <c r="H121" s="28">
        <f t="shared" ref="H121:M128" si="2">B121*10</f>
        <v>600</v>
      </c>
      <c r="I121" s="28">
        <f t="shared" si="2"/>
        <v>50</v>
      </c>
      <c r="J121" s="28">
        <f t="shared" si="2"/>
        <v>410</v>
      </c>
      <c r="K121" s="28">
        <f t="shared" si="2"/>
        <v>250</v>
      </c>
      <c r="L121" s="28">
        <f t="shared" si="2"/>
        <v>60</v>
      </c>
      <c r="M121" s="28">
        <f t="shared" si="2"/>
        <v>10</v>
      </c>
    </row>
    <row r="122" spans="1:18" x14ac:dyDescent="0.2">
      <c r="A122" s="28" t="s">
        <v>350</v>
      </c>
      <c r="B122" s="28">
        <v>100</v>
      </c>
      <c r="C122" s="28">
        <v>100</v>
      </c>
      <c r="D122" s="28">
        <v>43</v>
      </c>
      <c r="E122" s="28">
        <v>33</v>
      </c>
      <c r="F122" s="28">
        <v>41</v>
      </c>
      <c r="G122" s="28">
        <v>10</v>
      </c>
      <c r="H122" s="28">
        <f t="shared" si="2"/>
        <v>1000</v>
      </c>
      <c r="I122" s="28">
        <f t="shared" si="2"/>
        <v>1000</v>
      </c>
      <c r="J122" s="28">
        <f t="shared" si="2"/>
        <v>430</v>
      </c>
      <c r="K122" s="28">
        <f t="shared" si="2"/>
        <v>330</v>
      </c>
      <c r="L122" s="28">
        <f t="shared" si="2"/>
        <v>410</v>
      </c>
      <c r="M122" s="28">
        <f t="shared" si="2"/>
        <v>100</v>
      </c>
    </row>
    <row r="123" spans="1:18" x14ac:dyDescent="0.2">
      <c r="A123" s="28" t="s">
        <v>351</v>
      </c>
      <c r="B123" s="28">
        <v>25</v>
      </c>
      <c r="C123" s="28">
        <v>30</v>
      </c>
      <c r="D123" s="28">
        <v>60</v>
      </c>
      <c r="E123" s="28">
        <v>0</v>
      </c>
      <c r="F123" s="28">
        <v>49</v>
      </c>
      <c r="G123" s="28">
        <v>5</v>
      </c>
      <c r="H123" s="28">
        <f t="shared" si="2"/>
        <v>250</v>
      </c>
      <c r="I123" s="28">
        <f t="shared" si="2"/>
        <v>300</v>
      </c>
      <c r="J123" s="28">
        <f t="shared" si="2"/>
        <v>600</v>
      </c>
      <c r="K123" s="28">
        <f t="shared" si="2"/>
        <v>0</v>
      </c>
      <c r="L123" s="28">
        <f t="shared" si="2"/>
        <v>490</v>
      </c>
      <c r="M123" s="28">
        <f t="shared" si="2"/>
        <v>50</v>
      </c>
    </row>
    <row r="124" spans="1:18" x14ac:dyDescent="0.2">
      <c r="A124" s="28" t="s">
        <v>352</v>
      </c>
      <c r="B124" s="28">
        <v>35</v>
      </c>
      <c r="C124" s="28">
        <v>13</v>
      </c>
      <c r="D124" s="28">
        <v>50</v>
      </c>
      <c r="E124" s="28">
        <v>0</v>
      </c>
      <c r="F124" s="28">
        <v>9</v>
      </c>
      <c r="G124" s="28">
        <v>60</v>
      </c>
      <c r="H124" s="28">
        <f t="shared" si="2"/>
        <v>350</v>
      </c>
      <c r="I124" s="28">
        <f t="shared" si="2"/>
        <v>130</v>
      </c>
      <c r="J124" s="28">
        <f t="shared" si="2"/>
        <v>500</v>
      </c>
      <c r="K124" s="28">
        <f t="shared" si="2"/>
        <v>0</v>
      </c>
      <c r="L124" s="28">
        <f t="shared" si="2"/>
        <v>90</v>
      </c>
      <c r="M124" s="28">
        <f t="shared" si="2"/>
        <v>600</v>
      </c>
      <c r="Q124" s="3" t="s">
        <v>348</v>
      </c>
      <c r="R124" s="3">
        <f>PI()*4*2</f>
        <v>25.132741228718345</v>
      </c>
    </row>
    <row r="125" spans="1:18" x14ac:dyDescent="0.2">
      <c r="A125" s="28" t="s">
        <v>353</v>
      </c>
      <c r="B125" s="28">
        <v>0</v>
      </c>
      <c r="C125" s="28">
        <v>40</v>
      </c>
      <c r="D125" s="28">
        <v>32</v>
      </c>
      <c r="E125" s="28">
        <v>0</v>
      </c>
      <c r="F125" s="28">
        <v>100</v>
      </c>
      <c r="G125" s="28">
        <v>4</v>
      </c>
      <c r="H125" s="28">
        <f t="shared" si="2"/>
        <v>0</v>
      </c>
      <c r="I125" s="28">
        <f t="shared" si="2"/>
        <v>400</v>
      </c>
      <c r="J125" s="28">
        <f t="shared" si="2"/>
        <v>320</v>
      </c>
      <c r="K125" s="28">
        <f t="shared" si="2"/>
        <v>0</v>
      </c>
      <c r="L125" s="28">
        <f t="shared" si="2"/>
        <v>1000</v>
      </c>
      <c r="M125" s="28">
        <f t="shared" si="2"/>
        <v>40</v>
      </c>
    </row>
    <row r="126" spans="1:18" x14ac:dyDescent="0.2">
      <c r="A126" s="28" t="s">
        <v>354</v>
      </c>
      <c r="B126" s="28">
        <v>45</v>
      </c>
      <c r="C126" s="28">
        <v>12</v>
      </c>
      <c r="D126" s="28">
        <v>60</v>
      </c>
      <c r="E126" s="28">
        <v>5</v>
      </c>
      <c r="F126" s="28">
        <v>27</v>
      </c>
      <c r="G126" s="28">
        <v>5</v>
      </c>
      <c r="H126" s="28">
        <f t="shared" si="2"/>
        <v>450</v>
      </c>
      <c r="I126" s="28">
        <f t="shared" si="2"/>
        <v>120</v>
      </c>
      <c r="J126" s="28">
        <f t="shared" si="2"/>
        <v>600</v>
      </c>
      <c r="K126" s="28">
        <f t="shared" si="2"/>
        <v>50</v>
      </c>
      <c r="L126" s="28">
        <f t="shared" si="2"/>
        <v>270</v>
      </c>
      <c r="M126" s="28">
        <f t="shared" si="2"/>
        <v>50</v>
      </c>
    </row>
    <row r="127" spans="1:18" x14ac:dyDescent="0.2">
      <c r="A127" s="28" t="s">
        <v>355</v>
      </c>
      <c r="B127" s="28">
        <v>17</v>
      </c>
      <c r="C127" s="28">
        <v>15</v>
      </c>
      <c r="D127" s="28">
        <v>55</v>
      </c>
      <c r="E127" s="28">
        <v>1</v>
      </c>
      <c r="F127" s="28">
        <v>30</v>
      </c>
      <c r="G127" s="28">
        <v>0</v>
      </c>
      <c r="H127" s="28">
        <f t="shared" si="2"/>
        <v>170</v>
      </c>
      <c r="I127" s="28">
        <f t="shared" si="2"/>
        <v>150</v>
      </c>
      <c r="J127" s="28">
        <f t="shared" si="2"/>
        <v>550</v>
      </c>
      <c r="K127" s="28">
        <f t="shared" si="2"/>
        <v>10</v>
      </c>
      <c r="L127" s="28">
        <f t="shared" si="2"/>
        <v>300</v>
      </c>
      <c r="M127" s="28">
        <f t="shared" si="2"/>
        <v>0</v>
      </c>
    </row>
    <row r="128" spans="1:18" x14ac:dyDescent="0.2">
      <c r="A128" s="28" t="s">
        <v>356</v>
      </c>
      <c r="B128" s="28">
        <v>3</v>
      </c>
      <c r="C128" s="28">
        <v>39</v>
      </c>
      <c r="D128" s="28">
        <v>14</v>
      </c>
      <c r="E128" s="28">
        <v>6</v>
      </c>
      <c r="F128" s="28">
        <v>60</v>
      </c>
      <c r="G128" s="28">
        <v>0</v>
      </c>
      <c r="H128" s="28">
        <f t="shared" si="2"/>
        <v>30</v>
      </c>
      <c r="I128" s="28">
        <f t="shared" si="2"/>
        <v>390</v>
      </c>
      <c r="J128" s="28">
        <f t="shared" si="2"/>
        <v>140</v>
      </c>
      <c r="K128" s="28">
        <f t="shared" si="2"/>
        <v>60</v>
      </c>
      <c r="L128" s="28">
        <f t="shared" si="2"/>
        <v>600</v>
      </c>
      <c r="M128" s="28">
        <f t="shared" si="2"/>
        <v>0</v>
      </c>
    </row>
    <row r="129" spans="1:25" x14ac:dyDescent="0.2">
      <c r="A129" s="33" t="s">
        <v>0</v>
      </c>
      <c r="B129" s="33"/>
      <c r="C129" s="33"/>
      <c r="D129" s="33"/>
      <c r="E129" s="33"/>
      <c r="F129" s="33"/>
      <c r="G129" s="33"/>
      <c r="H129" s="33">
        <f>AVERAGE(H121:J128)</f>
        <v>372.5</v>
      </c>
      <c r="I129" s="33"/>
      <c r="J129" s="33"/>
      <c r="K129" s="33">
        <f>AVERAGE(K121:M128)</f>
        <v>198.75</v>
      </c>
      <c r="L129" s="33"/>
      <c r="M129" s="33"/>
    </row>
    <row r="130" spans="1:25" x14ac:dyDescent="0.2">
      <c r="A130" s="33" t="s">
        <v>357</v>
      </c>
      <c r="B130" s="33"/>
      <c r="C130" s="33"/>
      <c r="D130" s="33"/>
      <c r="E130" s="33"/>
      <c r="F130" s="33"/>
      <c r="G130" s="33"/>
      <c r="H130" s="33">
        <f>STDEV(H121:J128)</f>
        <v>268.08905074701352</v>
      </c>
      <c r="I130" s="33"/>
      <c r="J130" s="33"/>
      <c r="K130" s="33">
        <f>STDEV(K121:M128)</f>
        <v>259.51983253358668</v>
      </c>
      <c r="L130" s="33"/>
      <c r="M130" s="33"/>
      <c r="O130" s="3" t="s">
        <v>349</v>
      </c>
    </row>
    <row r="131" spans="1:25" x14ac:dyDescent="0.2">
      <c r="A131" s="33" t="s">
        <v>2</v>
      </c>
      <c r="B131" s="33"/>
      <c r="C131" s="33"/>
      <c r="D131" s="33"/>
      <c r="E131" s="33"/>
      <c r="F131" s="33"/>
      <c r="G131" s="33"/>
      <c r="H131" s="33">
        <f>H130/SQRT(24)</f>
        <v>54.723448329774051</v>
      </c>
      <c r="I131" s="33"/>
      <c r="J131" s="33"/>
      <c r="K131" s="33">
        <f>K130/SQRT(24)</f>
        <v>52.974263986652396</v>
      </c>
      <c r="L131" s="33"/>
      <c r="M131" s="33"/>
    </row>
    <row r="133" spans="1:25" x14ac:dyDescent="0.2">
      <c r="B133" s="42" t="s">
        <v>359</v>
      </c>
      <c r="C133" s="42"/>
      <c r="D133" s="42"/>
      <c r="E133" s="42"/>
      <c r="F133" s="42"/>
      <c r="G133" s="42"/>
      <c r="H133" s="43" t="s">
        <v>364</v>
      </c>
      <c r="I133" s="43"/>
      <c r="J133" s="43"/>
      <c r="K133" s="43"/>
      <c r="L133" s="43"/>
      <c r="M133" s="43"/>
      <c r="N133" s="44" t="s">
        <v>344</v>
      </c>
      <c r="O133" s="44"/>
      <c r="P133" s="44"/>
      <c r="Q133" s="44"/>
      <c r="R133" s="44"/>
      <c r="S133" s="44"/>
      <c r="T133" s="45" t="s">
        <v>345</v>
      </c>
      <c r="U133" s="45"/>
      <c r="V133" s="45"/>
      <c r="W133" s="45"/>
      <c r="X133" s="45"/>
      <c r="Y133" s="45"/>
    </row>
    <row r="134" spans="1:25" x14ac:dyDescent="0.2">
      <c r="B134" s="40" t="s">
        <v>346</v>
      </c>
      <c r="C134" s="40"/>
      <c r="D134" s="40"/>
      <c r="E134" s="41" t="s">
        <v>347</v>
      </c>
      <c r="F134" s="41"/>
      <c r="G134" s="41"/>
      <c r="H134" s="40" t="s">
        <v>346</v>
      </c>
      <c r="I134" s="40"/>
      <c r="J134" s="40"/>
      <c r="K134" s="41" t="s">
        <v>347</v>
      </c>
      <c r="L134" s="41"/>
      <c r="M134" s="41"/>
      <c r="N134" s="40" t="s">
        <v>346</v>
      </c>
      <c r="O134" s="40"/>
      <c r="P134" s="40"/>
      <c r="Q134" s="41" t="s">
        <v>347</v>
      </c>
      <c r="R134" s="41"/>
      <c r="S134" s="41"/>
      <c r="T134" s="40" t="s">
        <v>346</v>
      </c>
      <c r="U134" s="40"/>
      <c r="V134" s="40"/>
      <c r="W134" s="41" t="s">
        <v>347</v>
      </c>
      <c r="X134" s="41"/>
      <c r="Y134" s="41"/>
    </row>
    <row r="135" spans="1:25" x14ac:dyDescent="0.2">
      <c r="A135" s="28"/>
      <c r="B135" s="32">
        <v>7</v>
      </c>
      <c r="C135" s="32">
        <v>8</v>
      </c>
      <c r="D135" s="32">
        <v>9</v>
      </c>
      <c r="E135" s="32">
        <v>10</v>
      </c>
      <c r="F135" s="32">
        <v>11</v>
      </c>
      <c r="G135" s="32">
        <v>12</v>
      </c>
      <c r="H135" s="32">
        <v>7</v>
      </c>
      <c r="I135" s="32">
        <v>8</v>
      </c>
      <c r="J135" s="32">
        <v>9</v>
      </c>
      <c r="K135" s="32">
        <v>10</v>
      </c>
      <c r="L135" s="32">
        <v>11</v>
      </c>
      <c r="M135" s="32">
        <v>12</v>
      </c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</row>
    <row r="136" spans="1:25" x14ac:dyDescent="0.2">
      <c r="A136" s="28" t="s">
        <v>348</v>
      </c>
      <c r="B136" s="28">
        <v>100</v>
      </c>
      <c r="C136" s="28">
        <v>11</v>
      </c>
      <c r="D136" s="28">
        <v>60</v>
      </c>
      <c r="E136" s="28">
        <v>51</v>
      </c>
      <c r="F136" s="28">
        <v>6</v>
      </c>
      <c r="G136" s="28">
        <v>10</v>
      </c>
      <c r="H136" s="28">
        <f t="shared" ref="H136:M143" si="3">B136*2</f>
        <v>200</v>
      </c>
      <c r="I136" s="28">
        <f t="shared" si="3"/>
        <v>22</v>
      </c>
      <c r="J136" s="28">
        <f t="shared" si="3"/>
        <v>120</v>
      </c>
      <c r="K136" s="28">
        <f t="shared" si="3"/>
        <v>102</v>
      </c>
      <c r="L136" s="28">
        <f t="shared" si="3"/>
        <v>12</v>
      </c>
      <c r="M136" s="28">
        <f t="shared" si="3"/>
        <v>20</v>
      </c>
      <c r="N136" s="28">
        <f t="shared" ref="N136:S138" si="4">((H136*180)/6)/25</f>
        <v>240</v>
      </c>
      <c r="O136" s="28">
        <f t="shared" si="4"/>
        <v>26.4</v>
      </c>
      <c r="P136" s="28">
        <f t="shared" si="4"/>
        <v>144</v>
      </c>
      <c r="Q136" s="28">
        <f t="shared" si="4"/>
        <v>122.4</v>
      </c>
      <c r="R136" s="28">
        <f t="shared" si="4"/>
        <v>14.4</v>
      </c>
      <c r="S136" s="28">
        <f t="shared" si="4"/>
        <v>24</v>
      </c>
      <c r="T136" s="28">
        <f t="shared" ref="T136:Y143" si="5">LOG10(N136)</f>
        <v>2.3802112417116059</v>
      </c>
      <c r="U136" s="28">
        <f t="shared" si="5"/>
        <v>1.4216039268698311</v>
      </c>
      <c r="V136" s="28">
        <f t="shared" si="5"/>
        <v>2.1583624920952498</v>
      </c>
      <c r="W136" s="28">
        <f t="shared" si="5"/>
        <v>2.0877814178095426</v>
      </c>
      <c r="X136" s="28">
        <f t="shared" si="5"/>
        <v>1.1583624920952498</v>
      </c>
      <c r="Y136" s="28">
        <f t="shared" si="5"/>
        <v>1.3802112417116059</v>
      </c>
    </row>
    <row r="137" spans="1:25" x14ac:dyDescent="0.2">
      <c r="A137" s="28" t="s">
        <v>350</v>
      </c>
      <c r="B137" s="28">
        <v>100</v>
      </c>
      <c r="C137" s="28">
        <v>100</v>
      </c>
      <c r="D137" s="28">
        <v>60</v>
      </c>
      <c r="E137" s="28">
        <v>55</v>
      </c>
      <c r="F137" s="28">
        <v>55</v>
      </c>
      <c r="G137" s="28">
        <v>39</v>
      </c>
      <c r="H137" s="28">
        <f t="shared" si="3"/>
        <v>200</v>
      </c>
      <c r="I137" s="28">
        <f t="shared" si="3"/>
        <v>200</v>
      </c>
      <c r="J137" s="28">
        <f t="shared" si="3"/>
        <v>120</v>
      </c>
      <c r="K137" s="28">
        <f t="shared" si="3"/>
        <v>110</v>
      </c>
      <c r="L137" s="28">
        <f t="shared" si="3"/>
        <v>110</v>
      </c>
      <c r="M137" s="28">
        <f t="shared" si="3"/>
        <v>78</v>
      </c>
      <c r="N137" s="28">
        <f t="shared" si="4"/>
        <v>240</v>
      </c>
      <c r="O137" s="28">
        <f t="shared" si="4"/>
        <v>240</v>
      </c>
      <c r="P137" s="28">
        <f t="shared" si="4"/>
        <v>144</v>
      </c>
      <c r="Q137" s="28">
        <f t="shared" si="4"/>
        <v>132</v>
      </c>
      <c r="R137" s="28">
        <f t="shared" si="4"/>
        <v>132</v>
      </c>
      <c r="S137" s="28">
        <f t="shared" si="4"/>
        <v>93.6</v>
      </c>
      <c r="T137" s="28">
        <f t="shared" si="5"/>
        <v>2.3802112417116059</v>
      </c>
      <c r="U137" s="28">
        <f t="shared" si="5"/>
        <v>2.3802112417116059</v>
      </c>
      <c r="V137" s="28">
        <f t="shared" si="5"/>
        <v>2.1583624920952498</v>
      </c>
      <c r="W137" s="28">
        <f t="shared" si="5"/>
        <v>2.12057393120585</v>
      </c>
      <c r="X137" s="28">
        <f t="shared" si="5"/>
        <v>2.12057393120585</v>
      </c>
      <c r="Y137" s="28">
        <f t="shared" si="5"/>
        <v>1.9712758487381052</v>
      </c>
    </row>
    <row r="138" spans="1:25" x14ac:dyDescent="0.2">
      <c r="A138" s="28" t="s">
        <v>351</v>
      </c>
      <c r="B138" s="28">
        <v>29</v>
      </c>
      <c r="C138" s="28">
        <v>40</v>
      </c>
      <c r="D138" s="28">
        <v>60</v>
      </c>
      <c r="E138" s="28">
        <v>1</v>
      </c>
      <c r="F138" s="28">
        <v>60</v>
      </c>
      <c r="G138" s="28">
        <v>45</v>
      </c>
      <c r="H138" s="28">
        <f t="shared" si="3"/>
        <v>58</v>
      </c>
      <c r="I138" s="28">
        <f t="shared" si="3"/>
        <v>80</v>
      </c>
      <c r="J138" s="28">
        <f t="shared" si="3"/>
        <v>120</v>
      </c>
      <c r="K138" s="28">
        <f t="shared" si="3"/>
        <v>2</v>
      </c>
      <c r="L138" s="28">
        <f t="shared" si="3"/>
        <v>120</v>
      </c>
      <c r="M138" s="28">
        <f t="shared" si="3"/>
        <v>90</v>
      </c>
      <c r="N138" s="28">
        <f t="shared" si="4"/>
        <v>69.599999999999994</v>
      </c>
      <c r="O138" s="28">
        <f t="shared" si="4"/>
        <v>96</v>
      </c>
      <c r="P138" s="28">
        <f t="shared" si="4"/>
        <v>144</v>
      </c>
      <c r="Q138" s="28">
        <f t="shared" si="4"/>
        <v>2.4</v>
      </c>
      <c r="R138" s="28">
        <f t="shared" si="4"/>
        <v>144</v>
      </c>
      <c r="S138" s="28">
        <f t="shared" si="4"/>
        <v>108</v>
      </c>
      <c r="T138" s="28">
        <f t="shared" si="5"/>
        <v>1.842609239610562</v>
      </c>
      <c r="U138" s="28">
        <f t="shared" si="5"/>
        <v>1.9822712330395684</v>
      </c>
      <c r="V138" s="28">
        <f t="shared" si="5"/>
        <v>2.1583624920952498</v>
      </c>
      <c r="W138" s="28">
        <f t="shared" si="5"/>
        <v>0.38021124171160603</v>
      </c>
      <c r="X138" s="28">
        <f t="shared" si="5"/>
        <v>2.1583624920952498</v>
      </c>
      <c r="Y138" s="28">
        <f t="shared" si="5"/>
        <v>2.0334237554869499</v>
      </c>
    </row>
    <row r="139" spans="1:25" x14ac:dyDescent="0.2">
      <c r="A139" s="28" t="s">
        <v>352</v>
      </c>
      <c r="B139" s="28">
        <v>37</v>
      </c>
      <c r="C139" s="28">
        <v>33</v>
      </c>
      <c r="D139" s="28">
        <v>60</v>
      </c>
      <c r="E139" s="28">
        <v>0</v>
      </c>
      <c r="F139" s="28">
        <v>37</v>
      </c>
      <c r="G139" s="28">
        <v>100</v>
      </c>
      <c r="H139" s="28">
        <f t="shared" si="3"/>
        <v>74</v>
      </c>
      <c r="I139" s="28">
        <f t="shared" si="3"/>
        <v>66</v>
      </c>
      <c r="J139" s="28">
        <f t="shared" si="3"/>
        <v>120</v>
      </c>
      <c r="K139" s="28">
        <f t="shared" si="3"/>
        <v>0</v>
      </c>
      <c r="L139" s="28">
        <f t="shared" si="3"/>
        <v>74</v>
      </c>
      <c r="M139" s="28">
        <f t="shared" si="3"/>
        <v>200</v>
      </c>
      <c r="N139" s="28">
        <f t="shared" ref="N139:P143" si="6">((H139*180)/6)/25</f>
        <v>88.8</v>
      </c>
      <c r="O139" s="28">
        <f t="shared" si="6"/>
        <v>79.2</v>
      </c>
      <c r="P139" s="28">
        <f t="shared" si="6"/>
        <v>144</v>
      </c>
      <c r="Q139" s="28">
        <v>1</v>
      </c>
      <c r="R139" s="28">
        <f t="shared" ref="R139:S141" si="7">((L139*180)/6)/25</f>
        <v>88.8</v>
      </c>
      <c r="S139" s="28">
        <f t="shared" si="7"/>
        <v>240</v>
      </c>
      <c r="T139" s="28">
        <f t="shared" si="5"/>
        <v>1.9484129657786009</v>
      </c>
      <c r="U139" s="28">
        <f t="shared" si="5"/>
        <v>1.8987251815894934</v>
      </c>
      <c r="V139" s="28">
        <f t="shared" si="5"/>
        <v>2.1583624920952498</v>
      </c>
      <c r="W139" s="28">
        <f t="shared" si="5"/>
        <v>0</v>
      </c>
      <c r="X139" s="28">
        <f t="shared" si="5"/>
        <v>1.9484129657786009</v>
      </c>
      <c r="Y139" s="28">
        <f t="shared" si="5"/>
        <v>2.3802112417116059</v>
      </c>
    </row>
    <row r="140" spans="1:25" x14ac:dyDescent="0.2">
      <c r="A140" s="28" t="s">
        <v>353</v>
      </c>
      <c r="B140" s="28">
        <v>7</v>
      </c>
      <c r="C140" s="28">
        <v>60</v>
      </c>
      <c r="D140" s="28">
        <v>55</v>
      </c>
      <c r="E140" s="28">
        <v>7</v>
      </c>
      <c r="F140" s="28">
        <v>100</v>
      </c>
      <c r="G140" s="28">
        <v>31</v>
      </c>
      <c r="H140" s="28">
        <f t="shared" si="3"/>
        <v>14</v>
      </c>
      <c r="I140" s="28">
        <f t="shared" si="3"/>
        <v>120</v>
      </c>
      <c r="J140" s="28">
        <f t="shared" si="3"/>
        <v>110</v>
      </c>
      <c r="K140" s="28">
        <f t="shared" si="3"/>
        <v>14</v>
      </c>
      <c r="L140" s="28">
        <f t="shared" si="3"/>
        <v>200</v>
      </c>
      <c r="M140" s="28">
        <f t="shared" si="3"/>
        <v>62</v>
      </c>
      <c r="N140" s="28">
        <f t="shared" si="6"/>
        <v>16.8</v>
      </c>
      <c r="O140" s="28">
        <f t="shared" si="6"/>
        <v>144</v>
      </c>
      <c r="P140" s="28">
        <f t="shared" si="6"/>
        <v>132</v>
      </c>
      <c r="Q140" s="28">
        <f>((K140*180)/6)/25</f>
        <v>16.8</v>
      </c>
      <c r="R140" s="28">
        <f t="shared" si="7"/>
        <v>240</v>
      </c>
      <c r="S140" s="28">
        <f t="shared" si="7"/>
        <v>74.400000000000006</v>
      </c>
      <c r="T140" s="28">
        <f t="shared" si="5"/>
        <v>1.2253092817258628</v>
      </c>
      <c r="U140" s="28">
        <f t="shared" si="5"/>
        <v>2.1583624920952498</v>
      </c>
      <c r="V140" s="28">
        <f t="shared" si="5"/>
        <v>2.12057393120585</v>
      </c>
      <c r="W140" s="28">
        <f t="shared" si="5"/>
        <v>1.2253092817258628</v>
      </c>
      <c r="X140" s="28">
        <f t="shared" si="5"/>
        <v>2.3802112417116059</v>
      </c>
      <c r="Y140" s="28">
        <f t="shared" si="5"/>
        <v>1.8715729355458788</v>
      </c>
    </row>
    <row r="141" spans="1:25" x14ac:dyDescent="0.2">
      <c r="A141" s="28" t="s">
        <v>354</v>
      </c>
      <c r="B141" s="28">
        <v>60</v>
      </c>
      <c r="C141" s="28">
        <v>48</v>
      </c>
      <c r="D141" s="28">
        <v>100</v>
      </c>
      <c r="E141" s="28">
        <v>27</v>
      </c>
      <c r="F141" s="28">
        <v>47</v>
      </c>
      <c r="G141" s="28">
        <v>23</v>
      </c>
      <c r="H141" s="28">
        <f t="shared" si="3"/>
        <v>120</v>
      </c>
      <c r="I141" s="28">
        <f t="shared" si="3"/>
        <v>96</v>
      </c>
      <c r="J141" s="28">
        <f t="shared" si="3"/>
        <v>200</v>
      </c>
      <c r="K141" s="28">
        <f t="shared" si="3"/>
        <v>54</v>
      </c>
      <c r="L141" s="28">
        <f t="shared" si="3"/>
        <v>94</v>
      </c>
      <c r="M141" s="28">
        <f t="shared" si="3"/>
        <v>46</v>
      </c>
      <c r="N141" s="28">
        <f t="shared" si="6"/>
        <v>144</v>
      </c>
      <c r="O141" s="28">
        <f t="shared" si="6"/>
        <v>115.2</v>
      </c>
      <c r="P141" s="28">
        <f t="shared" si="6"/>
        <v>240</v>
      </c>
      <c r="Q141" s="28">
        <f>((K141*180)/6)/25</f>
        <v>64.8</v>
      </c>
      <c r="R141" s="28">
        <f t="shared" si="7"/>
        <v>112.8</v>
      </c>
      <c r="S141" s="28">
        <f t="shared" si="7"/>
        <v>55.2</v>
      </c>
      <c r="T141" s="28">
        <f t="shared" si="5"/>
        <v>2.1583624920952498</v>
      </c>
      <c r="U141" s="28">
        <f t="shared" si="5"/>
        <v>2.0614524790871931</v>
      </c>
      <c r="V141" s="28">
        <f t="shared" si="5"/>
        <v>2.3802112417116059</v>
      </c>
      <c r="W141" s="28">
        <f t="shared" si="5"/>
        <v>1.8115750058705933</v>
      </c>
      <c r="X141" s="28">
        <f t="shared" si="5"/>
        <v>2.0523090996473234</v>
      </c>
      <c r="Y141" s="28">
        <f t="shared" si="5"/>
        <v>1.741939077729199</v>
      </c>
    </row>
    <row r="142" spans="1:25" x14ac:dyDescent="0.2">
      <c r="A142" s="28" t="s">
        <v>355</v>
      </c>
      <c r="B142" s="28">
        <v>50</v>
      </c>
      <c r="C142" s="28">
        <v>45</v>
      </c>
      <c r="D142" s="28">
        <v>60</v>
      </c>
      <c r="E142" s="28">
        <v>16</v>
      </c>
      <c r="F142" s="28">
        <v>28</v>
      </c>
      <c r="G142" s="28">
        <v>0</v>
      </c>
      <c r="H142" s="28">
        <f t="shared" si="3"/>
        <v>100</v>
      </c>
      <c r="I142" s="28">
        <f t="shared" si="3"/>
        <v>90</v>
      </c>
      <c r="J142" s="28">
        <f t="shared" si="3"/>
        <v>120</v>
      </c>
      <c r="K142" s="28">
        <f t="shared" si="3"/>
        <v>32</v>
      </c>
      <c r="L142" s="28">
        <f t="shared" si="3"/>
        <v>56</v>
      </c>
      <c r="M142" s="28">
        <f t="shared" si="3"/>
        <v>0</v>
      </c>
      <c r="N142" s="28">
        <f t="shared" si="6"/>
        <v>120</v>
      </c>
      <c r="O142" s="28">
        <f t="shared" si="6"/>
        <v>108</v>
      </c>
      <c r="P142" s="28">
        <f t="shared" si="6"/>
        <v>144</v>
      </c>
      <c r="Q142" s="28">
        <f>((K142*180)/6)/25</f>
        <v>38.4</v>
      </c>
      <c r="R142" s="28">
        <f>((L142*180)/6)/25</f>
        <v>67.2</v>
      </c>
      <c r="S142" s="28">
        <v>1</v>
      </c>
      <c r="T142" s="28">
        <f t="shared" si="5"/>
        <v>2.0791812460476247</v>
      </c>
      <c r="U142" s="28">
        <f t="shared" si="5"/>
        <v>2.0334237554869499</v>
      </c>
      <c r="V142" s="28">
        <f t="shared" si="5"/>
        <v>2.1583624920952498</v>
      </c>
      <c r="W142" s="28">
        <f t="shared" si="5"/>
        <v>1.5843312243675307</v>
      </c>
      <c r="X142" s="28">
        <f t="shared" si="5"/>
        <v>1.8273692730538253</v>
      </c>
      <c r="Y142" s="28">
        <f t="shared" si="5"/>
        <v>0</v>
      </c>
    </row>
    <row r="143" spans="1:25" x14ac:dyDescent="0.2">
      <c r="A143" s="28" t="s">
        <v>356</v>
      </c>
      <c r="B143" s="28">
        <v>12</v>
      </c>
      <c r="C143" s="28">
        <v>52</v>
      </c>
      <c r="D143" s="28">
        <v>41</v>
      </c>
      <c r="E143" s="28">
        <v>33</v>
      </c>
      <c r="F143" s="28">
        <v>100</v>
      </c>
      <c r="G143" s="28">
        <v>0</v>
      </c>
      <c r="H143" s="28">
        <f t="shared" si="3"/>
        <v>24</v>
      </c>
      <c r="I143" s="28">
        <f t="shared" si="3"/>
        <v>104</v>
      </c>
      <c r="J143" s="28">
        <f t="shared" si="3"/>
        <v>82</v>
      </c>
      <c r="K143" s="28">
        <f t="shared" si="3"/>
        <v>66</v>
      </c>
      <c r="L143" s="28">
        <f t="shared" si="3"/>
        <v>200</v>
      </c>
      <c r="M143" s="28">
        <f t="shared" si="3"/>
        <v>0</v>
      </c>
      <c r="N143" s="28">
        <f t="shared" si="6"/>
        <v>28.8</v>
      </c>
      <c r="O143" s="28">
        <f t="shared" si="6"/>
        <v>124.8</v>
      </c>
      <c r="P143" s="28">
        <f t="shared" si="6"/>
        <v>98.4</v>
      </c>
      <c r="Q143" s="28">
        <f>((K143*180)/6)/25</f>
        <v>79.2</v>
      </c>
      <c r="R143" s="28">
        <f>((L143*180)/6)/25</f>
        <v>240</v>
      </c>
      <c r="S143" s="28">
        <v>1</v>
      </c>
      <c r="T143" s="28">
        <f t="shared" si="5"/>
        <v>1.4593924877592308</v>
      </c>
      <c r="U143" s="28">
        <f t="shared" si="5"/>
        <v>2.0962145853464054</v>
      </c>
      <c r="V143" s="28">
        <f t="shared" si="5"/>
        <v>1.9929950984313416</v>
      </c>
      <c r="W143" s="28">
        <f t="shared" si="5"/>
        <v>1.8987251815894934</v>
      </c>
      <c r="X143" s="28">
        <f t="shared" si="5"/>
        <v>2.3802112417116059</v>
      </c>
      <c r="Y143" s="28">
        <f t="shared" si="5"/>
        <v>0</v>
      </c>
    </row>
    <row r="144" spans="1:25" x14ac:dyDescent="0.2">
      <c r="A144" s="33" t="s">
        <v>0</v>
      </c>
      <c r="B144" s="33"/>
      <c r="C144" s="33"/>
      <c r="D144" s="33"/>
      <c r="E144" s="33"/>
      <c r="F144" s="33"/>
      <c r="G144" s="33"/>
      <c r="H144" s="33">
        <f>AVERAGE(H136:J143)</f>
        <v>106.66666666666667</v>
      </c>
      <c r="I144" s="33"/>
      <c r="J144" s="33"/>
      <c r="K144" s="33">
        <f>AVERAGE(K136:M143)</f>
        <v>72.583333333333329</v>
      </c>
      <c r="L144" s="33"/>
      <c r="M144" s="33"/>
      <c r="N144" s="33">
        <f>AVERAGE(N136:P143)</f>
        <v>128.00000000000003</v>
      </c>
      <c r="O144" s="33"/>
      <c r="P144" s="33"/>
      <c r="Q144" s="33">
        <f>AVERAGE(Q136:S143)</f>
        <v>87.225000000000009</v>
      </c>
      <c r="R144" s="33"/>
      <c r="S144" s="33"/>
      <c r="T144" s="33"/>
      <c r="U144" s="33"/>
      <c r="V144" s="33"/>
      <c r="W144" s="33"/>
      <c r="X144" s="33"/>
      <c r="Y144" s="33"/>
    </row>
    <row r="145" spans="1:25" x14ac:dyDescent="0.2">
      <c r="A145" s="33" t="s">
        <v>357</v>
      </c>
      <c r="B145" s="33"/>
      <c r="C145" s="33"/>
      <c r="D145" s="33"/>
      <c r="E145" s="33"/>
      <c r="F145" s="33"/>
      <c r="G145" s="33"/>
      <c r="H145" s="33">
        <f>STDEV(H136:J143)</f>
        <v>53.381861979569393</v>
      </c>
      <c r="I145" s="33"/>
      <c r="J145" s="33"/>
      <c r="K145" s="33">
        <f>STDEV(K136:M143)</f>
        <v>62.274229904069692</v>
      </c>
      <c r="L145" s="33"/>
      <c r="M145" s="33"/>
      <c r="N145" s="33">
        <f>STDEV(N136:P143)</f>
        <v>64.05823437548321</v>
      </c>
      <c r="O145" s="33"/>
      <c r="P145" s="33"/>
      <c r="Q145" s="33">
        <f>STDEV(Q136:S143)</f>
        <v>74.577658678139287</v>
      </c>
      <c r="R145" s="33"/>
      <c r="S145" s="33"/>
      <c r="T145" s="33"/>
      <c r="U145" s="33"/>
      <c r="V145" s="33"/>
      <c r="W145" s="33"/>
      <c r="X145" s="33"/>
      <c r="Y145" s="33"/>
    </row>
    <row r="146" spans="1:25" x14ac:dyDescent="0.2">
      <c r="A146" s="33" t="s">
        <v>2</v>
      </c>
      <c r="B146" s="33"/>
      <c r="C146" s="33"/>
      <c r="D146" s="33"/>
      <c r="E146" s="33"/>
      <c r="F146" s="33"/>
      <c r="G146" s="33"/>
      <c r="H146" s="33">
        <f>H145/SQRT(24)</f>
        <v>10.896526947468546</v>
      </c>
      <c r="I146" s="33"/>
      <c r="J146" s="33"/>
      <c r="K146" s="33">
        <f>K145/SQRT(24)</f>
        <v>12.711673949145014</v>
      </c>
      <c r="L146" s="33"/>
      <c r="M146" s="33"/>
      <c r="N146" s="33">
        <f>N145/SQRT(24)</f>
        <v>13.075832336962243</v>
      </c>
      <c r="O146" s="33"/>
      <c r="P146" s="33"/>
      <c r="Q146" s="33">
        <f>Q145/SQRT(24)</f>
        <v>15.223100831073923</v>
      </c>
      <c r="R146" s="33"/>
      <c r="S146" s="33"/>
      <c r="T146" s="33"/>
      <c r="U146" s="33"/>
      <c r="V146" s="33"/>
      <c r="W146" s="33"/>
      <c r="X146" s="33"/>
      <c r="Y146" s="33"/>
    </row>
  </sheetData>
  <mergeCells count="36">
    <mergeCell ref="B87:E87"/>
    <mergeCell ref="F87:I87"/>
    <mergeCell ref="J87:M87"/>
    <mergeCell ref="N87:Q87"/>
    <mergeCell ref="N88:O88"/>
    <mergeCell ref="P88:Q88"/>
    <mergeCell ref="B103:G103"/>
    <mergeCell ref="H103:M103"/>
    <mergeCell ref="B104:D104"/>
    <mergeCell ref="E104:G104"/>
    <mergeCell ref="H104:J104"/>
    <mergeCell ref="K104:M104"/>
    <mergeCell ref="B88:C88"/>
    <mergeCell ref="D88:E88"/>
    <mergeCell ref="F88:G88"/>
    <mergeCell ref="H88:I88"/>
    <mergeCell ref="J88:K88"/>
    <mergeCell ref="L88:M88"/>
    <mergeCell ref="B118:G118"/>
    <mergeCell ref="H118:M118"/>
    <mergeCell ref="B119:D119"/>
    <mergeCell ref="E119:G119"/>
    <mergeCell ref="H119:J119"/>
    <mergeCell ref="K119:M119"/>
    <mergeCell ref="T134:V134"/>
    <mergeCell ref="W134:Y134"/>
    <mergeCell ref="B133:G133"/>
    <mergeCell ref="H133:M133"/>
    <mergeCell ref="N133:S133"/>
    <mergeCell ref="T133:Y133"/>
    <mergeCell ref="B134:D134"/>
    <mergeCell ref="E134:G134"/>
    <mergeCell ref="H134:J134"/>
    <mergeCell ref="K134:M134"/>
    <mergeCell ref="N134:P134"/>
    <mergeCell ref="Q134:S1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B05D0-9F4C-6344-B284-F97EC143E579}">
  <dimension ref="A1:S239"/>
  <sheetViews>
    <sheetView zoomScale="75" workbookViewId="0">
      <selection activeCell="L6" sqref="L6"/>
    </sheetView>
  </sheetViews>
  <sheetFormatPr baseColWidth="10" defaultRowHeight="16" x14ac:dyDescent="0.2"/>
  <cols>
    <col min="1" max="2" width="10.83203125" style="3"/>
    <col min="3" max="3" width="13" style="3" customWidth="1"/>
    <col min="4" max="4" width="15.5" style="3" customWidth="1"/>
    <col min="5" max="5" width="13.5" style="3" customWidth="1"/>
    <col min="6" max="6" width="10.83203125" style="3"/>
    <col min="7" max="7" width="17.33203125" style="3" customWidth="1"/>
    <col min="8" max="8" width="13.5" style="3" customWidth="1"/>
    <col min="9" max="9" width="14.33203125" style="3" customWidth="1"/>
    <col min="10" max="10" width="13.1640625" style="3" customWidth="1"/>
    <col min="11" max="11" width="14.1640625" style="3" customWidth="1"/>
    <col min="12" max="16" width="10.83203125" style="3"/>
    <col min="17" max="17" width="14.33203125" style="3" customWidth="1"/>
    <col min="18" max="16384" width="10.83203125" style="3"/>
  </cols>
  <sheetData>
    <row r="1" spans="1:11" x14ac:dyDescent="0.2">
      <c r="A1" s="3" t="s">
        <v>61</v>
      </c>
      <c r="G1" s="3" t="s">
        <v>52</v>
      </c>
    </row>
    <row r="2" spans="1:11" x14ac:dyDescent="0.2">
      <c r="A2" s="33" t="s">
        <v>42</v>
      </c>
      <c r="B2" s="33" t="s">
        <v>43</v>
      </c>
      <c r="C2" s="33" t="s">
        <v>44</v>
      </c>
      <c r="D2" s="33" t="s">
        <v>53</v>
      </c>
      <c r="E2" s="33" t="s">
        <v>54</v>
      </c>
      <c r="G2" s="33" t="s">
        <v>42</v>
      </c>
      <c r="H2" s="33" t="s">
        <v>43</v>
      </c>
      <c r="I2" s="33" t="s">
        <v>44</v>
      </c>
      <c r="J2" s="33" t="s">
        <v>53</v>
      </c>
      <c r="K2" s="33" t="s">
        <v>54</v>
      </c>
    </row>
    <row r="3" spans="1:11" x14ac:dyDescent="0.2">
      <c r="A3" s="28" t="s">
        <v>46</v>
      </c>
      <c r="B3" s="28" t="s">
        <v>56</v>
      </c>
      <c r="C3" s="28" t="s">
        <v>48</v>
      </c>
      <c r="D3" s="28">
        <v>5.424263565782927</v>
      </c>
      <c r="E3" s="28">
        <v>8.8070206928118377</v>
      </c>
      <c r="G3" s="28" t="s">
        <v>55</v>
      </c>
      <c r="H3" s="28" t="s">
        <v>56</v>
      </c>
      <c r="I3" s="28" t="s">
        <v>48</v>
      </c>
      <c r="J3" s="28">
        <v>5.4019479692393899</v>
      </c>
      <c r="K3" s="28">
        <v>8.7150706215247578</v>
      </c>
    </row>
    <row r="4" spans="1:11" x14ac:dyDescent="0.2">
      <c r="A4" s="28" t="s">
        <v>46</v>
      </c>
      <c r="B4" s="28" t="s">
        <v>56</v>
      </c>
      <c r="C4" s="28" t="s">
        <v>48</v>
      </c>
      <c r="D4" s="28">
        <v>5.657666591266783</v>
      </c>
      <c r="E4" s="28">
        <v>8.569506422303407</v>
      </c>
      <c r="G4" s="28" t="s">
        <v>55</v>
      </c>
      <c r="H4" s="28" t="s">
        <v>56</v>
      </c>
      <c r="I4" s="28" t="s">
        <v>48</v>
      </c>
      <c r="J4" s="28">
        <v>5.3235437321812773</v>
      </c>
      <c r="K4" s="28">
        <v>8.5609883874792772</v>
      </c>
    </row>
    <row r="5" spans="1:11" x14ac:dyDescent="0.2">
      <c r="A5" s="28" t="s">
        <v>46</v>
      </c>
      <c r="B5" s="28" t="s">
        <v>56</v>
      </c>
      <c r="C5" s="28" t="s">
        <v>48</v>
      </c>
      <c r="D5" s="28">
        <v>5.3458593287248144</v>
      </c>
      <c r="E5" s="28">
        <v>8.8582032007901006</v>
      </c>
      <c r="G5" s="28" t="s">
        <v>55</v>
      </c>
      <c r="H5" s="28" t="s">
        <v>56</v>
      </c>
      <c r="I5" s="28" t="s">
        <v>48</v>
      </c>
      <c r="J5" s="28">
        <v>4.9905869005615999</v>
      </c>
      <c r="K5" s="28">
        <v>8.7550936985233463</v>
      </c>
    </row>
    <row r="6" spans="1:11" x14ac:dyDescent="0.2">
      <c r="A6" s="28" t="s">
        <v>46</v>
      </c>
      <c r="B6" s="28" t="s">
        <v>56</v>
      </c>
      <c r="C6" s="28" t="s">
        <v>48</v>
      </c>
      <c r="D6" s="28"/>
      <c r="E6" s="28">
        <v>8.8657578623354159</v>
      </c>
      <c r="G6" s="28" t="s">
        <v>55</v>
      </c>
      <c r="H6" s="28" t="s">
        <v>56</v>
      </c>
      <c r="I6" s="28" t="s">
        <v>48</v>
      </c>
      <c r="J6" s="28"/>
      <c r="K6" s="28">
        <v>8.6502891371960668</v>
      </c>
    </row>
    <row r="7" spans="1:11" x14ac:dyDescent="0.2">
      <c r="A7" s="28" t="s">
        <v>46</v>
      </c>
      <c r="B7" s="28" t="s">
        <v>56</v>
      </c>
      <c r="C7" s="28" t="s">
        <v>48</v>
      </c>
      <c r="D7" s="28"/>
      <c r="E7" s="28">
        <v>8.7219654878113744</v>
      </c>
      <c r="G7" s="28" t="s">
        <v>55</v>
      </c>
      <c r="H7" s="28" t="s">
        <v>56</v>
      </c>
      <c r="I7" s="28" t="s">
        <v>48</v>
      </c>
      <c r="J7" s="28"/>
      <c r="K7" s="28">
        <v>8.6250755128443632</v>
      </c>
    </row>
    <row r="8" spans="1:11" x14ac:dyDescent="0.2">
      <c r="A8" s="28" t="s">
        <v>46</v>
      </c>
      <c r="B8" s="28" t="s">
        <v>56</v>
      </c>
      <c r="C8" s="28" t="s">
        <v>49</v>
      </c>
      <c r="D8" s="28">
        <v>5.9283186590000003</v>
      </c>
      <c r="E8" s="28">
        <v>8.8976345620000004</v>
      </c>
      <c r="G8" s="28" t="s">
        <v>55</v>
      </c>
      <c r="H8" s="28" t="s">
        <v>56</v>
      </c>
      <c r="I8" s="28" t="s">
        <v>49</v>
      </c>
      <c r="J8" s="28">
        <v>5.6018097599727588</v>
      </c>
      <c r="K8" s="28">
        <v>8.8083232660000004</v>
      </c>
    </row>
    <row r="9" spans="1:11" x14ac:dyDescent="0.2">
      <c r="A9" s="28" t="s">
        <v>46</v>
      </c>
      <c r="B9" s="28" t="s">
        <v>56</v>
      </c>
      <c r="C9" s="28" t="s">
        <v>49</v>
      </c>
      <c r="D9" s="28">
        <v>5.6729190880000004</v>
      </c>
      <c r="E9" s="28">
        <v>8.6582279139999994</v>
      </c>
      <c r="G9" s="28" t="s">
        <v>55</v>
      </c>
      <c r="H9" s="28" t="s">
        <v>56</v>
      </c>
      <c r="I9" s="28" t="s">
        <v>49</v>
      </c>
      <c r="J9" s="28">
        <v>5.1786773773744548</v>
      </c>
      <c r="K9" s="28">
        <v>8.5609883870000001</v>
      </c>
    </row>
    <row r="10" spans="1:11" x14ac:dyDescent="0.2">
      <c r="A10" s="28" t="s">
        <v>46</v>
      </c>
      <c r="B10" s="28" t="s">
        <v>56</v>
      </c>
      <c r="C10" s="28" t="s">
        <v>49</v>
      </c>
      <c r="D10" s="28">
        <v>5.6260427990000004</v>
      </c>
      <c r="E10" s="28">
        <v>8.9233822479999994</v>
      </c>
      <c r="G10" s="28" t="s">
        <v>55</v>
      </c>
      <c r="H10" s="28" t="s">
        <v>56</v>
      </c>
      <c r="I10" s="28" t="s">
        <v>49</v>
      </c>
      <c r="J10" s="28">
        <v>4.9808674909811961</v>
      </c>
      <c r="K10" s="28">
        <v>8.8544822439999997</v>
      </c>
    </row>
    <row r="11" spans="1:11" x14ac:dyDescent="0.2">
      <c r="A11" s="28" t="s">
        <v>46</v>
      </c>
      <c r="B11" s="28" t="s">
        <v>56</v>
      </c>
      <c r="C11" s="28" t="s">
        <v>49</v>
      </c>
      <c r="D11" s="28"/>
      <c r="E11" s="28">
        <v>8.7219654880000004</v>
      </c>
      <c r="G11" s="28" t="s">
        <v>55</v>
      </c>
      <c r="H11" s="28" t="s">
        <v>56</v>
      </c>
      <c r="I11" s="28" t="s">
        <v>49</v>
      </c>
      <c r="J11" s="28"/>
      <c r="K11" s="28">
        <v>8.9576240410000008</v>
      </c>
    </row>
    <row r="12" spans="1:11" x14ac:dyDescent="0.2">
      <c r="A12" s="28" t="s">
        <v>46</v>
      </c>
      <c r="B12" s="28" t="s">
        <v>56</v>
      </c>
      <c r="C12" s="28" t="s">
        <v>49</v>
      </c>
      <c r="D12" s="28"/>
      <c r="E12" s="28">
        <v>8.7977074769999994</v>
      </c>
      <c r="G12" s="28" t="s">
        <v>55</v>
      </c>
      <c r="H12" s="28" t="s">
        <v>56</v>
      </c>
      <c r="I12" s="28" t="s">
        <v>49</v>
      </c>
      <c r="J12" s="28"/>
      <c r="K12" s="28">
        <v>8.7211213759999993</v>
      </c>
    </row>
    <row r="13" spans="1:11" x14ac:dyDescent="0.2">
      <c r="A13" s="28" t="s">
        <v>46</v>
      </c>
      <c r="B13" s="28" t="s">
        <v>56</v>
      </c>
      <c r="C13" s="28" t="s">
        <v>50</v>
      </c>
      <c r="D13" s="28">
        <v>5.7771330340000002</v>
      </c>
      <c r="E13" s="28">
        <v>9.0072165519999992</v>
      </c>
      <c r="G13" s="28" t="s">
        <v>55</v>
      </c>
      <c r="H13" s="28" t="s">
        <v>56</v>
      </c>
      <c r="I13" s="28" t="s">
        <v>50</v>
      </c>
      <c r="J13" s="28">
        <v>5.7172607510000004</v>
      </c>
      <c r="K13" s="28">
        <v>8.6158994809999996</v>
      </c>
    </row>
    <row r="14" spans="1:11" x14ac:dyDescent="0.2">
      <c r="A14" s="28" t="s">
        <v>46</v>
      </c>
      <c r="B14" s="28" t="s">
        <v>56</v>
      </c>
      <c r="C14" s="28" t="s">
        <v>50</v>
      </c>
      <c r="D14" s="28">
        <v>5.7618090310000003</v>
      </c>
      <c r="E14" s="28">
        <v>8.9218181170000008</v>
      </c>
      <c r="G14" s="28" t="s">
        <v>55</v>
      </c>
      <c r="H14" s="28" t="s">
        <v>56</v>
      </c>
      <c r="I14" s="28" t="s">
        <v>50</v>
      </c>
      <c r="J14" s="28">
        <v>5.7771330340000002</v>
      </c>
      <c r="K14" s="28">
        <v>8.7252935610000009</v>
      </c>
    </row>
    <row r="15" spans="1:11" x14ac:dyDescent="0.2">
      <c r="A15" s="28" t="s">
        <v>46</v>
      </c>
      <c r="B15" s="28" t="s">
        <v>56</v>
      </c>
      <c r="C15" s="28" t="s">
        <v>50</v>
      </c>
      <c r="D15" s="28">
        <v>5.5280744840000002</v>
      </c>
      <c r="E15" s="28">
        <v>8.9714988449999993</v>
      </c>
      <c r="G15" s="28" t="s">
        <v>55</v>
      </c>
      <c r="H15" s="28" t="s">
        <v>56</v>
      </c>
      <c r="I15" s="28" t="s">
        <v>50</v>
      </c>
      <c r="J15" s="28">
        <v>5.0142796519999999</v>
      </c>
      <c r="K15" s="28">
        <v>8.5542539249999994</v>
      </c>
    </row>
    <row r="16" spans="1:11" x14ac:dyDescent="0.2">
      <c r="A16" s="28" t="s">
        <v>46</v>
      </c>
      <c r="B16" s="28" t="s">
        <v>56</v>
      </c>
      <c r="C16" s="28" t="s">
        <v>50</v>
      </c>
      <c r="D16" s="28"/>
      <c r="E16" s="28">
        <v>9.0349403450000008</v>
      </c>
      <c r="G16" s="28" t="s">
        <v>55</v>
      </c>
      <c r="H16" s="28" t="s">
        <v>56</v>
      </c>
      <c r="I16" s="28" t="s">
        <v>50</v>
      </c>
      <c r="J16" s="28"/>
      <c r="K16" s="28">
        <v>8.6585636650000009</v>
      </c>
    </row>
    <row r="17" spans="1:12" x14ac:dyDescent="0.2">
      <c r="A17" s="28" t="s">
        <v>46</v>
      </c>
      <c r="B17" s="28" t="s">
        <v>56</v>
      </c>
      <c r="C17" s="28" t="s">
        <v>50</v>
      </c>
      <c r="D17" s="28"/>
      <c r="E17" s="28">
        <v>9.0213669210000003</v>
      </c>
      <c r="G17" s="28" t="s">
        <v>55</v>
      </c>
      <c r="H17" s="28" t="s">
        <v>56</v>
      </c>
      <c r="I17" s="28" t="s">
        <v>50</v>
      </c>
      <c r="J17" s="28"/>
      <c r="K17" s="28">
        <v>8.7321214620000003</v>
      </c>
    </row>
    <row r="18" spans="1:12" x14ac:dyDescent="0.2">
      <c r="A18" s="28" t="s">
        <v>46</v>
      </c>
      <c r="B18" s="28" t="s">
        <v>57</v>
      </c>
      <c r="C18" s="28" t="s">
        <v>48</v>
      </c>
      <c r="D18" s="28">
        <v>5.5959001709859484</v>
      </c>
      <c r="E18" s="28">
        <v>8.6661846260909119</v>
      </c>
      <c r="G18" s="28" t="s">
        <v>55</v>
      </c>
      <c r="H18" s="28" t="s">
        <v>57</v>
      </c>
      <c r="I18" s="28" t="s">
        <v>48</v>
      </c>
      <c r="J18" s="28">
        <v>5.2254448611796063</v>
      </c>
      <c r="K18" s="28">
        <v>8.4570923661972639</v>
      </c>
    </row>
    <row r="19" spans="1:12" x14ac:dyDescent="0.2">
      <c r="A19" s="28" t="s">
        <v>46</v>
      </c>
      <c r="B19" s="28" t="s">
        <v>57</v>
      </c>
      <c r="C19" s="28" t="s">
        <v>48</v>
      </c>
      <c r="D19" s="28">
        <v>5.2429075509995018</v>
      </c>
      <c r="E19" s="28">
        <v>8.4683334902808483</v>
      </c>
      <c r="G19" s="28" t="s">
        <v>55</v>
      </c>
      <c r="H19" s="28" t="s">
        <v>57</v>
      </c>
      <c r="I19" s="28" t="s">
        <v>48</v>
      </c>
      <c r="J19" s="28">
        <v>5.3048579164477809</v>
      </c>
      <c r="K19" s="28">
        <v>8.2270444888068628</v>
      </c>
    </row>
    <row r="20" spans="1:12" x14ac:dyDescent="0.2">
      <c r="A20" s="28" t="s">
        <v>46</v>
      </c>
      <c r="B20" s="28" t="s">
        <v>57</v>
      </c>
      <c r="C20" s="28" t="s">
        <v>48</v>
      </c>
      <c r="D20" s="28">
        <v>5.424263565782927</v>
      </c>
      <c r="E20" s="28">
        <v>8.7116079768106971</v>
      </c>
      <c r="G20" s="28" t="s">
        <v>55</v>
      </c>
      <c r="H20" s="28" t="s">
        <v>57</v>
      </c>
      <c r="I20" s="28" t="s">
        <v>48</v>
      </c>
      <c r="J20" s="28">
        <v>5.199051112497064</v>
      </c>
      <c r="K20" s="28">
        <v>8.2939866403973515</v>
      </c>
    </row>
    <row r="21" spans="1:12" x14ac:dyDescent="0.2">
      <c r="A21" s="28" t="s">
        <v>46</v>
      </c>
      <c r="B21" s="28" t="s">
        <v>57</v>
      </c>
      <c r="C21" s="28" t="s">
        <v>48</v>
      </c>
      <c r="D21" s="28"/>
      <c r="E21" s="28">
        <v>8.6660549454681828</v>
      </c>
      <c r="G21" s="28" t="s">
        <v>55</v>
      </c>
      <c r="H21" s="28" t="s">
        <v>57</v>
      </c>
      <c r="I21" s="28" t="s">
        <v>48</v>
      </c>
      <c r="J21" s="28"/>
      <c r="K21" s="28">
        <v>8.4697364172135039</v>
      </c>
    </row>
    <row r="22" spans="1:12" x14ac:dyDescent="0.2">
      <c r="A22" s="28" t="s">
        <v>46</v>
      </c>
      <c r="B22" s="28" t="s">
        <v>57</v>
      </c>
      <c r="C22" s="28" t="s">
        <v>48</v>
      </c>
      <c r="D22" s="28"/>
      <c r="E22" s="28">
        <v>8.4855690979721405</v>
      </c>
      <c r="G22" s="28" t="s">
        <v>55</v>
      </c>
      <c r="H22" s="28" t="s">
        <v>57</v>
      </c>
      <c r="I22" s="28" t="s">
        <v>48</v>
      </c>
      <c r="J22" s="28"/>
      <c r="K22" s="28">
        <v>8.011553327719076</v>
      </c>
    </row>
    <row r="23" spans="1:12" x14ac:dyDescent="0.2">
      <c r="A23" s="28" t="s">
        <v>46</v>
      </c>
      <c r="B23" s="28" t="s">
        <v>57</v>
      </c>
      <c r="C23" s="28" t="s">
        <v>49</v>
      </c>
      <c r="D23" s="28">
        <v>5.6616329990000001</v>
      </c>
      <c r="E23" s="28">
        <v>8.6661846259999997</v>
      </c>
      <c r="G23" s="28" t="s">
        <v>55</v>
      </c>
      <c r="H23" s="28" t="s">
        <v>57</v>
      </c>
      <c r="I23" s="28" t="s">
        <v>49</v>
      </c>
      <c r="J23" s="28">
        <v>4.9218181169999999</v>
      </c>
      <c r="K23" s="28">
        <v>8.3042130830000005</v>
      </c>
    </row>
    <row r="24" spans="1:12" x14ac:dyDescent="0.2">
      <c r="A24" s="28" t="s">
        <v>46</v>
      </c>
      <c r="B24" s="28" t="s">
        <v>57</v>
      </c>
      <c r="C24" s="28" t="s">
        <v>49</v>
      </c>
      <c r="D24" s="28">
        <v>5.7182304620000002</v>
      </c>
      <c r="E24" s="28">
        <v>8.4683334899999991</v>
      </c>
      <c r="G24" s="28" t="s">
        <v>55</v>
      </c>
      <c r="H24" s="28" t="s">
        <v>57</v>
      </c>
      <c r="I24" s="28" t="s">
        <v>49</v>
      </c>
      <c r="J24" s="28">
        <v>4.9304633620000002</v>
      </c>
      <c r="K24" s="34">
        <v>8.0434701102126827</v>
      </c>
      <c r="L24" s="29"/>
    </row>
    <row r="25" spans="1:12" x14ac:dyDescent="0.2">
      <c r="A25" s="28" t="s">
        <v>46</v>
      </c>
      <c r="B25" s="28" t="s">
        <v>57</v>
      </c>
      <c r="C25" s="28" t="s">
        <v>49</v>
      </c>
      <c r="D25" s="28">
        <v>5.7221337209999996</v>
      </c>
      <c r="E25" s="28">
        <v>8.5164871160000004</v>
      </c>
      <c r="G25" s="28" t="s">
        <v>55</v>
      </c>
      <c r="H25" s="28" t="s">
        <v>57</v>
      </c>
      <c r="I25" s="28" t="s">
        <v>49</v>
      </c>
      <c r="J25" s="28">
        <v>4.8968583409999997</v>
      </c>
      <c r="K25" s="28">
        <v>8.29398664</v>
      </c>
      <c r="L25"/>
    </row>
    <row r="26" spans="1:12" x14ac:dyDescent="0.2">
      <c r="A26" s="28" t="s">
        <v>46</v>
      </c>
      <c r="B26" s="28" t="s">
        <v>57</v>
      </c>
      <c r="C26" s="28" t="s">
        <v>49</v>
      </c>
      <c r="D26" s="28"/>
      <c r="E26" s="28">
        <v>8.5487904530000005</v>
      </c>
      <c r="G26" s="28" t="s">
        <v>55</v>
      </c>
      <c r="H26" s="28" t="s">
        <v>57</v>
      </c>
      <c r="I26" s="28" t="s">
        <v>49</v>
      </c>
      <c r="J26" s="28"/>
      <c r="K26" s="28">
        <v>7.9924780569999996</v>
      </c>
      <c r="L26"/>
    </row>
    <row r="27" spans="1:12" x14ac:dyDescent="0.2">
      <c r="A27" s="28" t="s">
        <v>46</v>
      </c>
      <c r="B27" s="28" t="s">
        <v>57</v>
      </c>
      <c r="C27" s="28" t="s">
        <v>49</v>
      </c>
      <c r="D27" s="28"/>
      <c r="E27" s="28">
        <v>8.4855690979999991</v>
      </c>
      <c r="G27" s="28" t="s">
        <v>55</v>
      </c>
      <c r="H27" s="28" t="s">
        <v>57</v>
      </c>
      <c r="I27" s="28" t="s">
        <v>49</v>
      </c>
      <c r="J27" s="28"/>
      <c r="K27" s="34">
        <v>7.9494661177704851</v>
      </c>
      <c r="L27" s="29"/>
    </row>
    <row r="28" spans="1:12" x14ac:dyDescent="0.2">
      <c r="A28" s="28" t="s">
        <v>46</v>
      </c>
      <c r="B28" s="28" t="s">
        <v>57</v>
      </c>
      <c r="C28" s="28" t="s">
        <v>50</v>
      </c>
      <c r="D28" s="28">
        <v>5.704165744</v>
      </c>
      <c r="E28" s="28">
        <v>8.7116079769999999</v>
      </c>
      <c r="G28" s="28" t="s">
        <v>55</v>
      </c>
      <c r="H28" s="28" t="s">
        <v>57</v>
      </c>
      <c r="I28" s="28" t="s">
        <v>50</v>
      </c>
      <c r="J28" s="28">
        <v>5.5487904529999996</v>
      </c>
      <c r="K28" s="28">
        <v>8.3576454140000003</v>
      </c>
    </row>
    <row r="29" spans="1:12" x14ac:dyDescent="0.2">
      <c r="A29" s="28" t="s">
        <v>46</v>
      </c>
      <c r="B29" s="28" t="s">
        <v>57</v>
      </c>
      <c r="C29" s="28" t="s">
        <v>50</v>
      </c>
      <c r="D29" s="28">
        <v>5.7423444019999996</v>
      </c>
      <c r="E29" s="28">
        <v>8.7252935610000009</v>
      </c>
      <c r="G29" s="28" t="s">
        <v>55</v>
      </c>
      <c r="H29" s="28" t="s">
        <v>57</v>
      </c>
      <c r="I29" s="28" t="s">
        <v>50</v>
      </c>
      <c r="J29" s="28">
        <v>5.2818974870000002</v>
      </c>
      <c r="K29" s="28">
        <v>8.3235437319999992</v>
      </c>
    </row>
    <row r="30" spans="1:12" x14ac:dyDescent="0.2">
      <c r="A30" s="28" t="s">
        <v>46</v>
      </c>
      <c r="B30" s="28" t="s">
        <v>57</v>
      </c>
      <c r="C30" s="28" t="s">
        <v>50</v>
      </c>
      <c r="D30" s="28">
        <v>5.7618090310000003</v>
      </c>
      <c r="E30" s="28">
        <v>8.693342307</v>
      </c>
      <c r="G30" s="28" t="s">
        <v>55</v>
      </c>
      <c r="H30" s="28" t="s">
        <v>57</v>
      </c>
      <c r="I30" s="28" t="s">
        <v>50</v>
      </c>
      <c r="J30" s="28">
        <v>5.0043160799999997</v>
      </c>
      <c r="K30" s="28">
        <v>8.2678315930000004</v>
      </c>
    </row>
    <row r="31" spans="1:12" x14ac:dyDescent="0.2">
      <c r="A31" s="28" t="s">
        <v>46</v>
      </c>
      <c r="B31" s="28" t="s">
        <v>57</v>
      </c>
      <c r="C31" s="28" t="s">
        <v>50</v>
      </c>
      <c r="D31" s="28"/>
      <c r="E31" s="28">
        <v>8.7252935610000009</v>
      </c>
      <c r="G31" s="28" t="s">
        <v>55</v>
      </c>
      <c r="H31" s="28" t="s">
        <v>57</v>
      </c>
      <c r="I31" s="28" t="s">
        <v>50</v>
      </c>
      <c r="J31" s="28"/>
      <c r="K31" s="28">
        <v>7.9532525820000002</v>
      </c>
    </row>
    <row r="32" spans="1:12" x14ac:dyDescent="0.2">
      <c r="A32" s="28" t="s">
        <v>46</v>
      </c>
      <c r="B32" s="28" t="s">
        <v>57</v>
      </c>
      <c r="C32" s="28" t="s">
        <v>50</v>
      </c>
      <c r="D32" s="28"/>
      <c r="E32" s="28">
        <v>8.8176661739999993</v>
      </c>
      <c r="G32" s="28" t="s">
        <v>55</v>
      </c>
      <c r="H32" s="28" t="s">
        <v>57</v>
      </c>
      <c r="I32" s="28" t="s">
        <v>50</v>
      </c>
      <c r="J32" s="28"/>
      <c r="K32" s="28">
        <v>7.9925043440000003</v>
      </c>
    </row>
    <row r="35" spans="1:19" ht="17" thickBot="1" x14ac:dyDescent="0.25">
      <c r="A35" s="16" t="s">
        <v>288</v>
      </c>
      <c r="B35" s="17" t="s">
        <v>289</v>
      </c>
      <c r="C35" s="16" t="s">
        <v>290</v>
      </c>
      <c r="D35" s="16" t="s">
        <v>291</v>
      </c>
      <c r="E35" s="16" t="s">
        <v>292</v>
      </c>
      <c r="F35" s="17" t="s">
        <v>293</v>
      </c>
      <c r="G35" s="17" t="s">
        <v>294</v>
      </c>
      <c r="H35" s="17" t="s">
        <v>295</v>
      </c>
      <c r="I35" s="17" t="s">
        <v>296</v>
      </c>
      <c r="K35" s="17" t="s">
        <v>297</v>
      </c>
      <c r="L35" s="17" t="s">
        <v>289</v>
      </c>
      <c r="M35" s="16" t="s">
        <v>290</v>
      </c>
      <c r="N35" s="16" t="s">
        <v>291</v>
      </c>
      <c r="O35" s="16" t="s">
        <v>292</v>
      </c>
      <c r="P35" s="17" t="s">
        <v>293</v>
      </c>
      <c r="Q35" s="17" t="s">
        <v>294</v>
      </c>
      <c r="R35" s="17" t="s">
        <v>295</v>
      </c>
      <c r="S35" s="17" t="s">
        <v>296</v>
      </c>
    </row>
    <row r="36" spans="1:19" x14ac:dyDescent="0.2">
      <c r="A36" s="18" t="s">
        <v>319</v>
      </c>
      <c r="B36" s="8">
        <v>52</v>
      </c>
      <c r="C36" s="4">
        <v>1000000</v>
      </c>
      <c r="D36" s="4">
        <v>50</v>
      </c>
      <c r="E36" s="4">
        <v>3.95</v>
      </c>
      <c r="F36" s="8">
        <f t="shared" ref="F36:F38" si="0">C36*D36/E36</f>
        <v>12658227.848101266</v>
      </c>
      <c r="G36" s="19">
        <f>F36*B36</f>
        <v>658227848.10126579</v>
      </c>
      <c r="H36" s="8">
        <f t="shared" ref="H36:H38" si="1">LOG10(G36)</f>
        <v>8.8183762523443576</v>
      </c>
      <c r="I36" s="8"/>
      <c r="K36" s="20" t="s">
        <v>320</v>
      </c>
      <c r="L36" s="8">
        <v>42</v>
      </c>
      <c r="M36" s="4">
        <v>1000000</v>
      </c>
      <c r="N36" s="4">
        <v>50</v>
      </c>
      <c r="O36" s="4">
        <v>3.95</v>
      </c>
      <c r="P36" s="8">
        <f t="shared" ref="P36:P38" si="2">M36*N36/O36</f>
        <v>12658227.848101266</v>
      </c>
      <c r="Q36" s="19">
        <f t="shared" ref="Q36:Q38" si="3">P36*L36</f>
        <v>531645569.62025315</v>
      </c>
      <c r="R36" s="8">
        <f t="shared" ref="R36:R54" si="4">LOG10(Q36)</f>
        <v>8.725622199107459</v>
      </c>
      <c r="S36" s="8"/>
    </row>
    <row r="37" spans="1:19" x14ac:dyDescent="0.2">
      <c r="A37" s="4"/>
      <c r="B37" s="8">
        <v>50</v>
      </c>
      <c r="C37" s="4">
        <v>1000000</v>
      </c>
      <c r="D37" s="4">
        <v>50</v>
      </c>
      <c r="E37" s="4">
        <v>3.95</v>
      </c>
      <c r="F37" s="8">
        <f t="shared" si="0"/>
        <v>12658227.848101266</v>
      </c>
      <c r="G37" s="19">
        <f t="shared" ref="G37:G38" si="5">F37*B37</f>
        <v>632911392.40506327</v>
      </c>
      <c r="H37" s="8">
        <f t="shared" si="1"/>
        <v>8.8013429130455769</v>
      </c>
      <c r="I37" s="8"/>
      <c r="K37" s="8"/>
      <c r="L37" s="8">
        <v>41</v>
      </c>
      <c r="M37" s="4">
        <v>1000000</v>
      </c>
      <c r="N37" s="4">
        <v>50</v>
      </c>
      <c r="O37" s="4">
        <v>3.95</v>
      </c>
      <c r="P37" s="8">
        <f t="shared" si="2"/>
        <v>12658227.848101266</v>
      </c>
      <c r="Q37" s="19">
        <f t="shared" si="3"/>
        <v>518987341.77215189</v>
      </c>
      <c r="R37" s="8">
        <f t="shared" si="4"/>
        <v>8.7151567654292936</v>
      </c>
      <c r="S37" s="8"/>
    </row>
    <row r="38" spans="1:19" x14ac:dyDescent="0.2">
      <c r="A38" s="4"/>
      <c r="B38" s="8">
        <v>50</v>
      </c>
      <c r="C38" s="4">
        <v>1000000</v>
      </c>
      <c r="D38" s="4">
        <v>50</v>
      </c>
      <c r="E38" s="4">
        <v>3.95</v>
      </c>
      <c r="F38" s="8">
        <f t="shared" si="0"/>
        <v>12658227.848101266</v>
      </c>
      <c r="G38" s="19">
        <f t="shared" si="5"/>
        <v>632911392.40506327</v>
      </c>
      <c r="H38" s="8">
        <f t="shared" si="1"/>
        <v>8.8013429130455769</v>
      </c>
      <c r="I38" s="8">
        <f>AVERAGE(H36:H38)</f>
        <v>8.8070206928118377</v>
      </c>
      <c r="K38" s="8"/>
      <c r="L38" s="8">
        <v>40</v>
      </c>
      <c r="M38" s="4">
        <v>1000000</v>
      </c>
      <c r="N38" s="4">
        <v>50</v>
      </c>
      <c r="O38" s="4">
        <v>3.95</v>
      </c>
      <c r="P38" s="8">
        <f t="shared" si="2"/>
        <v>12658227.848101266</v>
      </c>
      <c r="Q38" s="19">
        <f t="shared" si="3"/>
        <v>506329113.92405063</v>
      </c>
      <c r="R38" s="8">
        <f t="shared" si="4"/>
        <v>8.7044329000375207</v>
      </c>
      <c r="S38" s="8">
        <f>AVERAGE(R36:R38)</f>
        <v>8.7150706215247578</v>
      </c>
    </row>
    <row r="39" spans="1:19" x14ac:dyDescent="0.2">
      <c r="A39" s="4"/>
      <c r="B39" s="8"/>
      <c r="C39" s="4"/>
      <c r="D39" s="4"/>
      <c r="E39" s="4"/>
      <c r="F39" s="8"/>
      <c r="G39" s="19"/>
      <c r="H39" s="8"/>
      <c r="I39" s="8"/>
      <c r="K39" s="8"/>
      <c r="L39" s="8"/>
      <c r="M39" s="4"/>
      <c r="N39" s="4"/>
      <c r="O39" s="4"/>
      <c r="P39" s="8"/>
      <c r="Q39" s="19"/>
      <c r="R39" s="8"/>
      <c r="S39" s="8"/>
    </row>
    <row r="40" spans="1:19" x14ac:dyDescent="0.2">
      <c r="A40" s="4"/>
      <c r="B40" s="8">
        <v>30</v>
      </c>
      <c r="C40" s="4">
        <v>1000000</v>
      </c>
      <c r="D40" s="4">
        <v>50</v>
      </c>
      <c r="E40" s="4">
        <v>3.95</v>
      </c>
      <c r="F40" s="8">
        <f t="shared" ref="F40:F42" si="6">C40*D40/E40</f>
        <v>12658227.848101266</v>
      </c>
      <c r="G40" s="19">
        <f t="shared" ref="G40:G42" si="7">F40*B40</f>
        <v>379746835.44303799</v>
      </c>
      <c r="H40" s="8">
        <f t="shared" ref="H40:H42" si="8">LOG10(G40)</f>
        <v>8.5794941634292208</v>
      </c>
      <c r="I40" s="8"/>
      <c r="K40" s="8"/>
      <c r="L40" s="8">
        <v>36</v>
      </c>
      <c r="M40" s="4">
        <v>1000000</v>
      </c>
      <c r="N40" s="4">
        <v>50</v>
      </c>
      <c r="O40" s="4">
        <v>3.95</v>
      </c>
      <c r="P40" s="8">
        <f t="shared" ref="P40:P50" si="9">M40*N40/O40</f>
        <v>12658227.848101266</v>
      </c>
      <c r="Q40" s="19">
        <f t="shared" ref="Q40:Q50" si="10">P40*L40</f>
        <v>455696202.53164554</v>
      </c>
      <c r="R40" s="8">
        <f t="shared" si="4"/>
        <v>8.6586754094768459</v>
      </c>
      <c r="S40" s="8"/>
    </row>
    <row r="41" spans="1:19" x14ac:dyDescent="0.2">
      <c r="A41" s="4"/>
      <c r="B41" s="8">
        <v>30</v>
      </c>
      <c r="C41" s="4">
        <v>1000000</v>
      </c>
      <c r="D41" s="4">
        <v>50</v>
      </c>
      <c r="E41" s="4">
        <v>3.95</v>
      </c>
      <c r="F41" s="8">
        <f t="shared" si="6"/>
        <v>12658227.848101266</v>
      </c>
      <c r="G41" s="19">
        <f t="shared" si="7"/>
        <v>379746835.44303799</v>
      </c>
      <c r="H41" s="8">
        <f t="shared" si="8"/>
        <v>8.5794941634292208</v>
      </c>
      <c r="I41" s="8"/>
      <c r="K41" s="8"/>
      <c r="L41" s="8">
        <v>33</v>
      </c>
      <c r="M41" s="4">
        <v>1000000</v>
      </c>
      <c r="N41" s="4">
        <v>50</v>
      </c>
      <c r="O41" s="4">
        <v>3.95</v>
      </c>
      <c r="P41" s="8">
        <f t="shared" si="9"/>
        <v>12658227.848101266</v>
      </c>
      <c r="Q41" s="19">
        <f t="shared" si="10"/>
        <v>417721518.98734176</v>
      </c>
      <c r="R41" s="8">
        <f t="shared" si="4"/>
        <v>8.6208868485874461</v>
      </c>
      <c r="S41" s="8"/>
    </row>
    <row r="42" spans="1:19" x14ac:dyDescent="0.2">
      <c r="A42" s="4"/>
      <c r="B42" s="8">
        <v>28</v>
      </c>
      <c r="C42" s="4">
        <v>1000000</v>
      </c>
      <c r="D42" s="4">
        <v>50</v>
      </c>
      <c r="E42" s="4">
        <v>3.95</v>
      </c>
      <c r="F42" s="8">
        <f t="shared" si="6"/>
        <v>12658227.848101266</v>
      </c>
      <c r="G42" s="19">
        <f t="shared" si="7"/>
        <v>354430379.74683547</v>
      </c>
      <c r="H42" s="8">
        <f t="shared" si="8"/>
        <v>8.5495309400517776</v>
      </c>
      <c r="I42" s="8">
        <f>AVERAGE(H40:H42)</f>
        <v>8.569506422303407</v>
      </c>
      <c r="K42" s="8"/>
      <c r="L42" s="8">
        <v>20</v>
      </c>
      <c r="M42" s="4">
        <v>1000000</v>
      </c>
      <c r="N42" s="4">
        <v>50</v>
      </c>
      <c r="O42" s="4">
        <v>3.95</v>
      </c>
      <c r="P42" s="8">
        <f t="shared" si="9"/>
        <v>12658227.848101266</v>
      </c>
      <c r="Q42" s="19">
        <f t="shared" si="10"/>
        <v>253164556.96202531</v>
      </c>
      <c r="R42" s="8">
        <f t="shared" si="4"/>
        <v>8.4034029043735394</v>
      </c>
      <c r="S42" s="8">
        <f>AVERAGE(R40:R42)</f>
        <v>8.5609883874792772</v>
      </c>
    </row>
    <row r="43" spans="1:19" x14ac:dyDescent="0.2">
      <c r="A43" s="4"/>
      <c r="B43" s="8"/>
      <c r="C43" s="4"/>
      <c r="D43" s="4"/>
      <c r="E43" s="4"/>
      <c r="F43" s="8"/>
      <c r="G43" s="19"/>
      <c r="H43" s="8"/>
      <c r="I43" s="8"/>
      <c r="K43" s="8"/>
      <c r="L43" s="8"/>
      <c r="M43" s="4"/>
      <c r="N43" s="4"/>
      <c r="O43" s="4"/>
      <c r="P43" s="8"/>
      <c r="Q43" s="19"/>
      <c r="R43" s="8"/>
      <c r="S43" s="8"/>
    </row>
    <row r="44" spans="1:19" x14ac:dyDescent="0.2">
      <c r="A44" s="4"/>
      <c r="B44" s="8">
        <v>56</v>
      </c>
      <c r="C44" s="4">
        <v>1000000</v>
      </c>
      <c r="D44" s="4">
        <v>50</v>
      </c>
      <c r="E44" s="4">
        <v>3.95</v>
      </c>
      <c r="F44" s="8">
        <f t="shared" ref="F44:F46" si="11">C44*D44/E44</f>
        <v>12658227.848101266</v>
      </c>
      <c r="G44" s="19">
        <f t="shared" ref="G44:G46" si="12">F44*B44</f>
        <v>708860759.49367094</v>
      </c>
      <c r="H44" s="8">
        <f t="shared" ref="H44:H46" si="13">LOG10(G44)</f>
        <v>8.8505609357157589</v>
      </c>
      <c r="I44" s="8"/>
      <c r="K44" s="8"/>
      <c r="L44" s="8">
        <v>44</v>
      </c>
      <c r="M44" s="4">
        <v>1000000</v>
      </c>
      <c r="N44" s="4">
        <v>50</v>
      </c>
      <c r="O44" s="4">
        <v>3.95</v>
      </c>
      <c r="P44" s="8">
        <f t="shared" si="9"/>
        <v>12658227.848101266</v>
      </c>
      <c r="Q44" s="19">
        <f t="shared" si="10"/>
        <v>556962025.31645572</v>
      </c>
      <c r="R44" s="8">
        <f t="shared" si="4"/>
        <v>8.745825585195746</v>
      </c>
      <c r="S44" s="8"/>
    </row>
    <row r="45" spans="1:19" x14ac:dyDescent="0.2">
      <c r="A45" s="4"/>
      <c r="B45" s="8">
        <v>58</v>
      </c>
      <c r="C45" s="4">
        <v>1000000</v>
      </c>
      <c r="D45" s="4">
        <v>50</v>
      </c>
      <c r="E45" s="4">
        <v>3.95</v>
      </c>
      <c r="F45" s="8">
        <f t="shared" si="11"/>
        <v>12658227.848101266</v>
      </c>
      <c r="G45" s="19">
        <f t="shared" si="12"/>
        <v>734177215.18987346</v>
      </c>
      <c r="H45" s="8">
        <f t="shared" si="13"/>
        <v>8.8658009022724951</v>
      </c>
      <c r="I45" s="8"/>
      <c r="K45" s="8"/>
      <c r="L45" s="8">
        <v>48</v>
      </c>
      <c r="M45" s="4">
        <v>1000000</v>
      </c>
      <c r="N45" s="4">
        <v>50</v>
      </c>
      <c r="O45" s="4">
        <v>3.95</v>
      </c>
      <c r="P45" s="8">
        <f t="shared" si="9"/>
        <v>12658227.848101266</v>
      </c>
      <c r="Q45" s="19">
        <f t="shared" si="10"/>
        <v>607594936.70886075</v>
      </c>
      <c r="R45" s="8">
        <f t="shared" si="4"/>
        <v>8.7836141460851458</v>
      </c>
      <c r="S45" s="8"/>
    </row>
    <row r="46" spans="1:19" x14ac:dyDescent="0.2">
      <c r="B46" s="9">
        <v>57</v>
      </c>
      <c r="C46" s="8">
        <v>1000000</v>
      </c>
      <c r="D46" s="9">
        <v>50</v>
      </c>
      <c r="E46" s="9">
        <v>3.95</v>
      </c>
      <c r="F46" s="9">
        <f t="shared" si="11"/>
        <v>12658227.848101266</v>
      </c>
      <c r="G46" s="21">
        <f t="shared" si="12"/>
        <v>721518987.3417722</v>
      </c>
      <c r="H46" s="9">
        <f t="shared" si="13"/>
        <v>8.8582477643820496</v>
      </c>
      <c r="I46" s="9">
        <f>AVERAGE(H44:H46)</f>
        <v>8.8582032007901006</v>
      </c>
      <c r="J46" s="9"/>
      <c r="K46" s="8"/>
      <c r="L46" s="8">
        <v>43</v>
      </c>
      <c r="M46" s="4">
        <v>1000000</v>
      </c>
      <c r="N46" s="4">
        <v>50</v>
      </c>
      <c r="O46" s="4">
        <v>3.95</v>
      </c>
      <c r="P46" s="8">
        <f t="shared" si="9"/>
        <v>12658227.848101266</v>
      </c>
      <c r="Q46" s="19">
        <f t="shared" si="10"/>
        <v>544303797.46835446</v>
      </c>
      <c r="R46" s="8">
        <f t="shared" si="4"/>
        <v>8.7358413642891453</v>
      </c>
      <c r="S46" s="8">
        <f>AVERAGE(R44:R46)</f>
        <v>8.7550936985233463</v>
      </c>
    </row>
    <row r="47" spans="1:19" x14ac:dyDescent="0.2">
      <c r="B47" s="8"/>
      <c r="C47" s="4"/>
      <c r="D47" s="8"/>
      <c r="E47" s="8"/>
      <c r="F47" s="8"/>
      <c r="G47" s="19"/>
      <c r="H47" s="8"/>
      <c r="I47" s="8"/>
      <c r="K47" s="8"/>
      <c r="L47" s="8"/>
      <c r="M47" s="4"/>
      <c r="N47" s="4"/>
      <c r="O47" s="4"/>
      <c r="P47" s="8"/>
      <c r="Q47" s="19"/>
      <c r="R47" s="8"/>
      <c r="S47" s="8"/>
    </row>
    <row r="48" spans="1:19" x14ac:dyDescent="0.2">
      <c r="B48" s="8">
        <v>58</v>
      </c>
      <c r="C48" s="4">
        <v>1000000</v>
      </c>
      <c r="D48" s="8">
        <v>50</v>
      </c>
      <c r="E48" s="8">
        <v>3.95</v>
      </c>
      <c r="F48" s="8">
        <f t="shared" ref="F48:F50" si="14">C48*D48/E48</f>
        <v>12658227.848101266</v>
      </c>
      <c r="G48" s="19">
        <f t="shared" ref="G48:G50" si="15">F48*B48</f>
        <v>734177215.18987346</v>
      </c>
      <c r="H48" s="8">
        <f t="shared" ref="H48:H50" si="16">LOG10(G48)</f>
        <v>8.8658009022724951</v>
      </c>
      <c r="I48" s="8"/>
      <c r="K48" s="8"/>
      <c r="L48" s="8">
        <v>35</v>
      </c>
      <c r="M48" s="4">
        <v>1000000</v>
      </c>
      <c r="N48" s="4">
        <v>50</v>
      </c>
      <c r="O48" s="4">
        <v>3.95</v>
      </c>
      <c r="P48" s="8">
        <f t="shared" si="9"/>
        <v>12658227.848101266</v>
      </c>
      <c r="Q48" s="19">
        <f t="shared" si="10"/>
        <v>443037974.68354428</v>
      </c>
      <c r="R48" s="8">
        <f t="shared" si="4"/>
        <v>8.6464409530598338</v>
      </c>
      <c r="S48" s="8"/>
    </row>
    <row r="49" spans="1:19" x14ac:dyDescent="0.2">
      <c r="B49" s="8">
        <v>59</v>
      </c>
      <c r="C49" s="4">
        <v>1000000</v>
      </c>
      <c r="D49" s="8">
        <v>50</v>
      </c>
      <c r="E49" s="8">
        <v>3.95</v>
      </c>
      <c r="F49" s="8">
        <f t="shared" si="14"/>
        <v>12658227.848101266</v>
      </c>
      <c r="G49" s="19">
        <f t="shared" si="15"/>
        <v>746835443.03797472</v>
      </c>
      <c r="H49" s="8">
        <f t="shared" si="16"/>
        <v>8.8732249203517028</v>
      </c>
      <c r="I49" s="8"/>
      <c r="K49" s="8"/>
      <c r="L49" s="8">
        <v>34</v>
      </c>
      <c r="M49" s="4">
        <v>1000000</v>
      </c>
      <c r="N49" s="4">
        <v>50</v>
      </c>
      <c r="O49" s="4">
        <v>3.95</v>
      </c>
      <c r="P49" s="8">
        <f t="shared" si="9"/>
        <v>12658227.848101266</v>
      </c>
      <c r="Q49" s="19">
        <f t="shared" si="10"/>
        <v>430379746.83544302</v>
      </c>
      <c r="R49" s="8">
        <f t="shared" si="4"/>
        <v>8.6338518257518135</v>
      </c>
      <c r="S49" s="8"/>
    </row>
    <row r="50" spans="1:19" x14ac:dyDescent="0.2">
      <c r="B50" s="8">
        <v>57</v>
      </c>
      <c r="C50" s="4">
        <v>1000000</v>
      </c>
      <c r="D50" s="8">
        <v>50</v>
      </c>
      <c r="E50" s="8">
        <v>3.95</v>
      </c>
      <c r="F50" s="8">
        <f t="shared" si="14"/>
        <v>12658227.848101266</v>
      </c>
      <c r="G50" s="19">
        <f t="shared" si="15"/>
        <v>721518987.3417722</v>
      </c>
      <c r="H50" s="8">
        <f t="shared" si="16"/>
        <v>8.8582477643820496</v>
      </c>
      <c r="I50" s="8">
        <f>AVERAGE(H48:H50)</f>
        <v>8.8657578623354159</v>
      </c>
      <c r="J50" s="9"/>
      <c r="K50" s="8"/>
      <c r="L50" s="8">
        <v>37</v>
      </c>
      <c r="M50" s="4">
        <v>1000000</v>
      </c>
      <c r="N50" s="4">
        <v>50</v>
      </c>
      <c r="O50" s="4">
        <v>3.95</v>
      </c>
      <c r="P50" s="8">
        <f t="shared" si="9"/>
        <v>12658227.848101266</v>
      </c>
      <c r="Q50" s="19">
        <f t="shared" si="10"/>
        <v>468354430.37974685</v>
      </c>
      <c r="R50" s="8">
        <f t="shared" si="4"/>
        <v>8.6705746327765532</v>
      </c>
      <c r="S50" s="8">
        <f>AVERAGE(R48:R50)</f>
        <v>8.6502891371960668</v>
      </c>
    </row>
    <row r="51" spans="1:19" x14ac:dyDescent="0.2">
      <c r="B51" s="8"/>
      <c r="C51" s="4"/>
      <c r="D51" s="8"/>
      <c r="E51" s="8"/>
      <c r="F51" s="8"/>
      <c r="G51" s="19"/>
      <c r="H51" s="8"/>
      <c r="I51" s="8"/>
      <c r="K51" s="8"/>
      <c r="L51" s="8"/>
      <c r="M51" s="4"/>
      <c r="N51" s="4"/>
      <c r="O51" s="4"/>
      <c r="P51" s="8"/>
      <c r="Q51" s="19"/>
      <c r="R51" s="8"/>
      <c r="S51" s="8"/>
    </row>
    <row r="52" spans="1:19" x14ac:dyDescent="0.2">
      <c r="B52" s="8">
        <v>40</v>
      </c>
      <c r="C52" s="4">
        <v>1000000</v>
      </c>
      <c r="D52" s="8">
        <v>50</v>
      </c>
      <c r="E52" s="8">
        <v>3.95</v>
      </c>
      <c r="F52" s="8">
        <f t="shared" ref="F52:F54" si="17">C52*D52/E52</f>
        <v>12658227.848101266</v>
      </c>
      <c r="G52" s="19">
        <f t="shared" ref="G52:G54" si="18">F52*B52</f>
        <v>506329113.92405063</v>
      </c>
      <c r="H52" s="8">
        <f t="shared" ref="H52:H54" si="19">LOG10(G52)</f>
        <v>8.7044329000375207</v>
      </c>
      <c r="I52" s="8"/>
      <c r="K52" s="8"/>
      <c r="L52" s="4">
        <v>34</v>
      </c>
      <c r="M52" s="4">
        <v>1000000</v>
      </c>
      <c r="N52" s="4">
        <v>50</v>
      </c>
      <c r="O52" s="4">
        <v>3.95</v>
      </c>
      <c r="P52" s="4">
        <f t="shared" ref="P52:P54" si="20">M52*N52/O52</f>
        <v>12658227.848101266</v>
      </c>
      <c r="Q52" s="24">
        <f t="shared" ref="Q52:Q54" si="21">P52*L52</f>
        <v>430379746.83544302</v>
      </c>
      <c r="R52" s="4">
        <f t="shared" si="4"/>
        <v>8.6338518257518135</v>
      </c>
      <c r="S52" s="4"/>
    </row>
    <row r="53" spans="1:19" x14ac:dyDescent="0.2">
      <c r="B53" s="9">
        <v>42</v>
      </c>
      <c r="C53" s="8">
        <v>1000000</v>
      </c>
      <c r="D53" s="9">
        <v>50</v>
      </c>
      <c r="E53" s="8">
        <v>3.95</v>
      </c>
      <c r="F53" s="8">
        <f t="shared" si="17"/>
        <v>12658227.848101266</v>
      </c>
      <c r="G53" s="19">
        <f t="shared" si="18"/>
        <v>531645569.62025315</v>
      </c>
      <c r="H53" s="8">
        <f t="shared" si="19"/>
        <v>8.725622199107459</v>
      </c>
      <c r="I53" s="8"/>
      <c r="K53" s="8"/>
      <c r="L53" s="4">
        <v>32</v>
      </c>
      <c r="M53" s="4">
        <v>1000000</v>
      </c>
      <c r="N53" s="4">
        <v>50</v>
      </c>
      <c r="O53" s="4">
        <v>3.95</v>
      </c>
      <c r="P53" s="4">
        <f t="shared" si="20"/>
        <v>12658227.848101266</v>
      </c>
      <c r="Q53" s="24">
        <f t="shared" si="21"/>
        <v>405063291.1392405</v>
      </c>
      <c r="R53" s="4">
        <f t="shared" si="4"/>
        <v>8.6075228870294644</v>
      </c>
      <c r="S53" s="4"/>
    </row>
    <row r="54" spans="1:19" x14ac:dyDescent="0.2">
      <c r="B54" s="9">
        <v>43</v>
      </c>
      <c r="C54" s="8">
        <v>1000000</v>
      </c>
      <c r="D54" s="9">
        <v>50</v>
      </c>
      <c r="E54" s="9">
        <v>3.95</v>
      </c>
      <c r="F54" s="9">
        <f t="shared" si="17"/>
        <v>12658227.848101266</v>
      </c>
      <c r="G54" s="19">
        <f t="shared" si="18"/>
        <v>544303797.46835446</v>
      </c>
      <c r="H54" s="8">
        <f t="shared" si="19"/>
        <v>8.7358413642891453</v>
      </c>
      <c r="I54" s="8">
        <f>AVERAGE(H52:H54)</f>
        <v>8.7219654878113744</v>
      </c>
      <c r="K54" s="8"/>
      <c r="L54" s="4">
        <v>34</v>
      </c>
      <c r="M54" s="4">
        <v>1000000</v>
      </c>
      <c r="N54" s="4">
        <v>50</v>
      </c>
      <c r="O54" s="4">
        <v>3.95</v>
      </c>
      <c r="P54" s="4">
        <f t="shared" si="20"/>
        <v>12658227.848101266</v>
      </c>
      <c r="Q54" s="24">
        <f t="shared" si="21"/>
        <v>430379746.83544302</v>
      </c>
      <c r="R54" s="4">
        <f t="shared" si="4"/>
        <v>8.6338518257518135</v>
      </c>
      <c r="S54" s="4">
        <f>AVERAGE(R52:R54)</f>
        <v>8.6250755128443632</v>
      </c>
    </row>
    <row r="55" spans="1:19" x14ac:dyDescent="0.2">
      <c r="A55" s="5"/>
      <c r="B55" s="11"/>
      <c r="C55" s="11"/>
      <c r="D55" s="5"/>
      <c r="E55" s="5"/>
      <c r="F55" s="11"/>
      <c r="G55" s="22"/>
      <c r="H55" s="11"/>
      <c r="I55" s="11"/>
      <c r="K55" s="11"/>
      <c r="L55" s="5"/>
      <c r="M55" s="11"/>
      <c r="N55" s="5"/>
      <c r="O55" s="5"/>
      <c r="P55" s="11"/>
      <c r="Q55" s="22"/>
      <c r="R55" s="11"/>
      <c r="S55" s="11"/>
    </row>
    <row r="56" spans="1:19" x14ac:dyDescent="0.2">
      <c r="A56" s="4"/>
      <c r="B56" s="8"/>
      <c r="C56" s="8"/>
      <c r="D56" s="4"/>
      <c r="E56" s="4"/>
      <c r="F56" s="8"/>
      <c r="G56" s="19"/>
      <c r="H56" s="8"/>
      <c r="I56" s="8"/>
      <c r="K56" s="8"/>
      <c r="L56" s="8"/>
      <c r="M56" s="8"/>
      <c r="N56" s="4"/>
      <c r="O56" s="4"/>
      <c r="P56" s="8"/>
      <c r="Q56" s="19"/>
      <c r="R56" s="8"/>
      <c r="S56" s="8"/>
    </row>
    <row r="57" spans="1:19" x14ac:dyDescent="0.2">
      <c r="A57" s="18" t="s">
        <v>321</v>
      </c>
      <c r="B57" s="8">
        <v>55</v>
      </c>
      <c r="C57" s="4">
        <v>1000000</v>
      </c>
      <c r="D57" s="4">
        <v>50</v>
      </c>
      <c r="E57" s="4">
        <v>3.95</v>
      </c>
      <c r="F57" s="8">
        <f t="shared" ref="F57:F67" si="22">C57*D57/E57</f>
        <v>12658227.848101266</v>
      </c>
      <c r="G57" s="19">
        <f t="shared" ref="G57:G66" si="23">F57*B57</f>
        <v>696202531.64556956</v>
      </c>
      <c r="H57" s="8">
        <f t="shared" ref="H57:H67" si="24">LOG10(G57)</f>
        <v>8.8427355982038023</v>
      </c>
      <c r="I57" s="8"/>
      <c r="K57" s="20" t="s">
        <v>322</v>
      </c>
      <c r="L57" s="8">
        <v>25</v>
      </c>
      <c r="M57" s="4">
        <v>1000000</v>
      </c>
      <c r="N57" s="4">
        <v>50</v>
      </c>
      <c r="O57" s="4">
        <v>3.95</v>
      </c>
      <c r="P57" s="8">
        <f t="shared" ref="P57:P59" si="25">M57*N57/O57</f>
        <v>12658227.848101266</v>
      </c>
      <c r="Q57" s="19">
        <f t="shared" ref="Q57:Q59" si="26">P57*L57</f>
        <v>316455696.20253164</v>
      </c>
      <c r="R57" s="8">
        <f t="shared" ref="R57:R75" si="27">LOG10(Q57)</f>
        <v>8.5003129173815957</v>
      </c>
      <c r="S57" s="8"/>
    </row>
    <row r="58" spans="1:19" x14ac:dyDescent="0.2">
      <c r="A58" s="4"/>
      <c r="B58" s="8">
        <v>65</v>
      </c>
      <c r="C58" s="4">
        <v>1000000</v>
      </c>
      <c r="D58" s="4">
        <v>50</v>
      </c>
      <c r="E58" s="4">
        <v>3.95</v>
      </c>
      <c r="F58" s="8">
        <f t="shared" si="22"/>
        <v>12658227.848101266</v>
      </c>
      <c r="G58" s="19">
        <f t="shared" si="23"/>
        <v>822784810.12658226</v>
      </c>
      <c r="H58" s="8">
        <f t="shared" si="24"/>
        <v>8.9152862653524139</v>
      </c>
      <c r="I58" s="8"/>
      <c r="K58" s="8"/>
      <c r="L58" s="8">
        <v>24</v>
      </c>
      <c r="M58" s="4">
        <v>1000000</v>
      </c>
      <c r="N58" s="4">
        <v>50</v>
      </c>
      <c r="O58" s="4">
        <v>3.95</v>
      </c>
      <c r="P58" s="8">
        <f t="shared" si="25"/>
        <v>12658227.848101266</v>
      </c>
      <c r="Q58" s="19">
        <f t="shared" si="26"/>
        <v>303797468.35443038</v>
      </c>
      <c r="R58" s="8">
        <f t="shared" si="27"/>
        <v>8.4825841504211645</v>
      </c>
      <c r="S58" s="8"/>
    </row>
    <row r="59" spans="1:19" x14ac:dyDescent="0.2">
      <c r="A59" s="4"/>
      <c r="B59" s="8">
        <v>68</v>
      </c>
      <c r="C59" s="4">
        <v>1000000</v>
      </c>
      <c r="D59" s="4">
        <v>50</v>
      </c>
      <c r="E59" s="4">
        <v>3.95</v>
      </c>
      <c r="F59" s="8">
        <f t="shared" si="22"/>
        <v>12658227.848101266</v>
      </c>
      <c r="G59" s="19">
        <f t="shared" si="23"/>
        <v>860759493.67088604</v>
      </c>
      <c r="H59" s="8">
        <f t="shared" si="24"/>
        <v>8.9348818214157948</v>
      </c>
      <c r="I59" s="8">
        <f>AVERAGE(H57:H59)</f>
        <v>8.8976345616573358</v>
      </c>
      <c r="K59" s="8"/>
      <c r="L59" s="8">
        <v>23</v>
      </c>
      <c r="M59" s="4">
        <v>1000000</v>
      </c>
      <c r="N59" s="4">
        <v>50</v>
      </c>
      <c r="O59" s="4">
        <v>3.95</v>
      </c>
      <c r="P59" s="8">
        <f t="shared" si="25"/>
        <v>12658227.848101266</v>
      </c>
      <c r="Q59" s="19">
        <f t="shared" si="26"/>
        <v>291139240.50632912</v>
      </c>
      <c r="R59" s="8">
        <f t="shared" si="27"/>
        <v>8.4641007447271512</v>
      </c>
      <c r="S59" s="8">
        <f>AVERAGE(R57:R59)</f>
        <v>8.4823326041766371</v>
      </c>
    </row>
    <row r="60" spans="1:19" x14ac:dyDescent="0.2">
      <c r="A60" s="4"/>
      <c r="B60" s="8"/>
      <c r="C60" s="4"/>
      <c r="D60" s="4"/>
      <c r="E60" s="4"/>
      <c r="F60" s="8"/>
      <c r="G60" s="19"/>
      <c r="H60" s="8"/>
      <c r="I60" s="8"/>
      <c r="K60" s="8"/>
      <c r="L60" s="8"/>
      <c r="M60" s="4"/>
      <c r="N60" s="4"/>
      <c r="O60" s="4"/>
      <c r="P60" s="8"/>
      <c r="Q60" s="19"/>
      <c r="R60" s="8"/>
      <c r="S60" s="8"/>
    </row>
    <row r="61" spans="1:19" x14ac:dyDescent="0.2">
      <c r="A61" s="4"/>
      <c r="B61" s="8">
        <v>36</v>
      </c>
      <c r="C61" s="4">
        <v>1000000</v>
      </c>
      <c r="D61" s="4">
        <v>50</v>
      </c>
      <c r="E61" s="4">
        <v>3.95</v>
      </c>
      <c r="F61" s="8">
        <f t="shared" si="22"/>
        <v>12658227.848101266</v>
      </c>
      <c r="G61" s="19">
        <f t="shared" si="23"/>
        <v>455696202.53164554</v>
      </c>
      <c r="H61" s="8">
        <f t="shared" si="24"/>
        <v>8.6586754094768459</v>
      </c>
      <c r="I61" s="8"/>
      <c r="K61" s="8"/>
      <c r="L61" s="8">
        <v>55</v>
      </c>
      <c r="M61" s="4">
        <v>1000000</v>
      </c>
      <c r="N61" s="4">
        <v>50</v>
      </c>
      <c r="O61" s="4">
        <v>3.95</v>
      </c>
      <c r="P61" s="8">
        <f t="shared" ref="P61:P71" si="28">M61*N61/O61</f>
        <v>12658227.848101266</v>
      </c>
      <c r="Q61" s="19">
        <f t="shared" ref="Q61:Q71" si="29">P61*L61</f>
        <v>696202531.64556956</v>
      </c>
      <c r="R61" s="8">
        <f t="shared" si="27"/>
        <v>8.8427355982038023</v>
      </c>
      <c r="S61" s="8"/>
    </row>
    <row r="62" spans="1:19" x14ac:dyDescent="0.2">
      <c r="A62" s="4"/>
      <c r="B62" s="8">
        <v>38</v>
      </c>
      <c r="C62" s="4">
        <v>1000000</v>
      </c>
      <c r="D62" s="4">
        <v>50</v>
      </c>
      <c r="E62" s="4">
        <v>3.95</v>
      </c>
      <c r="F62" s="8">
        <f t="shared" si="22"/>
        <v>12658227.848101266</v>
      </c>
      <c r="G62" s="19">
        <f t="shared" si="23"/>
        <v>481012658.22784811</v>
      </c>
      <c r="H62" s="8">
        <f t="shared" si="24"/>
        <v>8.6821565053263683</v>
      </c>
      <c r="I62" s="8"/>
      <c r="K62" s="8"/>
      <c r="L62" s="8">
        <v>45</v>
      </c>
      <c r="M62" s="4">
        <v>1000000</v>
      </c>
      <c r="N62" s="4">
        <v>50</v>
      </c>
      <c r="O62" s="4">
        <v>3.95</v>
      </c>
      <c r="P62" s="8">
        <f t="shared" si="28"/>
        <v>12658227.848101266</v>
      </c>
      <c r="Q62" s="19">
        <f t="shared" si="29"/>
        <v>569620253.16455698</v>
      </c>
      <c r="R62" s="8">
        <f t="shared" si="27"/>
        <v>8.7555854224849021</v>
      </c>
      <c r="S62" s="8"/>
    </row>
    <row r="63" spans="1:19" x14ac:dyDescent="0.2">
      <c r="A63" s="4"/>
      <c r="B63" s="8">
        <v>34</v>
      </c>
      <c r="C63" s="4">
        <v>1000000</v>
      </c>
      <c r="D63" s="4">
        <v>50</v>
      </c>
      <c r="E63" s="4">
        <v>3.95</v>
      </c>
      <c r="F63" s="8">
        <f t="shared" si="22"/>
        <v>12658227.848101266</v>
      </c>
      <c r="G63" s="19">
        <f t="shared" si="23"/>
        <v>430379746.83544302</v>
      </c>
      <c r="H63" s="8">
        <f t="shared" si="24"/>
        <v>8.6338518257518135</v>
      </c>
      <c r="I63" s="8">
        <f>AVERAGE(H61:H63)</f>
        <v>8.6582279135183438</v>
      </c>
      <c r="K63" s="8"/>
      <c r="L63" s="8">
        <v>53</v>
      </c>
      <c r="M63" s="4">
        <v>1000000</v>
      </c>
      <c r="N63" s="4">
        <v>50</v>
      </c>
      <c r="O63" s="4">
        <v>3.95</v>
      </c>
      <c r="P63" s="8">
        <f t="shared" si="28"/>
        <v>12658227.848101266</v>
      </c>
      <c r="Q63" s="19">
        <f t="shared" si="29"/>
        <v>670886075.94936705</v>
      </c>
      <c r="R63" s="8">
        <f t="shared" si="27"/>
        <v>8.8266487783103482</v>
      </c>
      <c r="S63" s="8">
        <f>AVERAGE(R61:R63)</f>
        <v>8.8083232663330175</v>
      </c>
    </row>
    <row r="64" spans="1:19" x14ac:dyDescent="0.2">
      <c r="A64" s="4"/>
      <c r="B64" s="8"/>
      <c r="C64" s="4"/>
      <c r="D64" s="4"/>
      <c r="E64" s="4"/>
      <c r="F64" s="8"/>
      <c r="G64" s="19"/>
      <c r="H64" s="8"/>
      <c r="I64" s="8"/>
      <c r="K64" s="8"/>
      <c r="L64" s="8"/>
      <c r="M64" s="4"/>
      <c r="N64" s="4"/>
      <c r="O64" s="4"/>
      <c r="P64" s="8"/>
      <c r="Q64" s="19"/>
      <c r="R64" s="8"/>
      <c r="S64" s="8"/>
    </row>
    <row r="65" spans="1:19" x14ac:dyDescent="0.2">
      <c r="A65" s="4"/>
      <c r="B65" s="8">
        <v>61</v>
      </c>
      <c r="C65" s="4">
        <v>1000000</v>
      </c>
      <c r="D65" s="4">
        <v>50</v>
      </c>
      <c r="E65" s="4">
        <v>3.95</v>
      </c>
      <c r="F65" s="8">
        <f t="shared" si="22"/>
        <v>12658227.848101266</v>
      </c>
      <c r="G65" s="19">
        <f t="shared" si="23"/>
        <v>772151898.73417723</v>
      </c>
      <c r="H65" s="8">
        <f t="shared" si="24"/>
        <v>8.8877027437203253</v>
      </c>
      <c r="I65" s="8"/>
      <c r="K65" s="8"/>
      <c r="L65" s="8">
        <v>61</v>
      </c>
      <c r="M65" s="4">
        <v>1000000</v>
      </c>
      <c r="N65" s="4">
        <v>50</v>
      </c>
      <c r="O65" s="4">
        <v>3.95</v>
      </c>
      <c r="P65" s="8">
        <f t="shared" si="28"/>
        <v>12658227.848101266</v>
      </c>
      <c r="Q65" s="19">
        <f t="shared" si="29"/>
        <v>772151898.73417723</v>
      </c>
      <c r="R65" s="8">
        <f t="shared" si="27"/>
        <v>8.8877027437203253</v>
      </c>
      <c r="S65" s="8"/>
    </row>
    <row r="66" spans="1:19" x14ac:dyDescent="0.2">
      <c r="A66" s="4"/>
      <c r="B66" s="8">
        <v>69</v>
      </c>
      <c r="C66" s="4">
        <v>1000000</v>
      </c>
      <c r="D66" s="4">
        <v>50</v>
      </c>
      <c r="E66" s="4">
        <v>3.95</v>
      </c>
      <c r="F66" s="8">
        <f t="shared" si="22"/>
        <v>12658227.848101266</v>
      </c>
      <c r="G66" s="19">
        <f t="shared" si="23"/>
        <v>873417721.5189873</v>
      </c>
      <c r="H66" s="8">
        <f t="shared" si="24"/>
        <v>8.9412219994468138</v>
      </c>
      <c r="I66" s="8"/>
      <c r="K66" s="8"/>
      <c r="L66" s="8">
        <v>58</v>
      </c>
      <c r="M66" s="4">
        <v>1000000</v>
      </c>
      <c r="N66" s="4">
        <v>50</v>
      </c>
      <c r="O66" s="4">
        <v>3.95</v>
      </c>
      <c r="P66" s="8">
        <f t="shared" si="28"/>
        <v>12658227.848101266</v>
      </c>
      <c r="Q66" s="19">
        <f t="shared" si="29"/>
        <v>734177215.18987346</v>
      </c>
      <c r="R66" s="8">
        <f t="shared" si="27"/>
        <v>8.8658009022724951</v>
      </c>
      <c r="S66" s="8"/>
    </row>
    <row r="67" spans="1:19" x14ac:dyDescent="0.2">
      <c r="B67" s="9">
        <v>69</v>
      </c>
      <c r="C67" s="8">
        <v>1000000</v>
      </c>
      <c r="D67" s="9">
        <v>50</v>
      </c>
      <c r="E67" s="9">
        <v>3.95</v>
      </c>
      <c r="F67" s="9">
        <f t="shared" si="22"/>
        <v>12658227.848101266</v>
      </c>
      <c r="G67" s="21">
        <f>F67*B67</f>
        <v>873417721.5189873</v>
      </c>
      <c r="H67" s="9">
        <f t="shared" si="24"/>
        <v>8.9412219994468138</v>
      </c>
      <c r="I67" s="9">
        <f>AVERAGE(H65:H67)</f>
        <v>8.9233822475379849</v>
      </c>
      <c r="J67" s="9"/>
      <c r="K67" s="8"/>
      <c r="L67" s="8">
        <v>51</v>
      </c>
      <c r="M67" s="4">
        <v>1000000</v>
      </c>
      <c r="N67" s="4">
        <v>50</v>
      </c>
      <c r="O67" s="4">
        <v>3.95</v>
      </c>
      <c r="P67" s="8">
        <f t="shared" si="28"/>
        <v>12658227.848101266</v>
      </c>
      <c r="Q67" s="19">
        <f t="shared" si="29"/>
        <v>645569620.25316453</v>
      </c>
      <c r="R67" s="8">
        <f t="shared" si="27"/>
        <v>8.8099430848074949</v>
      </c>
      <c r="S67" s="8">
        <f>AVERAGE(R65:R67)</f>
        <v>8.8544822436001045</v>
      </c>
    </row>
    <row r="68" spans="1:19" x14ac:dyDescent="0.2">
      <c r="B68" s="8"/>
      <c r="C68" s="4"/>
      <c r="D68" s="8"/>
      <c r="E68" s="8"/>
      <c r="F68" s="8"/>
      <c r="G68" s="19"/>
      <c r="H68" s="8"/>
      <c r="I68" s="8"/>
      <c r="K68" s="8"/>
      <c r="L68" s="8"/>
      <c r="M68" s="4"/>
      <c r="N68" s="4"/>
      <c r="O68" s="4"/>
      <c r="P68" s="8"/>
      <c r="Q68" s="19"/>
      <c r="R68" s="8"/>
      <c r="S68" s="8"/>
    </row>
    <row r="69" spans="1:19" x14ac:dyDescent="0.2">
      <c r="B69" s="8">
        <v>42</v>
      </c>
      <c r="C69" s="4">
        <v>1000000</v>
      </c>
      <c r="D69" s="8">
        <v>50</v>
      </c>
      <c r="E69" s="8">
        <v>3.95</v>
      </c>
      <c r="F69" s="8">
        <f t="shared" ref="F69:F75" si="30">C69*D69/E69</f>
        <v>12658227.848101266</v>
      </c>
      <c r="G69" s="19">
        <f t="shared" ref="G69:G75" si="31">F69*B69</f>
        <v>531645569.62025315</v>
      </c>
      <c r="H69" s="8">
        <f t="shared" ref="H69:H75" si="32">LOG10(G69)</f>
        <v>8.725622199107459</v>
      </c>
      <c r="I69" s="8"/>
      <c r="K69" s="8"/>
      <c r="L69" s="8">
        <v>70</v>
      </c>
      <c r="M69" s="4">
        <v>1000000</v>
      </c>
      <c r="N69" s="4">
        <v>50</v>
      </c>
      <c r="O69" s="4">
        <v>3.95</v>
      </c>
      <c r="P69" s="8">
        <f t="shared" si="28"/>
        <v>12658227.848101266</v>
      </c>
      <c r="Q69" s="19">
        <f t="shared" si="29"/>
        <v>886075949.36708856</v>
      </c>
      <c r="R69" s="8">
        <f t="shared" si="27"/>
        <v>8.9474709487238151</v>
      </c>
      <c r="S69" s="8"/>
    </row>
    <row r="70" spans="1:19" x14ac:dyDescent="0.2">
      <c r="B70" s="8">
        <v>40</v>
      </c>
      <c r="C70" s="4">
        <v>1000000</v>
      </c>
      <c r="D70" s="8">
        <v>50</v>
      </c>
      <c r="E70" s="8">
        <v>3.95</v>
      </c>
      <c r="F70" s="8">
        <f t="shared" si="30"/>
        <v>12658227.848101266</v>
      </c>
      <c r="G70" s="19">
        <f t="shared" si="31"/>
        <v>506329113.92405063</v>
      </c>
      <c r="H70" s="8">
        <f t="shared" si="32"/>
        <v>8.7044329000375207</v>
      </c>
      <c r="I70" s="8"/>
      <c r="K70" s="8"/>
      <c r="L70" s="8">
        <v>73</v>
      </c>
      <c r="M70" s="4">
        <v>1000000</v>
      </c>
      <c r="N70" s="4">
        <v>50</v>
      </c>
      <c r="O70" s="4">
        <v>3.95</v>
      </c>
      <c r="P70" s="8">
        <f t="shared" si="28"/>
        <v>12658227.848101266</v>
      </c>
      <c r="Q70" s="19">
        <f t="shared" si="29"/>
        <v>924050632.91139245</v>
      </c>
      <c r="R70" s="8">
        <f t="shared" si="27"/>
        <v>8.965695768830015</v>
      </c>
      <c r="S70" s="8"/>
    </row>
    <row r="71" spans="1:19" x14ac:dyDescent="0.2">
      <c r="B71" s="8">
        <v>43</v>
      </c>
      <c r="C71" s="4">
        <v>1000000</v>
      </c>
      <c r="D71" s="8">
        <v>50</v>
      </c>
      <c r="E71" s="8">
        <v>3.95</v>
      </c>
      <c r="F71" s="8">
        <f t="shared" si="30"/>
        <v>12658227.848101266</v>
      </c>
      <c r="G71" s="19">
        <f t="shared" si="31"/>
        <v>544303797.46835446</v>
      </c>
      <c r="H71" s="8">
        <f t="shared" si="32"/>
        <v>8.7358413642891453</v>
      </c>
      <c r="I71" s="8">
        <f>AVERAGE(H69:H71)</f>
        <v>8.7219654878113744</v>
      </c>
      <c r="K71" s="8"/>
      <c r="L71" s="8">
        <v>72</v>
      </c>
      <c r="M71" s="4">
        <v>1000000</v>
      </c>
      <c r="N71" s="4">
        <v>50</v>
      </c>
      <c r="O71" s="4">
        <v>3.95</v>
      </c>
      <c r="P71" s="8">
        <f t="shared" si="28"/>
        <v>12658227.848101266</v>
      </c>
      <c r="Q71" s="19">
        <f t="shared" si="29"/>
        <v>911392405.06329107</v>
      </c>
      <c r="R71" s="8">
        <f t="shared" si="27"/>
        <v>8.9597054051408271</v>
      </c>
      <c r="S71" s="8">
        <f>AVERAGE(R69:R71)</f>
        <v>8.9576240408982191</v>
      </c>
    </row>
    <row r="72" spans="1:19" x14ac:dyDescent="0.2">
      <c r="B72" s="8"/>
      <c r="C72" s="4"/>
      <c r="D72" s="8"/>
      <c r="E72" s="8"/>
      <c r="F72" s="8"/>
      <c r="G72" s="19"/>
      <c r="H72" s="8"/>
      <c r="I72" s="8"/>
      <c r="K72" s="8"/>
      <c r="L72" s="8"/>
      <c r="M72" s="4"/>
      <c r="N72" s="4"/>
      <c r="O72" s="4"/>
      <c r="P72" s="8"/>
      <c r="Q72" s="19"/>
      <c r="R72" s="8"/>
      <c r="S72" s="8"/>
    </row>
    <row r="73" spans="1:19" x14ac:dyDescent="0.2">
      <c r="B73" s="8">
        <v>53</v>
      </c>
      <c r="C73" s="4">
        <v>1000000</v>
      </c>
      <c r="D73" s="8">
        <v>50</v>
      </c>
      <c r="E73" s="8">
        <v>3.95</v>
      </c>
      <c r="F73" s="8">
        <f t="shared" si="30"/>
        <v>12658227.848101266</v>
      </c>
      <c r="G73" s="19">
        <f t="shared" si="31"/>
        <v>670886075.94936705</v>
      </c>
      <c r="H73" s="8">
        <f t="shared" si="32"/>
        <v>8.8266487783103482</v>
      </c>
      <c r="I73" s="8"/>
      <c r="K73" s="8"/>
      <c r="L73" s="4">
        <v>42</v>
      </c>
      <c r="M73" s="4">
        <v>1000000</v>
      </c>
      <c r="N73" s="4">
        <v>50</v>
      </c>
      <c r="O73" s="4">
        <v>3.95</v>
      </c>
      <c r="P73" s="4">
        <f t="shared" ref="P73:P75" si="33">M73*N73/O73</f>
        <v>12658227.848101266</v>
      </c>
      <c r="Q73" s="24">
        <f t="shared" ref="Q73:Q75" si="34">P73*L73</f>
        <v>531645569.62025315</v>
      </c>
      <c r="R73" s="4">
        <f t="shared" si="27"/>
        <v>8.725622199107459</v>
      </c>
      <c r="S73" s="4"/>
    </row>
    <row r="74" spans="1:19" x14ac:dyDescent="0.2">
      <c r="B74" s="9">
        <v>50</v>
      </c>
      <c r="C74" s="8">
        <v>1000000</v>
      </c>
      <c r="D74" s="9">
        <v>50</v>
      </c>
      <c r="E74" s="8">
        <v>3.95</v>
      </c>
      <c r="F74" s="8">
        <f t="shared" si="30"/>
        <v>12658227.848101266</v>
      </c>
      <c r="G74" s="19">
        <f t="shared" si="31"/>
        <v>632911392.40506327</v>
      </c>
      <c r="H74" s="8">
        <f t="shared" si="32"/>
        <v>8.8013429130455769</v>
      </c>
      <c r="I74" s="8"/>
      <c r="K74" s="8"/>
      <c r="L74" s="4">
        <v>38</v>
      </c>
      <c r="M74" s="4">
        <v>1000000</v>
      </c>
      <c r="N74" s="4">
        <v>50</v>
      </c>
      <c r="O74" s="4">
        <v>3.95</v>
      </c>
      <c r="P74" s="4">
        <f t="shared" si="33"/>
        <v>12658227.848101266</v>
      </c>
      <c r="Q74" s="24">
        <f t="shared" si="34"/>
        <v>481012658.22784811</v>
      </c>
      <c r="R74" s="4">
        <f t="shared" si="27"/>
        <v>8.6821565053263683</v>
      </c>
      <c r="S74" s="4"/>
    </row>
    <row r="75" spans="1:19" x14ac:dyDescent="0.2">
      <c r="B75" s="9">
        <v>46</v>
      </c>
      <c r="C75" s="8">
        <v>1000000</v>
      </c>
      <c r="D75" s="9">
        <v>50</v>
      </c>
      <c r="E75" s="9">
        <v>3.95</v>
      </c>
      <c r="F75" s="9">
        <f t="shared" si="30"/>
        <v>12658227.848101266</v>
      </c>
      <c r="G75" s="19">
        <f t="shared" si="31"/>
        <v>582278481.01265824</v>
      </c>
      <c r="H75" s="8">
        <f t="shared" si="32"/>
        <v>8.7651307403911325</v>
      </c>
      <c r="I75" s="8">
        <f>AVERAGE(H73:H75)</f>
        <v>8.797707477249018</v>
      </c>
      <c r="K75" s="8"/>
      <c r="L75" s="4">
        <v>45</v>
      </c>
      <c r="M75" s="4">
        <v>1000000</v>
      </c>
      <c r="N75" s="4">
        <v>50</v>
      </c>
      <c r="O75" s="4">
        <v>3.95</v>
      </c>
      <c r="P75" s="4">
        <f t="shared" si="33"/>
        <v>12658227.848101266</v>
      </c>
      <c r="Q75" s="24">
        <f t="shared" si="34"/>
        <v>569620253.16455698</v>
      </c>
      <c r="R75" s="4">
        <f t="shared" si="27"/>
        <v>8.7555854224849021</v>
      </c>
      <c r="S75" s="4">
        <f>AVERAGE(R73:R75)</f>
        <v>8.7211213756395765</v>
      </c>
    </row>
    <row r="76" spans="1:19" x14ac:dyDescent="0.2">
      <c r="A76" s="5"/>
      <c r="B76" s="11"/>
      <c r="C76" s="5"/>
      <c r="D76" s="5"/>
      <c r="E76" s="5"/>
      <c r="F76" s="11"/>
      <c r="G76" s="22"/>
      <c r="H76" s="11"/>
      <c r="I76" s="11"/>
      <c r="K76" s="11"/>
      <c r="L76" s="11"/>
      <c r="M76" s="5"/>
      <c r="N76" s="5"/>
      <c r="O76" s="5"/>
      <c r="P76" s="11"/>
      <c r="Q76" s="22"/>
      <c r="R76" s="11"/>
      <c r="S76" s="11"/>
    </row>
    <row r="77" spans="1:19" x14ac:dyDescent="0.2">
      <c r="A77" s="4"/>
      <c r="B77" s="8"/>
      <c r="C77" s="4"/>
      <c r="D77" s="4"/>
      <c r="E77" s="4"/>
      <c r="F77" s="8"/>
      <c r="G77" s="19"/>
      <c r="H77" s="8"/>
      <c r="I77" s="8"/>
      <c r="K77" s="8"/>
      <c r="L77" s="8"/>
      <c r="M77" s="4"/>
      <c r="N77" s="4"/>
      <c r="O77" s="4"/>
      <c r="P77" s="8"/>
      <c r="Q77" s="19"/>
      <c r="R77" s="8"/>
      <c r="S77" s="8"/>
    </row>
    <row r="78" spans="1:19" x14ac:dyDescent="0.2">
      <c r="A78" s="18" t="s">
        <v>323</v>
      </c>
      <c r="B78" s="8">
        <v>80</v>
      </c>
      <c r="C78" s="4">
        <v>1000000</v>
      </c>
      <c r="D78" s="4">
        <v>50</v>
      </c>
      <c r="E78" s="4">
        <v>3.95</v>
      </c>
      <c r="F78" s="8">
        <f t="shared" ref="F78:F88" si="35">C78*D78/E78</f>
        <v>12658227.848101266</v>
      </c>
      <c r="G78" s="19">
        <f>F78*B78</f>
        <v>1012658227.8481013</v>
      </c>
      <c r="H78" s="8">
        <f t="shared" ref="H78:H88" si="36">LOG10(G78)</f>
        <v>9.0054628957015019</v>
      </c>
      <c r="I78" s="8"/>
      <c r="K78" s="20" t="s">
        <v>324</v>
      </c>
      <c r="L78" s="8">
        <v>35</v>
      </c>
      <c r="M78" s="4">
        <v>1000000</v>
      </c>
      <c r="N78" s="4">
        <v>50</v>
      </c>
      <c r="O78" s="4">
        <v>3.95</v>
      </c>
      <c r="P78" s="8">
        <f t="shared" ref="P78:P80" si="37">M78*N78/O78</f>
        <v>12658227.848101266</v>
      </c>
      <c r="Q78" s="19">
        <f t="shared" ref="Q78:Q80" si="38">P78*L78</f>
        <v>443037974.68354428</v>
      </c>
      <c r="R78" s="8">
        <f t="shared" ref="R78:R138" si="39">LOG10(Q78)</f>
        <v>8.6464409530598338</v>
      </c>
      <c r="S78" s="8"/>
    </row>
    <row r="79" spans="1:19" x14ac:dyDescent="0.2">
      <c r="A79" s="4"/>
      <c r="B79" s="8">
        <v>79</v>
      </c>
      <c r="C79" s="4">
        <v>1000000</v>
      </c>
      <c r="D79" s="4">
        <v>50</v>
      </c>
      <c r="E79" s="4">
        <v>3.95</v>
      </c>
      <c r="F79" s="8">
        <f t="shared" si="35"/>
        <v>12658227.848101266</v>
      </c>
      <c r="G79" s="19">
        <f t="shared" ref="G79:G88" si="40">F79*B79</f>
        <v>1000000000</v>
      </c>
      <c r="H79" s="8">
        <f t="shared" si="36"/>
        <v>9</v>
      </c>
      <c r="I79" s="8"/>
      <c r="K79" s="8"/>
      <c r="L79" s="8">
        <v>32</v>
      </c>
      <c r="M79" s="4">
        <v>1000000</v>
      </c>
      <c r="N79" s="4">
        <v>50</v>
      </c>
      <c r="O79" s="4">
        <v>3.95</v>
      </c>
      <c r="P79" s="8">
        <f t="shared" si="37"/>
        <v>12658227.848101266</v>
      </c>
      <c r="Q79" s="19">
        <f t="shared" si="38"/>
        <v>405063291.1392405</v>
      </c>
      <c r="R79" s="8">
        <f t="shared" si="39"/>
        <v>8.6075228870294644</v>
      </c>
      <c r="S79" s="8"/>
    </row>
    <row r="80" spans="1:19" x14ac:dyDescent="0.2">
      <c r="A80" s="4"/>
      <c r="B80" s="8">
        <v>82</v>
      </c>
      <c r="C80" s="4">
        <v>1000000</v>
      </c>
      <c r="D80" s="4">
        <v>50</v>
      </c>
      <c r="E80" s="4">
        <v>3.95</v>
      </c>
      <c r="F80" s="8">
        <f t="shared" si="35"/>
        <v>12658227.848101266</v>
      </c>
      <c r="G80" s="19">
        <f t="shared" si="40"/>
        <v>1037974683.5443038</v>
      </c>
      <c r="H80" s="8">
        <f t="shared" si="36"/>
        <v>9.0161867610932749</v>
      </c>
      <c r="I80" s="8">
        <f>AVERAGE(H78:H80)</f>
        <v>9.0072165522649268</v>
      </c>
      <c r="K80" s="8"/>
      <c r="L80" s="8">
        <v>31</v>
      </c>
      <c r="M80" s="4">
        <v>1000000</v>
      </c>
      <c r="N80" s="4">
        <v>50</v>
      </c>
      <c r="O80" s="4">
        <v>3.95</v>
      </c>
      <c r="P80" s="8">
        <f t="shared" si="37"/>
        <v>12658227.848101266</v>
      </c>
      <c r="Q80" s="19">
        <f t="shared" si="38"/>
        <v>392405063.29113925</v>
      </c>
      <c r="R80" s="8">
        <f t="shared" si="39"/>
        <v>8.5937346025438313</v>
      </c>
      <c r="S80" s="8">
        <f>AVERAGE(R78:R80)</f>
        <v>8.6158994808777098</v>
      </c>
    </row>
    <row r="81" spans="1:19" x14ac:dyDescent="0.2">
      <c r="A81" s="4"/>
      <c r="B81" s="8"/>
      <c r="C81" s="4"/>
      <c r="D81" s="4"/>
      <c r="E81" s="4"/>
      <c r="F81" s="8"/>
      <c r="G81" s="19"/>
      <c r="H81" s="8"/>
      <c r="I81" s="8"/>
      <c r="K81" s="8"/>
      <c r="L81" s="8"/>
      <c r="M81" s="4"/>
      <c r="N81" s="4"/>
      <c r="O81" s="4"/>
      <c r="P81" s="8"/>
      <c r="Q81" s="19"/>
      <c r="R81" s="8"/>
      <c r="S81" s="8"/>
    </row>
    <row r="82" spans="1:19" x14ac:dyDescent="0.2">
      <c r="A82" s="4"/>
      <c r="B82" s="8">
        <v>65</v>
      </c>
      <c r="C82" s="4">
        <v>1000000</v>
      </c>
      <c r="D82" s="4">
        <v>50</v>
      </c>
      <c r="E82" s="4">
        <v>3.95</v>
      </c>
      <c r="F82" s="8">
        <f t="shared" si="35"/>
        <v>12658227.848101266</v>
      </c>
      <c r="G82" s="19">
        <f t="shared" si="40"/>
        <v>822784810.12658226</v>
      </c>
      <c r="H82" s="8">
        <f t="shared" si="36"/>
        <v>8.9152862653524139</v>
      </c>
      <c r="I82" s="8"/>
      <c r="K82" s="8"/>
      <c r="L82" s="8">
        <v>44</v>
      </c>
      <c r="M82" s="4">
        <v>1000000</v>
      </c>
      <c r="N82" s="4">
        <v>50</v>
      </c>
      <c r="O82" s="4">
        <v>3.95</v>
      </c>
      <c r="P82" s="8">
        <f t="shared" ref="P82:P92" si="41">M82*N82/O82</f>
        <v>12658227.848101266</v>
      </c>
      <c r="Q82" s="19">
        <f t="shared" ref="Q82:Q92" si="42">P82*L82</f>
        <v>556962025.31645572</v>
      </c>
      <c r="R82" s="8">
        <f t="shared" si="39"/>
        <v>8.745825585195746</v>
      </c>
      <c r="S82" s="8"/>
    </row>
    <row r="83" spans="1:19" x14ac:dyDescent="0.2">
      <c r="A83" s="4"/>
      <c r="B83" s="8">
        <v>65</v>
      </c>
      <c r="C83" s="4">
        <v>1000000</v>
      </c>
      <c r="D83" s="4">
        <v>50</v>
      </c>
      <c r="E83" s="4">
        <v>3.95</v>
      </c>
      <c r="F83" s="8">
        <f t="shared" si="35"/>
        <v>12658227.848101266</v>
      </c>
      <c r="G83" s="19">
        <f t="shared" si="40"/>
        <v>822784810.12658226</v>
      </c>
      <c r="H83" s="8">
        <f t="shared" si="36"/>
        <v>8.9152862653524139</v>
      </c>
      <c r="I83" s="8"/>
      <c r="K83" s="8"/>
      <c r="L83" s="8">
        <v>40</v>
      </c>
      <c r="M83" s="4">
        <v>1000000</v>
      </c>
      <c r="N83" s="4">
        <v>50</v>
      </c>
      <c r="O83" s="4">
        <v>3.95</v>
      </c>
      <c r="P83" s="8">
        <f t="shared" si="41"/>
        <v>12658227.848101266</v>
      </c>
      <c r="Q83" s="19">
        <f t="shared" si="42"/>
        <v>506329113.92405063</v>
      </c>
      <c r="R83" s="8">
        <f t="shared" si="39"/>
        <v>8.7044329000375207</v>
      </c>
      <c r="S83" s="8"/>
    </row>
    <row r="84" spans="1:19" x14ac:dyDescent="0.2">
      <c r="A84" s="4"/>
      <c r="B84" s="8">
        <v>68</v>
      </c>
      <c r="C84" s="4">
        <v>1000000</v>
      </c>
      <c r="D84" s="4">
        <v>50</v>
      </c>
      <c r="E84" s="4">
        <v>3.95</v>
      </c>
      <c r="F84" s="8">
        <f t="shared" si="35"/>
        <v>12658227.848101266</v>
      </c>
      <c r="G84" s="19">
        <f t="shared" si="40"/>
        <v>860759493.67088604</v>
      </c>
      <c r="H84" s="8">
        <f t="shared" si="36"/>
        <v>8.9348818214157948</v>
      </c>
      <c r="I84" s="8">
        <f>AVERAGE(H82:H84)</f>
        <v>8.9218181173735402</v>
      </c>
      <c r="K84" s="8"/>
      <c r="L84" s="8">
        <v>42</v>
      </c>
      <c r="M84" s="4">
        <v>1000000</v>
      </c>
      <c r="N84" s="4">
        <v>50</v>
      </c>
      <c r="O84" s="4">
        <v>3.95</v>
      </c>
      <c r="P84" s="8">
        <f t="shared" si="41"/>
        <v>12658227.848101266</v>
      </c>
      <c r="Q84" s="19">
        <f t="shared" si="42"/>
        <v>531645569.62025315</v>
      </c>
      <c r="R84" s="8">
        <f t="shared" si="39"/>
        <v>8.725622199107459</v>
      </c>
      <c r="S84" s="8">
        <f>AVERAGE(R82:R84)</f>
        <v>8.7252935614469092</v>
      </c>
    </row>
    <row r="85" spans="1:19" x14ac:dyDescent="0.2">
      <c r="A85" s="4"/>
      <c r="B85" s="8"/>
      <c r="C85" s="4"/>
      <c r="D85" s="4"/>
      <c r="E85" s="4"/>
      <c r="F85" s="8"/>
      <c r="G85" s="19"/>
      <c r="H85" s="8"/>
      <c r="I85" s="8"/>
      <c r="K85" s="8"/>
      <c r="L85" s="8"/>
      <c r="M85" s="4"/>
      <c r="N85" s="4"/>
      <c r="O85" s="4"/>
      <c r="P85" s="8"/>
      <c r="Q85" s="19"/>
      <c r="R85" s="8"/>
      <c r="S85" s="8"/>
    </row>
    <row r="86" spans="1:19" x14ac:dyDescent="0.2">
      <c r="A86" s="4"/>
      <c r="B86" s="8">
        <v>72</v>
      </c>
      <c r="C86" s="4">
        <v>1000000</v>
      </c>
      <c r="D86" s="4">
        <v>50</v>
      </c>
      <c r="E86" s="4">
        <v>3.95</v>
      </c>
      <c r="F86" s="8">
        <f t="shared" si="35"/>
        <v>12658227.848101266</v>
      </c>
      <c r="G86" s="19">
        <f t="shared" si="40"/>
        <v>911392405.06329107</v>
      </c>
      <c r="H86" s="8">
        <f t="shared" si="36"/>
        <v>8.9597054051408271</v>
      </c>
      <c r="I86" s="8"/>
      <c r="K86" s="8"/>
      <c r="L86" s="8">
        <v>28</v>
      </c>
      <c r="M86" s="4">
        <v>1000000</v>
      </c>
      <c r="N86" s="4">
        <v>50</v>
      </c>
      <c r="O86" s="4">
        <v>3.95</v>
      </c>
      <c r="P86" s="8">
        <f t="shared" si="41"/>
        <v>12658227.848101266</v>
      </c>
      <c r="Q86" s="19">
        <f t="shared" si="42"/>
        <v>354430379.74683547</v>
      </c>
      <c r="R86" s="8">
        <f t="shared" si="39"/>
        <v>8.5495309400517776</v>
      </c>
      <c r="S86" s="8"/>
    </row>
    <row r="87" spans="1:19" x14ac:dyDescent="0.2">
      <c r="A87" s="4"/>
      <c r="B87" s="8">
        <v>74</v>
      </c>
      <c r="C87" s="4">
        <v>1000000</v>
      </c>
      <c r="D87" s="4">
        <v>50</v>
      </c>
      <c r="E87" s="4">
        <v>3.95</v>
      </c>
      <c r="F87" s="8">
        <f t="shared" si="35"/>
        <v>12658227.848101266</v>
      </c>
      <c r="G87" s="19">
        <f t="shared" si="40"/>
        <v>936708860.75949371</v>
      </c>
      <c r="H87" s="8">
        <f t="shared" si="36"/>
        <v>8.9716046284405344</v>
      </c>
      <c r="I87" s="8"/>
      <c r="K87" s="8"/>
      <c r="L87" s="8">
        <v>27</v>
      </c>
      <c r="M87" s="4">
        <v>1000000</v>
      </c>
      <c r="N87" s="4">
        <v>50</v>
      </c>
      <c r="O87" s="4">
        <v>3.95</v>
      </c>
      <c r="P87" s="8">
        <f t="shared" si="41"/>
        <v>12658227.848101266</v>
      </c>
      <c r="Q87" s="19">
        <f t="shared" si="42"/>
        <v>341772151.89873415</v>
      </c>
      <c r="R87" s="8">
        <f t="shared" si="39"/>
        <v>8.533736672868546</v>
      </c>
      <c r="S87" s="8"/>
    </row>
    <row r="88" spans="1:19" x14ac:dyDescent="0.2">
      <c r="B88" s="9">
        <v>76</v>
      </c>
      <c r="C88" s="8">
        <v>1000000</v>
      </c>
      <c r="D88" s="9">
        <v>50</v>
      </c>
      <c r="E88" s="9">
        <v>3.95</v>
      </c>
      <c r="F88" s="9">
        <f t="shared" si="35"/>
        <v>12658227.848101266</v>
      </c>
      <c r="G88" s="21">
        <f t="shared" si="40"/>
        <v>962025316.45569623</v>
      </c>
      <c r="H88" s="9">
        <f t="shared" si="36"/>
        <v>8.9831865009903495</v>
      </c>
      <c r="I88" s="9">
        <f>AVERAGE(H86:H88)</f>
        <v>8.971498844857237</v>
      </c>
      <c r="J88" s="9"/>
      <c r="K88" s="8"/>
      <c r="L88" s="8">
        <v>30</v>
      </c>
      <c r="M88" s="4">
        <v>1000000</v>
      </c>
      <c r="N88" s="4">
        <v>50</v>
      </c>
      <c r="O88" s="4">
        <v>3.95</v>
      </c>
      <c r="P88" s="8">
        <f t="shared" si="41"/>
        <v>12658227.848101266</v>
      </c>
      <c r="Q88" s="19">
        <f t="shared" si="42"/>
        <v>379746835.44303799</v>
      </c>
      <c r="R88" s="8">
        <f t="shared" si="39"/>
        <v>8.5794941634292208</v>
      </c>
      <c r="S88" s="8">
        <f>AVERAGE(R86:R88)</f>
        <v>8.5542539254498475</v>
      </c>
    </row>
    <row r="89" spans="1:19" x14ac:dyDescent="0.2">
      <c r="B89" s="8"/>
      <c r="C89" s="4"/>
      <c r="D89" s="8"/>
      <c r="E89" s="8"/>
      <c r="F89" s="8"/>
      <c r="G89" s="19"/>
      <c r="H89" s="8"/>
      <c r="I89" s="8"/>
      <c r="K89" s="8"/>
      <c r="L89" s="8"/>
      <c r="M89" s="4"/>
      <c r="N89" s="4"/>
      <c r="O89" s="4"/>
      <c r="P89" s="8"/>
      <c r="Q89" s="19"/>
      <c r="R89" s="8"/>
      <c r="S89" s="8"/>
    </row>
    <row r="90" spans="1:19" x14ac:dyDescent="0.2">
      <c r="B90" s="8">
        <v>89</v>
      </c>
      <c r="C90" s="4">
        <v>1000000</v>
      </c>
      <c r="D90" s="8">
        <v>50</v>
      </c>
      <c r="E90" s="8">
        <v>3.95</v>
      </c>
      <c r="F90" s="8">
        <f t="shared" ref="F90:F96" si="43">C90*D90/E90</f>
        <v>12658227.848101266</v>
      </c>
      <c r="G90" s="19">
        <f t="shared" ref="G90:G96" si="44">F90*B90</f>
        <v>1126582278.4810126</v>
      </c>
      <c r="H90" s="8">
        <f t="shared" ref="H90:H96" si="45">LOG10(G90)</f>
        <v>9.0517629153544714</v>
      </c>
      <c r="I90" s="8"/>
      <c r="K90" s="8"/>
      <c r="L90" s="8">
        <v>36</v>
      </c>
      <c r="M90" s="4">
        <v>1000000</v>
      </c>
      <c r="N90" s="4">
        <v>50</v>
      </c>
      <c r="O90" s="4">
        <v>3.95</v>
      </c>
      <c r="P90" s="8">
        <f t="shared" si="41"/>
        <v>12658227.848101266</v>
      </c>
      <c r="Q90" s="19">
        <f t="shared" si="42"/>
        <v>455696202.53164554</v>
      </c>
      <c r="R90" s="8">
        <f t="shared" si="39"/>
        <v>8.6586754094768459</v>
      </c>
      <c r="S90" s="8"/>
    </row>
    <row r="91" spans="1:19" x14ac:dyDescent="0.2">
      <c r="B91" s="8">
        <v>82</v>
      </c>
      <c r="C91" s="4">
        <v>1000000</v>
      </c>
      <c r="D91" s="8">
        <v>50</v>
      </c>
      <c r="E91" s="8">
        <v>3.95</v>
      </c>
      <c r="F91" s="8">
        <f t="shared" si="43"/>
        <v>12658227.848101266</v>
      </c>
      <c r="G91" s="19">
        <f t="shared" si="44"/>
        <v>1037974683.5443038</v>
      </c>
      <c r="H91" s="8">
        <f t="shared" si="45"/>
        <v>9.0161867610932749</v>
      </c>
      <c r="I91" s="8"/>
      <c r="K91" s="8"/>
      <c r="L91" s="8">
        <v>35</v>
      </c>
      <c r="M91" s="4">
        <v>1000000</v>
      </c>
      <c r="N91" s="4">
        <v>50</v>
      </c>
      <c r="O91" s="4">
        <v>3.95</v>
      </c>
      <c r="P91" s="8">
        <f t="shared" si="41"/>
        <v>12658227.848101266</v>
      </c>
      <c r="Q91" s="19">
        <f t="shared" si="42"/>
        <v>443037974.68354428</v>
      </c>
      <c r="R91" s="8">
        <f t="shared" si="39"/>
        <v>8.6464409530598338</v>
      </c>
      <c r="S91" s="8"/>
    </row>
    <row r="92" spans="1:19" x14ac:dyDescent="0.2">
      <c r="B92" s="8">
        <v>86</v>
      </c>
      <c r="C92" s="4">
        <v>1000000</v>
      </c>
      <c r="D92" s="8">
        <v>50</v>
      </c>
      <c r="E92" s="8">
        <v>3.95</v>
      </c>
      <c r="F92" s="8">
        <f t="shared" si="43"/>
        <v>12658227.848101266</v>
      </c>
      <c r="G92" s="19">
        <f t="shared" si="44"/>
        <v>1088607594.9367089</v>
      </c>
      <c r="H92" s="8">
        <f t="shared" si="45"/>
        <v>9.0368713599531265</v>
      </c>
      <c r="I92" s="8">
        <f>AVERAGE(H90:H92)</f>
        <v>9.034940345466957</v>
      </c>
      <c r="K92" s="8"/>
      <c r="L92" s="8">
        <v>37</v>
      </c>
      <c r="M92" s="4">
        <v>1000000</v>
      </c>
      <c r="N92" s="4">
        <v>50</v>
      </c>
      <c r="O92" s="4">
        <v>3.95</v>
      </c>
      <c r="P92" s="8">
        <f t="shared" si="41"/>
        <v>12658227.848101266</v>
      </c>
      <c r="Q92" s="19">
        <f t="shared" si="42"/>
        <v>468354430.37974685</v>
      </c>
      <c r="R92" s="8">
        <f t="shared" si="39"/>
        <v>8.6705746327765532</v>
      </c>
      <c r="S92" s="8">
        <f>AVERAGE(R90:R92)</f>
        <v>8.6585636651044116</v>
      </c>
    </row>
    <row r="93" spans="1:19" x14ac:dyDescent="0.2">
      <c r="B93" s="8"/>
      <c r="C93" s="4"/>
      <c r="D93" s="8"/>
      <c r="E93" s="8"/>
      <c r="F93" s="8"/>
      <c r="G93" s="19"/>
      <c r="H93" s="8"/>
      <c r="I93" s="8"/>
      <c r="K93" s="8"/>
      <c r="L93" s="8"/>
      <c r="M93" s="4"/>
      <c r="N93" s="4"/>
      <c r="O93" s="4"/>
      <c r="P93" s="8"/>
      <c r="Q93" s="19"/>
      <c r="R93" s="8"/>
      <c r="S93" s="8"/>
    </row>
    <row r="94" spans="1:19" x14ac:dyDescent="0.2">
      <c r="B94" s="8">
        <v>83</v>
      </c>
      <c r="C94" s="4">
        <v>1000000</v>
      </c>
      <c r="D94" s="8">
        <v>50</v>
      </c>
      <c r="E94" s="8">
        <v>3.95</v>
      </c>
      <c r="F94" s="8">
        <f t="shared" si="43"/>
        <v>12658227.848101266</v>
      </c>
      <c r="G94" s="19">
        <f t="shared" si="44"/>
        <v>1050632911.392405</v>
      </c>
      <c r="H94" s="8">
        <f t="shared" si="45"/>
        <v>9.0214510010856319</v>
      </c>
      <c r="I94" s="8"/>
      <c r="K94" s="8"/>
      <c r="L94" s="4">
        <v>41</v>
      </c>
      <c r="M94" s="4">
        <v>1000000</v>
      </c>
      <c r="N94" s="4">
        <v>50</v>
      </c>
      <c r="O94" s="4">
        <v>3.95</v>
      </c>
      <c r="P94" s="4">
        <f t="shared" ref="P94:P138" si="46">M94*N94/O94</f>
        <v>12658227.848101266</v>
      </c>
      <c r="Q94" s="24">
        <f t="shared" ref="Q94:Q138" si="47">P94*L94</f>
        <v>518987341.77215189</v>
      </c>
      <c r="R94" s="4">
        <f t="shared" si="39"/>
        <v>8.7151567654292936</v>
      </c>
      <c r="S94" s="4"/>
    </row>
    <row r="95" spans="1:19" x14ac:dyDescent="0.2">
      <c r="B95" s="9">
        <v>81</v>
      </c>
      <c r="C95" s="8">
        <v>1000000</v>
      </c>
      <c r="D95" s="9">
        <v>50</v>
      </c>
      <c r="E95" s="8">
        <v>3.95</v>
      </c>
      <c r="F95" s="8">
        <f t="shared" si="43"/>
        <v>12658227.848101266</v>
      </c>
      <c r="G95" s="19">
        <f t="shared" si="44"/>
        <v>1025316455.6962025</v>
      </c>
      <c r="H95" s="8">
        <f t="shared" si="45"/>
        <v>9.0108579275882086</v>
      </c>
      <c r="I95" s="8"/>
      <c r="K95" s="8"/>
      <c r="L95" s="4">
        <v>42</v>
      </c>
      <c r="M95" s="4">
        <v>1000000</v>
      </c>
      <c r="N95" s="4">
        <v>50</v>
      </c>
      <c r="O95" s="4">
        <v>3.95</v>
      </c>
      <c r="P95" s="4">
        <f t="shared" si="46"/>
        <v>12658227.848101266</v>
      </c>
      <c r="Q95" s="24">
        <f t="shared" si="47"/>
        <v>531645569.62025315</v>
      </c>
      <c r="R95" s="4">
        <f t="shared" si="39"/>
        <v>8.725622199107459</v>
      </c>
      <c r="S95" s="4"/>
    </row>
    <row r="96" spans="1:19" x14ac:dyDescent="0.2">
      <c r="B96" s="9">
        <v>85</v>
      </c>
      <c r="C96" s="8">
        <v>1000000</v>
      </c>
      <c r="D96" s="9">
        <v>50</v>
      </c>
      <c r="E96" s="9">
        <v>3.95</v>
      </c>
      <c r="F96" s="9">
        <f t="shared" si="43"/>
        <v>12658227.848101266</v>
      </c>
      <c r="G96" s="19">
        <f t="shared" si="44"/>
        <v>1075949367.0886075</v>
      </c>
      <c r="H96" s="8">
        <f t="shared" si="45"/>
        <v>9.031791834423851</v>
      </c>
      <c r="I96" s="8">
        <f>AVERAGE(H94:H96)</f>
        <v>9.0213669210325644</v>
      </c>
      <c r="K96" s="8"/>
      <c r="L96" s="4">
        <v>45</v>
      </c>
      <c r="M96" s="4">
        <v>1000000</v>
      </c>
      <c r="N96" s="4">
        <v>50</v>
      </c>
      <c r="O96" s="4">
        <v>3.95</v>
      </c>
      <c r="P96" s="4">
        <f t="shared" si="46"/>
        <v>12658227.848101266</v>
      </c>
      <c r="Q96" s="24">
        <f t="shared" si="47"/>
        <v>569620253.16455698</v>
      </c>
      <c r="R96" s="4">
        <f t="shared" si="39"/>
        <v>8.7555854224849021</v>
      </c>
      <c r="S96" s="4">
        <f>AVERAGE(R94:R96)</f>
        <v>8.7321214623405528</v>
      </c>
    </row>
    <row r="97" spans="1:19" x14ac:dyDescent="0.2">
      <c r="A97" s="5"/>
      <c r="B97" s="11"/>
      <c r="C97" s="5"/>
      <c r="D97" s="5"/>
      <c r="E97" s="5"/>
      <c r="F97" s="11"/>
      <c r="G97" s="22"/>
      <c r="H97" s="11"/>
      <c r="I97" s="11"/>
      <c r="K97" s="11"/>
      <c r="L97" s="11"/>
      <c r="M97" s="5"/>
      <c r="N97" s="5"/>
      <c r="O97" s="11"/>
      <c r="P97" s="5"/>
      <c r="Q97" s="23"/>
      <c r="R97" s="5"/>
      <c r="S97" s="5"/>
    </row>
    <row r="98" spans="1:19" x14ac:dyDescent="0.2">
      <c r="A98" s="4"/>
      <c r="B98" s="8"/>
      <c r="C98" s="4"/>
      <c r="D98" s="4"/>
      <c r="E98" s="4"/>
      <c r="F98" s="8"/>
      <c r="G98" s="19"/>
      <c r="H98" s="8"/>
      <c r="I98" s="8"/>
      <c r="K98" s="8"/>
      <c r="L98" s="8"/>
      <c r="M98" s="4"/>
      <c r="N98" s="4"/>
      <c r="O98" s="4"/>
      <c r="P98" s="4"/>
      <c r="Q98" s="24"/>
      <c r="R98" s="4"/>
      <c r="S98" s="4"/>
    </row>
    <row r="99" spans="1:19" x14ac:dyDescent="0.2">
      <c r="A99" s="18" t="s">
        <v>325</v>
      </c>
      <c r="B99" s="8">
        <v>35</v>
      </c>
      <c r="C99" s="4">
        <v>1000000</v>
      </c>
      <c r="D99" s="4">
        <v>50</v>
      </c>
      <c r="E99" s="4">
        <v>3.95</v>
      </c>
      <c r="F99" s="8">
        <f t="shared" ref="F99:F101" si="48">C99*D99/E99</f>
        <v>12658227.848101266</v>
      </c>
      <c r="G99" s="19">
        <f t="shared" ref="G99:G101" si="49">F99*B99</f>
        <v>443037974.68354428</v>
      </c>
      <c r="H99" s="8">
        <f t="shared" ref="H99:H101" si="50">LOG10(G99)</f>
        <v>8.6464409530598338</v>
      </c>
      <c r="I99" s="8"/>
      <c r="K99" s="20" t="s">
        <v>326</v>
      </c>
      <c r="L99" s="8">
        <v>21</v>
      </c>
      <c r="M99" s="4">
        <v>1000000</v>
      </c>
      <c r="N99" s="4">
        <v>50</v>
      </c>
      <c r="O99" s="4">
        <v>3.95</v>
      </c>
      <c r="P99" s="4">
        <f t="shared" si="46"/>
        <v>12658227.848101266</v>
      </c>
      <c r="Q99" s="24">
        <f t="shared" si="47"/>
        <v>265822784.81012657</v>
      </c>
      <c r="R99" s="4">
        <f t="shared" si="39"/>
        <v>8.4245922034434777</v>
      </c>
      <c r="S99" s="4"/>
    </row>
    <row r="100" spans="1:19" x14ac:dyDescent="0.2">
      <c r="A100" s="4"/>
      <c r="B100" s="8">
        <v>32</v>
      </c>
      <c r="C100" s="4">
        <v>1000000</v>
      </c>
      <c r="D100" s="4">
        <v>50</v>
      </c>
      <c r="E100" s="4">
        <v>3.95</v>
      </c>
      <c r="F100" s="8">
        <f t="shared" si="48"/>
        <v>12658227.848101266</v>
      </c>
      <c r="G100" s="19">
        <f t="shared" si="49"/>
        <v>405063291.1392405</v>
      </c>
      <c r="H100" s="8">
        <f t="shared" si="50"/>
        <v>8.6075228870294644</v>
      </c>
      <c r="I100" s="8"/>
      <c r="K100" s="8"/>
      <c r="L100" s="8">
        <v>24</v>
      </c>
      <c r="M100" s="4">
        <v>1000000</v>
      </c>
      <c r="N100" s="4">
        <v>50</v>
      </c>
      <c r="O100" s="4">
        <v>3.95</v>
      </c>
      <c r="P100" s="4">
        <f t="shared" si="46"/>
        <v>12658227.848101266</v>
      </c>
      <c r="Q100" s="24">
        <f t="shared" si="47"/>
        <v>303797468.35443038</v>
      </c>
      <c r="R100" s="4">
        <f t="shared" si="39"/>
        <v>8.4825841504211645</v>
      </c>
      <c r="S100" s="4"/>
    </row>
    <row r="101" spans="1:19" x14ac:dyDescent="0.2">
      <c r="A101" s="4"/>
      <c r="B101" s="8">
        <v>33</v>
      </c>
      <c r="C101" s="4">
        <v>1000000</v>
      </c>
      <c r="D101" s="4">
        <v>50</v>
      </c>
      <c r="E101" s="4">
        <v>3.95</v>
      </c>
      <c r="F101" s="8">
        <f t="shared" si="48"/>
        <v>12658227.848101266</v>
      </c>
      <c r="G101" s="19">
        <f t="shared" si="49"/>
        <v>417721518.98734176</v>
      </c>
      <c r="H101" s="8">
        <f t="shared" si="50"/>
        <v>8.6208868485874461</v>
      </c>
      <c r="I101" s="8">
        <f>AVERAGE(H99:H101)</f>
        <v>8.6249502295589142</v>
      </c>
      <c r="K101" s="8"/>
      <c r="L101" s="8">
        <v>23</v>
      </c>
      <c r="M101" s="4">
        <v>1000000</v>
      </c>
      <c r="N101" s="4">
        <v>50</v>
      </c>
      <c r="O101" s="4">
        <v>3.95</v>
      </c>
      <c r="P101" s="4">
        <f t="shared" si="46"/>
        <v>12658227.848101266</v>
      </c>
      <c r="Q101" s="24">
        <f t="shared" si="47"/>
        <v>291139240.50632912</v>
      </c>
      <c r="R101" s="4">
        <f t="shared" si="39"/>
        <v>8.4641007447271512</v>
      </c>
      <c r="S101" s="4">
        <f>AVERAGE(R99:R101)</f>
        <v>8.4570923661972639</v>
      </c>
    </row>
    <row r="102" spans="1:19" x14ac:dyDescent="0.2">
      <c r="A102" s="4"/>
      <c r="B102" s="8"/>
      <c r="C102" s="4"/>
      <c r="D102" s="4"/>
      <c r="E102" s="4"/>
      <c r="F102" s="8"/>
      <c r="G102" s="19"/>
      <c r="H102" s="8"/>
      <c r="I102" s="8"/>
      <c r="K102" s="8"/>
      <c r="L102" s="8"/>
      <c r="M102" s="4"/>
      <c r="N102" s="4"/>
      <c r="O102" s="4"/>
      <c r="P102" s="4"/>
      <c r="Q102" s="24"/>
      <c r="R102" s="4"/>
      <c r="S102" s="4"/>
    </row>
    <row r="103" spans="1:19" x14ac:dyDescent="0.2">
      <c r="A103" s="4"/>
      <c r="B103" s="8">
        <v>16</v>
      </c>
      <c r="C103" s="4">
        <v>1000000</v>
      </c>
      <c r="D103" s="4">
        <v>50</v>
      </c>
      <c r="E103" s="4">
        <v>3.95</v>
      </c>
      <c r="F103" s="8">
        <f t="shared" ref="F103:F105" si="51">C103*D103/E103</f>
        <v>12658227.848101266</v>
      </c>
      <c r="G103" s="19">
        <f t="shared" ref="G103:G105" si="52">F103*B103</f>
        <v>202531645.56962025</v>
      </c>
      <c r="H103" s="8">
        <f t="shared" ref="H103:H105" si="53">LOG10(G103)</f>
        <v>8.3064928913654832</v>
      </c>
      <c r="I103" s="8"/>
      <c r="K103" s="8"/>
      <c r="L103" s="8">
        <v>13</v>
      </c>
      <c r="M103" s="4">
        <v>1000000</v>
      </c>
      <c r="N103" s="4">
        <v>50</v>
      </c>
      <c r="O103" s="4">
        <v>3.95</v>
      </c>
      <c r="P103" s="4">
        <f t="shared" si="46"/>
        <v>12658227.848101266</v>
      </c>
      <c r="Q103" s="24">
        <f t="shared" si="47"/>
        <v>164556962.02531645</v>
      </c>
      <c r="R103" s="4">
        <f t="shared" si="39"/>
        <v>8.2163162610163951</v>
      </c>
      <c r="S103" s="4"/>
    </row>
    <row r="104" spans="1:19" x14ac:dyDescent="0.2">
      <c r="A104" s="4"/>
      <c r="B104" s="8">
        <v>27</v>
      </c>
      <c r="C104" s="4">
        <v>1000000</v>
      </c>
      <c r="D104" s="4">
        <v>50</v>
      </c>
      <c r="E104" s="4">
        <v>3.95</v>
      </c>
      <c r="F104" s="8">
        <f t="shared" si="51"/>
        <v>12658227.848101266</v>
      </c>
      <c r="G104" s="19">
        <f t="shared" si="52"/>
        <v>341772151.89873415</v>
      </c>
      <c r="H104" s="8">
        <f t="shared" si="53"/>
        <v>8.533736672868546</v>
      </c>
      <c r="I104" s="8"/>
      <c r="K104" s="8"/>
      <c r="L104" s="8">
        <v>14</v>
      </c>
      <c r="M104" s="4">
        <v>1000000</v>
      </c>
      <c r="N104" s="4">
        <v>50</v>
      </c>
      <c r="O104" s="4">
        <v>3.95</v>
      </c>
      <c r="P104" s="4">
        <f t="shared" si="46"/>
        <v>12658227.848101266</v>
      </c>
      <c r="Q104" s="24">
        <f t="shared" si="47"/>
        <v>177215189.87341774</v>
      </c>
      <c r="R104" s="4">
        <f t="shared" si="39"/>
        <v>8.2485009443877964</v>
      </c>
      <c r="S104" s="4"/>
    </row>
    <row r="105" spans="1:19" x14ac:dyDescent="0.2">
      <c r="A105" s="4"/>
      <c r="B105" s="8">
        <v>29</v>
      </c>
      <c r="C105" s="4">
        <v>1000000</v>
      </c>
      <c r="D105" s="4">
        <v>50</v>
      </c>
      <c r="E105" s="4">
        <v>3.95</v>
      </c>
      <c r="F105" s="8">
        <f t="shared" si="51"/>
        <v>12658227.848101266</v>
      </c>
      <c r="G105" s="19">
        <f t="shared" si="52"/>
        <v>367088607.59493673</v>
      </c>
      <c r="H105" s="8">
        <f t="shared" si="53"/>
        <v>8.5647709066085138</v>
      </c>
      <c r="I105" s="8">
        <f>AVERAGE(H103:H105)</f>
        <v>8.4683334902808483</v>
      </c>
      <c r="K105" s="8"/>
      <c r="L105" s="8">
        <v>13</v>
      </c>
      <c r="M105" s="4">
        <v>1000000</v>
      </c>
      <c r="N105" s="4">
        <v>50</v>
      </c>
      <c r="O105" s="4">
        <v>3.95</v>
      </c>
      <c r="P105" s="4">
        <f t="shared" si="46"/>
        <v>12658227.848101266</v>
      </c>
      <c r="Q105" s="24">
        <f t="shared" si="47"/>
        <v>164556962.02531645</v>
      </c>
      <c r="R105" s="4">
        <f t="shared" si="39"/>
        <v>8.2163162610163951</v>
      </c>
      <c r="S105" s="4">
        <f t="shared" ref="S105:S138" si="54">AVERAGE(R103:R105)</f>
        <v>8.2270444888068628</v>
      </c>
    </row>
    <row r="106" spans="1:19" x14ac:dyDescent="0.2">
      <c r="A106" s="4"/>
      <c r="B106" s="8"/>
      <c r="C106" s="4"/>
      <c r="D106" s="4"/>
      <c r="E106" s="4"/>
      <c r="F106" s="8"/>
      <c r="G106" s="19"/>
      <c r="H106" s="8"/>
      <c r="I106" s="8"/>
      <c r="K106" s="8"/>
      <c r="L106" s="8"/>
      <c r="M106" s="4"/>
      <c r="N106" s="4"/>
      <c r="O106" s="4"/>
      <c r="P106" s="4"/>
      <c r="Q106" s="24"/>
      <c r="R106" s="4"/>
      <c r="S106" s="4"/>
    </row>
    <row r="107" spans="1:19" x14ac:dyDescent="0.2">
      <c r="A107" s="4"/>
      <c r="B107" s="8">
        <v>43</v>
      </c>
      <c r="C107" s="4">
        <v>1000000</v>
      </c>
      <c r="D107" s="4">
        <v>50</v>
      </c>
      <c r="E107" s="4">
        <v>3.95</v>
      </c>
      <c r="F107" s="8">
        <f t="shared" ref="F107:F109" si="55">C107*D107/E107</f>
        <v>12658227.848101266</v>
      </c>
      <c r="G107" s="19">
        <f t="shared" ref="G107:G109" si="56">F107*B107</f>
        <v>544303797.46835446</v>
      </c>
      <c r="H107" s="8">
        <f t="shared" ref="H107:H109" si="57">LOG10(G107)</f>
        <v>8.7358413642891453</v>
      </c>
      <c r="I107" s="8"/>
      <c r="K107" s="8"/>
      <c r="L107" s="8">
        <v>13</v>
      </c>
      <c r="M107" s="4">
        <v>1000000</v>
      </c>
      <c r="N107" s="4">
        <v>50</v>
      </c>
      <c r="O107" s="3">
        <v>3.95</v>
      </c>
      <c r="P107" s="8">
        <f t="shared" si="46"/>
        <v>12658227.848101266</v>
      </c>
      <c r="Q107" s="24">
        <f t="shared" si="47"/>
        <v>164556962.02531645</v>
      </c>
      <c r="R107" s="4">
        <f t="shared" si="39"/>
        <v>8.2163162610163951</v>
      </c>
      <c r="S107" s="4"/>
    </row>
    <row r="108" spans="1:19" x14ac:dyDescent="0.2">
      <c r="A108" s="4"/>
      <c r="B108" s="8">
        <v>46</v>
      </c>
      <c r="C108" s="4">
        <v>1000000</v>
      </c>
      <c r="D108" s="4">
        <v>50</v>
      </c>
      <c r="E108" s="4">
        <v>3.95</v>
      </c>
      <c r="F108" s="8">
        <f t="shared" si="55"/>
        <v>12658227.848101266</v>
      </c>
      <c r="G108" s="19">
        <f t="shared" si="56"/>
        <v>582278481.01265824</v>
      </c>
      <c r="H108" s="8">
        <f t="shared" si="57"/>
        <v>8.7651307403911325</v>
      </c>
      <c r="I108" s="8"/>
      <c r="K108" s="8"/>
      <c r="L108" s="8">
        <v>17</v>
      </c>
      <c r="M108" s="4">
        <v>1000000</v>
      </c>
      <c r="N108" s="4">
        <v>50</v>
      </c>
      <c r="O108" s="3">
        <v>3.95</v>
      </c>
      <c r="P108" s="8">
        <f t="shared" si="46"/>
        <v>12658227.848101266</v>
      </c>
      <c r="Q108" s="24">
        <f t="shared" si="47"/>
        <v>215189873.41772151</v>
      </c>
      <c r="R108" s="4">
        <f t="shared" si="39"/>
        <v>8.3328218300878323</v>
      </c>
      <c r="S108" s="4"/>
    </row>
    <row r="109" spans="1:19" x14ac:dyDescent="0.2">
      <c r="B109" s="9">
        <v>34</v>
      </c>
      <c r="C109" s="8">
        <v>1000000</v>
      </c>
      <c r="D109" s="9">
        <v>50</v>
      </c>
      <c r="E109" s="9">
        <v>3.95</v>
      </c>
      <c r="F109" s="9">
        <f t="shared" si="55"/>
        <v>12658227.848101266</v>
      </c>
      <c r="G109" s="21">
        <f t="shared" si="56"/>
        <v>430379746.83544302</v>
      </c>
      <c r="H109" s="9">
        <f t="shared" si="57"/>
        <v>8.6338518257518135</v>
      </c>
      <c r="I109" s="9">
        <f>AVERAGE(H107:H109)</f>
        <v>8.7116079768106971</v>
      </c>
      <c r="J109" s="9"/>
      <c r="K109" s="8"/>
      <c r="L109" s="9">
        <v>17</v>
      </c>
      <c r="M109" s="8">
        <v>1000000</v>
      </c>
      <c r="N109" s="9">
        <v>50</v>
      </c>
      <c r="O109" s="9">
        <v>3.95</v>
      </c>
      <c r="P109" s="8">
        <f t="shared" si="46"/>
        <v>12658227.848101266</v>
      </c>
      <c r="Q109" s="24">
        <f t="shared" si="47"/>
        <v>215189873.41772151</v>
      </c>
      <c r="R109" s="4">
        <f t="shared" si="39"/>
        <v>8.3328218300878323</v>
      </c>
      <c r="S109" s="4">
        <f t="shared" si="54"/>
        <v>8.2939866403973515</v>
      </c>
    </row>
    <row r="110" spans="1:19" x14ac:dyDescent="0.2">
      <c r="A110" s="4"/>
      <c r="B110" s="8"/>
      <c r="C110" s="4"/>
      <c r="D110" s="9"/>
      <c r="E110" s="9"/>
      <c r="F110" s="9"/>
      <c r="G110" s="21"/>
      <c r="H110" s="9"/>
      <c r="I110" s="8"/>
      <c r="J110" s="9"/>
      <c r="K110" s="8"/>
      <c r="L110" s="8"/>
      <c r="M110" s="4"/>
      <c r="N110" s="9"/>
      <c r="O110" s="9"/>
      <c r="P110" s="8"/>
      <c r="Q110" s="24"/>
      <c r="R110" s="4"/>
      <c r="S110" s="4"/>
    </row>
    <row r="111" spans="1:19" x14ac:dyDescent="0.2">
      <c r="A111" s="4"/>
      <c r="B111" s="8">
        <v>34</v>
      </c>
      <c r="C111" s="4">
        <v>1000000</v>
      </c>
      <c r="D111" s="9">
        <v>50</v>
      </c>
      <c r="E111" s="9">
        <v>3.95</v>
      </c>
      <c r="F111" s="9">
        <f t="shared" ref="F111:F113" si="58">C111*D111/E111</f>
        <v>12658227.848101266</v>
      </c>
      <c r="G111" s="21">
        <f t="shared" ref="G111:G113" si="59">F111*B111</f>
        <v>430379746.83544302</v>
      </c>
      <c r="H111" s="9">
        <f t="shared" ref="H111:H113" si="60">LOG10(G111)</f>
        <v>8.6338518257518135</v>
      </c>
      <c r="I111" s="8"/>
      <c r="J111" s="9"/>
      <c r="K111" s="8"/>
      <c r="L111" s="8">
        <v>25</v>
      </c>
      <c r="M111" s="4">
        <v>1000000</v>
      </c>
      <c r="N111" s="9">
        <v>50</v>
      </c>
      <c r="O111" s="9">
        <v>3.95</v>
      </c>
      <c r="P111" s="8">
        <f t="shared" si="46"/>
        <v>12658227.848101266</v>
      </c>
      <c r="Q111" s="24">
        <f t="shared" si="47"/>
        <v>316455696.20253164</v>
      </c>
      <c r="R111" s="4">
        <f t="shared" si="39"/>
        <v>8.5003129173815957</v>
      </c>
      <c r="S111" s="4"/>
    </row>
    <row r="112" spans="1:19" x14ac:dyDescent="0.2">
      <c r="A112" s="4"/>
      <c r="B112" s="8">
        <v>36</v>
      </c>
      <c r="C112" s="4">
        <v>1000000</v>
      </c>
      <c r="D112" s="9">
        <v>50</v>
      </c>
      <c r="E112" s="9">
        <v>3.95</v>
      </c>
      <c r="F112" s="9">
        <f t="shared" si="58"/>
        <v>12658227.848101266</v>
      </c>
      <c r="G112" s="21">
        <f t="shared" si="59"/>
        <v>455696202.53164554</v>
      </c>
      <c r="H112" s="9">
        <f t="shared" si="60"/>
        <v>8.6586754094768459</v>
      </c>
      <c r="I112" s="8"/>
      <c r="J112" s="9"/>
      <c r="K112" s="8"/>
      <c r="L112" s="8">
        <v>23</v>
      </c>
      <c r="M112" s="4">
        <v>1000000</v>
      </c>
      <c r="N112" s="9">
        <v>50</v>
      </c>
      <c r="O112" s="9">
        <v>3.95</v>
      </c>
      <c r="P112" s="8">
        <f t="shared" si="46"/>
        <v>12658227.848101266</v>
      </c>
      <c r="Q112" s="24">
        <f t="shared" si="47"/>
        <v>291139240.50632912</v>
      </c>
      <c r="R112" s="4">
        <f t="shared" si="39"/>
        <v>8.4641007447271512</v>
      </c>
      <c r="S112" s="4"/>
    </row>
    <row r="113" spans="1:19" x14ac:dyDescent="0.2">
      <c r="A113" s="4"/>
      <c r="B113" s="8">
        <v>38</v>
      </c>
      <c r="C113" s="4">
        <v>1000000</v>
      </c>
      <c r="D113" s="9">
        <v>50</v>
      </c>
      <c r="E113" s="9">
        <v>3.95</v>
      </c>
      <c r="F113" s="9">
        <f t="shared" si="58"/>
        <v>12658227.848101266</v>
      </c>
      <c r="G113" s="21">
        <f t="shared" si="59"/>
        <v>481012658.22784811</v>
      </c>
      <c r="H113" s="9">
        <f t="shared" si="60"/>
        <v>8.6821565053263683</v>
      </c>
      <c r="I113" s="8">
        <f>AVERAGE(H111:H113)</f>
        <v>8.6582279135183438</v>
      </c>
      <c r="J113" s="9"/>
      <c r="K113" s="8"/>
      <c r="L113" s="8">
        <v>22</v>
      </c>
      <c r="M113" s="4">
        <v>1000000</v>
      </c>
      <c r="N113" s="9">
        <v>50</v>
      </c>
      <c r="O113" s="9">
        <v>3.95</v>
      </c>
      <c r="P113" s="8">
        <f t="shared" si="46"/>
        <v>12658227.848101266</v>
      </c>
      <c r="Q113" s="24">
        <f t="shared" si="47"/>
        <v>278481012.65822786</v>
      </c>
      <c r="R113" s="4">
        <f t="shared" si="39"/>
        <v>8.4447955895317648</v>
      </c>
      <c r="S113" s="4">
        <f t="shared" si="54"/>
        <v>8.4697364172135039</v>
      </c>
    </row>
    <row r="114" spans="1:19" x14ac:dyDescent="0.2">
      <c r="A114" s="4"/>
      <c r="B114" s="8"/>
      <c r="C114" s="4"/>
      <c r="D114" s="9"/>
      <c r="E114" s="9"/>
      <c r="F114" s="9"/>
      <c r="G114" s="21"/>
      <c r="H114" s="9"/>
      <c r="I114" s="8"/>
      <c r="J114" s="9"/>
      <c r="K114" s="8"/>
      <c r="L114" s="8"/>
      <c r="M114" s="4"/>
      <c r="N114" s="9"/>
      <c r="O114" s="9"/>
      <c r="P114" s="8"/>
      <c r="Q114" s="24"/>
      <c r="R114" s="4"/>
      <c r="S114" s="4"/>
    </row>
    <row r="115" spans="1:19" x14ac:dyDescent="0.2">
      <c r="A115" s="4"/>
      <c r="B115" s="8">
        <v>18</v>
      </c>
      <c r="C115" s="4">
        <v>1000000</v>
      </c>
      <c r="D115" s="9">
        <v>50</v>
      </c>
      <c r="E115" s="9">
        <v>3.95</v>
      </c>
      <c r="F115" s="9">
        <f t="shared" ref="F115:F117" si="61">C115*D115/E115</f>
        <v>12658227.848101266</v>
      </c>
      <c r="G115" s="21">
        <f t="shared" ref="G115:G117" si="62">F115*B115</f>
        <v>227848101.26582277</v>
      </c>
      <c r="H115" s="9">
        <f t="shared" ref="H115:H117" si="63">LOG10(G115)</f>
        <v>8.3576454138128646</v>
      </c>
      <c r="I115" s="8"/>
      <c r="J115" s="9"/>
      <c r="K115" s="8"/>
      <c r="L115" s="8">
        <v>80</v>
      </c>
      <c r="M115" s="4">
        <v>100000</v>
      </c>
      <c r="N115" s="9">
        <v>50</v>
      </c>
      <c r="O115" s="9">
        <v>3.95</v>
      </c>
      <c r="P115" s="8">
        <f t="shared" si="46"/>
        <v>1265822.7848101265</v>
      </c>
      <c r="Q115" s="24">
        <f t="shared" si="47"/>
        <v>101265822.78481013</v>
      </c>
      <c r="R115" s="4">
        <f t="shared" si="39"/>
        <v>8.0054628957015019</v>
      </c>
      <c r="S115" s="4"/>
    </row>
    <row r="116" spans="1:19" x14ac:dyDescent="0.2">
      <c r="A116" s="4"/>
      <c r="B116" s="8">
        <v>18</v>
      </c>
      <c r="C116" s="4">
        <v>1000000</v>
      </c>
      <c r="D116" s="9">
        <v>50</v>
      </c>
      <c r="E116" s="9">
        <v>3.95</v>
      </c>
      <c r="F116" s="9">
        <f t="shared" si="61"/>
        <v>12658227.848101266</v>
      </c>
      <c r="G116" s="21">
        <f t="shared" si="62"/>
        <v>227848101.26582277</v>
      </c>
      <c r="H116" s="9">
        <f t="shared" si="63"/>
        <v>8.3576454138128646</v>
      </c>
      <c r="I116" s="8"/>
      <c r="J116" s="9"/>
      <c r="K116" s="8"/>
      <c r="L116" s="8">
        <v>89</v>
      </c>
      <c r="M116" s="4">
        <v>100000</v>
      </c>
      <c r="N116" s="9">
        <v>50</v>
      </c>
      <c r="O116" s="9">
        <v>3.95</v>
      </c>
      <c r="P116" s="8">
        <f t="shared" si="46"/>
        <v>1265822.7848101265</v>
      </c>
      <c r="Q116" s="24">
        <f t="shared" si="47"/>
        <v>112658227.84810126</v>
      </c>
      <c r="R116" s="4">
        <f t="shared" si="39"/>
        <v>8.0517629153544714</v>
      </c>
      <c r="S116" s="4"/>
    </row>
    <row r="117" spans="1:19" x14ac:dyDescent="0.2">
      <c r="A117" s="4"/>
      <c r="B117" s="8">
        <v>28</v>
      </c>
      <c r="C117" s="4">
        <v>1000000</v>
      </c>
      <c r="D117" s="9">
        <v>50</v>
      </c>
      <c r="E117" s="9">
        <v>3.95</v>
      </c>
      <c r="F117" s="9">
        <f t="shared" si="61"/>
        <v>12658227.848101266</v>
      </c>
      <c r="G117" s="21">
        <f t="shared" si="62"/>
        <v>354430379.74683547</v>
      </c>
      <c r="H117" s="9">
        <f t="shared" si="63"/>
        <v>8.5495309400517776</v>
      </c>
      <c r="I117" s="8">
        <f>AVERAGE(H115:H117)</f>
        <v>8.4216072558925017</v>
      </c>
      <c r="J117" s="9"/>
      <c r="K117" s="8"/>
      <c r="L117" s="8">
        <v>75</v>
      </c>
      <c r="M117" s="4">
        <v>100000</v>
      </c>
      <c r="N117" s="9">
        <v>50</v>
      </c>
      <c r="O117" s="9">
        <v>3.95</v>
      </c>
      <c r="P117" s="8">
        <f t="shared" si="46"/>
        <v>1265822.7848101265</v>
      </c>
      <c r="Q117" s="24">
        <f t="shared" si="47"/>
        <v>94936708.860759497</v>
      </c>
      <c r="R117" s="4">
        <f t="shared" si="39"/>
        <v>7.9774341721012583</v>
      </c>
      <c r="S117" s="4">
        <f t="shared" si="54"/>
        <v>8.011553327719076</v>
      </c>
    </row>
    <row r="118" spans="1:19" x14ac:dyDescent="0.2">
      <c r="A118" s="12"/>
      <c r="B118" s="10"/>
      <c r="C118" s="10"/>
      <c r="D118" s="10"/>
      <c r="E118" s="10"/>
      <c r="F118" s="10"/>
      <c r="G118" s="11"/>
      <c r="H118" s="11"/>
      <c r="I118" s="11"/>
      <c r="J118" s="9"/>
      <c r="K118" s="11"/>
      <c r="L118" s="10"/>
      <c r="M118" s="10"/>
      <c r="N118" s="10"/>
      <c r="O118" s="10"/>
      <c r="P118" s="11"/>
      <c r="Q118" s="23"/>
      <c r="R118" s="5"/>
      <c r="S118" s="5"/>
    </row>
    <row r="119" spans="1:19" x14ac:dyDescent="0.2">
      <c r="A119" s="13"/>
      <c r="B119" s="15"/>
      <c r="C119" s="15"/>
      <c r="D119" s="15"/>
      <c r="E119" s="15"/>
      <c r="F119" s="15"/>
      <c r="G119" s="15"/>
      <c r="H119" s="15"/>
      <c r="I119" s="15"/>
      <c r="J119" s="9"/>
      <c r="K119" s="14"/>
      <c r="L119" s="15"/>
      <c r="M119" s="15"/>
      <c r="N119" s="15"/>
      <c r="O119" s="9"/>
      <c r="P119" s="8"/>
      <c r="Q119" s="24"/>
      <c r="R119" s="4"/>
      <c r="S119" s="4"/>
    </row>
    <row r="120" spans="1:19" x14ac:dyDescent="0.2">
      <c r="A120" s="18" t="s">
        <v>327</v>
      </c>
      <c r="B120" s="8">
        <v>38</v>
      </c>
      <c r="C120" s="4">
        <v>1000000</v>
      </c>
      <c r="D120" s="4">
        <v>50</v>
      </c>
      <c r="E120" s="4">
        <v>3.95</v>
      </c>
      <c r="F120" s="8">
        <f t="shared" ref="F120:F138" si="64">C120*D120/E120</f>
        <v>12658227.848101266</v>
      </c>
      <c r="G120" s="19">
        <f t="shared" ref="G120:G138" si="65">F120*B120</f>
        <v>481012658.22784811</v>
      </c>
      <c r="H120" s="8">
        <f t="shared" ref="H120:H138" si="66">LOG10(G120)</f>
        <v>8.6821565053263683</v>
      </c>
      <c r="I120" s="8"/>
      <c r="K120" s="20" t="s">
        <v>328</v>
      </c>
      <c r="L120" s="8">
        <v>18</v>
      </c>
      <c r="M120" s="4">
        <v>1000000</v>
      </c>
      <c r="N120" s="4">
        <v>50</v>
      </c>
      <c r="O120" s="3">
        <v>3.95</v>
      </c>
      <c r="P120" s="8">
        <f t="shared" si="46"/>
        <v>12658227.848101266</v>
      </c>
      <c r="Q120" s="24">
        <f t="shared" si="47"/>
        <v>227848101.26582277</v>
      </c>
      <c r="R120" s="4">
        <f t="shared" si="39"/>
        <v>8.3576454138128646</v>
      </c>
      <c r="S120" s="4"/>
    </row>
    <row r="121" spans="1:19" x14ac:dyDescent="0.2">
      <c r="A121" s="4"/>
      <c r="B121" s="8">
        <v>39</v>
      </c>
      <c r="C121" s="4">
        <v>1000000</v>
      </c>
      <c r="D121" s="4">
        <v>50</v>
      </c>
      <c r="E121" s="4">
        <v>3.95</v>
      </c>
      <c r="F121" s="8">
        <f t="shared" si="64"/>
        <v>12658227.848101266</v>
      </c>
      <c r="G121" s="19">
        <f t="shared" si="65"/>
        <v>493670886.07594937</v>
      </c>
      <c r="H121" s="8">
        <f t="shared" si="66"/>
        <v>8.6934375157360577</v>
      </c>
      <c r="I121" s="8"/>
      <c r="K121" s="8"/>
      <c r="L121" s="8">
        <v>16</v>
      </c>
      <c r="M121" s="4">
        <v>1000000</v>
      </c>
      <c r="N121" s="4">
        <v>50</v>
      </c>
      <c r="O121" s="3">
        <v>3.95</v>
      </c>
      <c r="P121" s="8">
        <f t="shared" si="46"/>
        <v>12658227.848101266</v>
      </c>
      <c r="Q121" s="24">
        <f t="shared" si="47"/>
        <v>202531645.56962025</v>
      </c>
      <c r="R121" s="4">
        <f t="shared" si="39"/>
        <v>8.3064928913654832</v>
      </c>
      <c r="S121" s="4"/>
    </row>
    <row r="122" spans="1:19" x14ac:dyDescent="0.2">
      <c r="A122" s="4"/>
      <c r="B122" s="8">
        <v>33</v>
      </c>
      <c r="C122" s="4">
        <v>1000000</v>
      </c>
      <c r="D122" s="4">
        <v>50</v>
      </c>
      <c r="E122" s="4">
        <v>3.95</v>
      </c>
      <c r="F122" s="8">
        <f t="shared" si="64"/>
        <v>12658227.848101266</v>
      </c>
      <c r="G122" s="19">
        <f t="shared" si="65"/>
        <v>417721518.98734176</v>
      </c>
      <c r="H122" s="8">
        <f t="shared" si="66"/>
        <v>8.6208868485874461</v>
      </c>
      <c r="I122" s="8">
        <f>AVERAGE(H120:H122)</f>
        <v>8.6654936232166246</v>
      </c>
      <c r="K122" s="8"/>
      <c r="L122" s="8">
        <v>14</v>
      </c>
      <c r="M122" s="4">
        <v>1000000</v>
      </c>
      <c r="N122" s="4">
        <v>50</v>
      </c>
      <c r="O122" s="3">
        <v>3.95</v>
      </c>
      <c r="P122" s="8">
        <f t="shared" si="46"/>
        <v>12658227.848101266</v>
      </c>
      <c r="Q122" s="24">
        <f t="shared" si="47"/>
        <v>177215189.87341774</v>
      </c>
      <c r="R122" s="4">
        <f t="shared" si="39"/>
        <v>8.2485009443877964</v>
      </c>
      <c r="S122" s="4">
        <f t="shared" si="54"/>
        <v>8.3042130831887153</v>
      </c>
    </row>
    <row r="123" spans="1:19" x14ac:dyDescent="0.2">
      <c r="A123" s="4"/>
      <c r="B123" s="8"/>
      <c r="C123" s="4"/>
      <c r="D123" s="4"/>
      <c r="E123" s="4"/>
      <c r="F123" s="8"/>
      <c r="G123" s="19"/>
      <c r="H123" s="8"/>
      <c r="I123" s="8"/>
      <c r="K123" s="8"/>
      <c r="L123" s="8"/>
      <c r="M123" s="4"/>
      <c r="N123" s="4"/>
      <c r="P123" s="8"/>
      <c r="Q123" s="24"/>
      <c r="R123" s="4"/>
      <c r="S123" s="4"/>
    </row>
    <row r="124" spans="1:19" x14ac:dyDescent="0.2">
      <c r="A124" s="4"/>
      <c r="B124" s="8">
        <v>16</v>
      </c>
      <c r="C124" s="4">
        <v>1000000</v>
      </c>
      <c r="D124" s="4">
        <v>50</v>
      </c>
      <c r="E124" s="4">
        <v>3.95</v>
      </c>
      <c r="F124" s="8">
        <f t="shared" si="64"/>
        <v>12658227.848101266</v>
      </c>
      <c r="G124" s="19">
        <f t="shared" si="65"/>
        <v>202531645.56962025</v>
      </c>
      <c r="H124" s="8">
        <f t="shared" si="66"/>
        <v>8.3064928913654832</v>
      </c>
      <c r="I124" s="8"/>
      <c r="K124" s="8"/>
      <c r="L124" s="8">
        <v>89</v>
      </c>
      <c r="M124" s="4">
        <v>100000</v>
      </c>
      <c r="N124" s="4">
        <v>50</v>
      </c>
      <c r="O124" s="4">
        <v>3.95</v>
      </c>
      <c r="P124" s="4">
        <f t="shared" si="46"/>
        <v>1265822.7848101265</v>
      </c>
      <c r="Q124" s="24">
        <f t="shared" si="47"/>
        <v>112658227.84810126</v>
      </c>
      <c r="R124" s="4">
        <f t="shared" si="39"/>
        <v>8.0517629153544714</v>
      </c>
      <c r="S124" s="4"/>
    </row>
    <row r="125" spans="1:19" x14ac:dyDescent="0.2">
      <c r="A125" s="4"/>
      <c r="B125" s="8">
        <v>27</v>
      </c>
      <c r="C125" s="4">
        <v>1000000</v>
      </c>
      <c r="D125" s="4">
        <v>50</v>
      </c>
      <c r="E125" s="4">
        <v>3.95</v>
      </c>
      <c r="F125" s="8">
        <f t="shared" si="64"/>
        <v>12658227.848101266</v>
      </c>
      <c r="G125" s="19">
        <f t="shared" si="65"/>
        <v>341772151.89873415</v>
      </c>
      <c r="H125" s="8">
        <f t="shared" si="66"/>
        <v>8.533736672868546</v>
      </c>
      <c r="I125" s="8"/>
      <c r="K125" s="8"/>
      <c r="L125" s="8">
        <v>85</v>
      </c>
      <c r="M125" s="4">
        <v>100000</v>
      </c>
      <c r="N125" s="4">
        <v>50</v>
      </c>
      <c r="O125" s="4">
        <v>3.95</v>
      </c>
      <c r="P125" s="4">
        <f t="shared" si="46"/>
        <v>1265822.7848101265</v>
      </c>
      <c r="Q125" s="24">
        <f t="shared" si="47"/>
        <v>107594936.70886075</v>
      </c>
      <c r="R125" s="4">
        <f t="shared" si="39"/>
        <v>8.031791834423851</v>
      </c>
      <c r="S125" s="4"/>
    </row>
    <row r="126" spans="1:19" x14ac:dyDescent="0.2">
      <c r="A126" s="4"/>
      <c r="B126" s="8">
        <v>29</v>
      </c>
      <c r="C126" s="4">
        <v>1000000</v>
      </c>
      <c r="D126" s="4">
        <v>50</v>
      </c>
      <c r="E126" s="4">
        <v>3.95</v>
      </c>
      <c r="F126" s="8">
        <f t="shared" si="64"/>
        <v>12658227.848101266</v>
      </c>
      <c r="G126" s="19">
        <f t="shared" si="65"/>
        <v>367088607.59493673</v>
      </c>
      <c r="H126" s="8">
        <f t="shared" si="66"/>
        <v>8.5647709066085138</v>
      </c>
      <c r="I126" s="8">
        <f>AVERAGE(H124:H126)</f>
        <v>8.4683334902808483</v>
      </c>
      <c r="K126" s="8"/>
      <c r="L126" s="8">
        <v>88</v>
      </c>
      <c r="M126" s="4">
        <v>100000</v>
      </c>
      <c r="N126" s="4">
        <v>50</v>
      </c>
      <c r="O126" s="4">
        <v>3.95</v>
      </c>
      <c r="P126" s="4">
        <f t="shared" si="46"/>
        <v>1265822.7848101265</v>
      </c>
      <c r="Q126" s="24">
        <f t="shared" si="47"/>
        <v>111392405.06329113</v>
      </c>
      <c r="R126" s="4">
        <f t="shared" si="39"/>
        <v>8.0468555808597273</v>
      </c>
      <c r="S126" s="4">
        <f t="shared" si="54"/>
        <v>8.0434701102126827</v>
      </c>
    </row>
    <row r="127" spans="1:19" x14ac:dyDescent="0.2">
      <c r="A127" s="4"/>
      <c r="B127" s="8"/>
      <c r="C127" s="4"/>
      <c r="D127" s="4"/>
      <c r="E127" s="4"/>
      <c r="F127" s="8"/>
      <c r="G127" s="19"/>
      <c r="H127" s="8"/>
      <c r="I127" s="8"/>
      <c r="K127" s="8"/>
      <c r="L127" s="8"/>
      <c r="M127" s="4"/>
      <c r="N127" s="4"/>
      <c r="O127" s="4"/>
      <c r="P127" s="4"/>
      <c r="Q127" s="24"/>
      <c r="R127" s="4"/>
      <c r="S127" s="4"/>
    </row>
    <row r="128" spans="1:19" x14ac:dyDescent="0.2">
      <c r="A128" s="4"/>
      <c r="B128" s="8">
        <v>24</v>
      </c>
      <c r="C128" s="4">
        <v>1000000</v>
      </c>
      <c r="D128" s="4">
        <v>50</v>
      </c>
      <c r="E128" s="4">
        <v>3.95</v>
      </c>
      <c r="F128" s="8">
        <f t="shared" si="64"/>
        <v>12658227.848101266</v>
      </c>
      <c r="G128" s="19">
        <f t="shared" si="65"/>
        <v>303797468.35443038</v>
      </c>
      <c r="H128" s="8">
        <f t="shared" si="66"/>
        <v>8.4825841504211645</v>
      </c>
      <c r="I128" s="8"/>
      <c r="K128" s="8"/>
      <c r="L128" s="8">
        <v>13</v>
      </c>
      <c r="M128" s="4">
        <v>1000000</v>
      </c>
      <c r="N128" s="4">
        <v>50</v>
      </c>
      <c r="O128" s="4">
        <v>3.95</v>
      </c>
      <c r="P128" s="4">
        <f t="shared" si="46"/>
        <v>12658227.848101266</v>
      </c>
      <c r="Q128" s="24">
        <f t="shared" si="47"/>
        <v>164556962.02531645</v>
      </c>
      <c r="R128" s="4">
        <f t="shared" si="39"/>
        <v>8.2163162610163951</v>
      </c>
      <c r="S128" s="4"/>
    </row>
    <row r="129" spans="1:19" x14ac:dyDescent="0.2">
      <c r="A129" s="4"/>
      <c r="B129" s="8">
        <v>28</v>
      </c>
      <c r="C129" s="4">
        <v>1000000</v>
      </c>
      <c r="D129" s="4">
        <v>50</v>
      </c>
      <c r="E129" s="4">
        <v>3.95</v>
      </c>
      <c r="F129" s="8">
        <f t="shared" si="64"/>
        <v>12658227.848101266</v>
      </c>
      <c r="G129" s="19">
        <f t="shared" si="65"/>
        <v>354430379.74683547</v>
      </c>
      <c r="H129" s="8">
        <f t="shared" si="66"/>
        <v>8.5495309400517776</v>
      </c>
      <c r="I129" s="8"/>
      <c r="K129" s="8"/>
      <c r="L129" s="8">
        <v>17</v>
      </c>
      <c r="M129" s="4">
        <v>1000000</v>
      </c>
      <c r="N129" s="4">
        <v>50</v>
      </c>
      <c r="O129" s="3">
        <v>3.95</v>
      </c>
      <c r="P129" s="8">
        <f t="shared" si="46"/>
        <v>12658227.848101266</v>
      </c>
      <c r="Q129" s="24">
        <f t="shared" si="47"/>
        <v>215189873.41772151</v>
      </c>
      <c r="R129" s="4">
        <f t="shared" si="39"/>
        <v>8.3328218300878323</v>
      </c>
      <c r="S129" s="4"/>
    </row>
    <row r="130" spans="1:19" x14ac:dyDescent="0.2">
      <c r="B130" s="9">
        <v>26</v>
      </c>
      <c r="C130" s="8">
        <v>1000000</v>
      </c>
      <c r="D130" s="9">
        <v>50</v>
      </c>
      <c r="E130" s="9">
        <v>3.95</v>
      </c>
      <c r="F130" s="9">
        <f t="shared" si="64"/>
        <v>12658227.848101266</v>
      </c>
      <c r="G130" s="21">
        <f t="shared" si="65"/>
        <v>329113924.05063289</v>
      </c>
      <c r="H130" s="9">
        <f t="shared" si="66"/>
        <v>8.5173462566803764</v>
      </c>
      <c r="I130" s="9">
        <f>AVERAGE(H128:H130)</f>
        <v>8.5164871157177728</v>
      </c>
      <c r="J130" s="9"/>
      <c r="K130" s="8"/>
      <c r="L130" s="9">
        <v>17</v>
      </c>
      <c r="M130" s="8">
        <v>1000000</v>
      </c>
      <c r="N130" s="9">
        <v>50</v>
      </c>
      <c r="O130" s="9">
        <v>3.95</v>
      </c>
      <c r="P130" s="8">
        <f t="shared" si="46"/>
        <v>12658227.848101266</v>
      </c>
      <c r="Q130" s="24">
        <f t="shared" si="47"/>
        <v>215189873.41772151</v>
      </c>
      <c r="R130" s="4">
        <f t="shared" si="39"/>
        <v>8.3328218300878323</v>
      </c>
      <c r="S130" s="4">
        <f t="shared" si="54"/>
        <v>8.2939866403973515</v>
      </c>
    </row>
    <row r="131" spans="1:19" x14ac:dyDescent="0.2">
      <c r="A131" s="4"/>
      <c r="B131" s="8"/>
      <c r="C131" s="4"/>
      <c r="D131" s="9"/>
      <c r="E131" s="9"/>
      <c r="F131" s="9"/>
      <c r="G131" s="21"/>
      <c r="H131" s="9"/>
      <c r="I131" s="8"/>
      <c r="J131" s="9"/>
      <c r="K131" s="8"/>
      <c r="L131" s="8"/>
      <c r="M131" s="4"/>
      <c r="N131" s="9"/>
      <c r="O131" s="9"/>
      <c r="P131" s="8"/>
      <c r="Q131" s="24"/>
      <c r="R131" s="4"/>
      <c r="S131" s="4"/>
    </row>
    <row r="132" spans="1:19" x14ac:dyDescent="0.2">
      <c r="A132" s="4"/>
      <c r="B132" s="8">
        <v>28</v>
      </c>
      <c r="C132" s="4">
        <v>1000000</v>
      </c>
      <c r="D132" s="9">
        <v>50</v>
      </c>
      <c r="E132" s="9">
        <v>3.95</v>
      </c>
      <c r="F132" s="9">
        <f t="shared" si="64"/>
        <v>12658227.848101266</v>
      </c>
      <c r="G132" s="21">
        <f t="shared" si="65"/>
        <v>354430379.74683547</v>
      </c>
      <c r="H132" s="9">
        <f t="shared" si="66"/>
        <v>8.5495309400517776</v>
      </c>
      <c r="I132" s="8"/>
      <c r="K132" s="8"/>
      <c r="L132" s="8">
        <v>79</v>
      </c>
      <c r="M132" s="4">
        <v>100000</v>
      </c>
      <c r="N132" s="9">
        <v>50</v>
      </c>
      <c r="O132" s="9">
        <v>3.95</v>
      </c>
      <c r="P132" s="8">
        <f t="shared" si="46"/>
        <v>1265822.7848101265</v>
      </c>
      <c r="Q132" s="24">
        <f t="shared" si="47"/>
        <v>100000000</v>
      </c>
      <c r="R132" s="4">
        <f t="shared" si="39"/>
        <v>8</v>
      </c>
      <c r="S132" s="4"/>
    </row>
    <row r="133" spans="1:19" x14ac:dyDescent="0.2">
      <c r="A133" s="4"/>
      <c r="B133" s="8">
        <v>30</v>
      </c>
      <c r="C133" s="4">
        <v>1000000</v>
      </c>
      <c r="D133" s="9">
        <v>50</v>
      </c>
      <c r="E133" s="9">
        <v>3.95</v>
      </c>
      <c r="F133" s="9">
        <f t="shared" si="64"/>
        <v>12658227.848101266</v>
      </c>
      <c r="G133" s="21">
        <f t="shared" si="65"/>
        <v>379746835.44303799</v>
      </c>
      <c r="H133" s="9">
        <f t="shared" si="66"/>
        <v>8.5794941634292208</v>
      </c>
      <c r="I133" s="8"/>
      <c r="K133" s="8"/>
      <c r="L133" s="8">
        <v>75</v>
      </c>
      <c r="M133" s="4">
        <v>100000</v>
      </c>
      <c r="N133" s="9">
        <v>50</v>
      </c>
      <c r="O133" s="9">
        <v>3.95</v>
      </c>
      <c r="P133" s="8">
        <f t="shared" si="46"/>
        <v>1265822.7848101265</v>
      </c>
      <c r="Q133" s="24">
        <f t="shared" si="47"/>
        <v>94936708.860759497</v>
      </c>
      <c r="R133" s="4">
        <f t="shared" si="39"/>
        <v>7.9774341721012583</v>
      </c>
      <c r="S133" s="4"/>
    </row>
    <row r="134" spans="1:19" x14ac:dyDescent="0.2">
      <c r="A134" s="4"/>
      <c r="B134" s="8">
        <v>26</v>
      </c>
      <c r="C134" s="4">
        <v>1000000</v>
      </c>
      <c r="D134" s="9">
        <v>50</v>
      </c>
      <c r="E134" s="9">
        <v>3.95</v>
      </c>
      <c r="F134" s="9">
        <f t="shared" si="64"/>
        <v>12658227.848101266</v>
      </c>
      <c r="G134" s="21">
        <f t="shared" si="65"/>
        <v>329113924.05063289</v>
      </c>
      <c r="H134" s="9">
        <f t="shared" si="66"/>
        <v>8.5173462566803764</v>
      </c>
      <c r="I134" s="8">
        <f>AVERAGE(H132:H134)</f>
        <v>8.5487904533871255</v>
      </c>
      <c r="K134" s="8"/>
      <c r="L134" s="8">
        <v>79</v>
      </c>
      <c r="M134" s="4">
        <v>100000</v>
      </c>
      <c r="N134" s="9">
        <v>50</v>
      </c>
      <c r="O134" s="9">
        <v>3.95</v>
      </c>
      <c r="P134" s="8">
        <f t="shared" si="46"/>
        <v>1265822.7848101265</v>
      </c>
      <c r="Q134" s="24">
        <f t="shared" si="47"/>
        <v>100000000</v>
      </c>
      <c r="R134" s="4">
        <f t="shared" si="39"/>
        <v>8</v>
      </c>
      <c r="S134" s="4">
        <f t="shared" si="54"/>
        <v>7.9924780573670864</v>
      </c>
    </row>
    <row r="135" spans="1:19" x14ac:dyDescent="0.2">
      <c r="A135" s="4"/>
      <c r="B135" s="8"/>
      <c r="C135" s="4"/>
      <c r="D135" s="9"/>
      <c r="E135" s="9"/>
      <c r="F135" s="9"/>
      <c r="G135" s="21"/>
      <c r="H135" s="9"/>
      <c r="I135" s="8"/>
      <c r="K135" s="8"/>
      <c r="L135" s="8"/>
      <c r="M135" s="4"/>
      <c r="N135" s="9"/>
      <c r="O135" s="9"/>
      <c r="P135" s="8"/>
      <c r="Q135" s="24"/>
      <c r="R135" s="4"/>
      <c r="S135" s="4"/>
    </row>
    <row r="136" spans="1:19" x14ac:dyDescent="0.2">
      <c r="A136" s="4"/>
      <c r="B136" s="8">
        <v>18</v>
      </c>
      <c r="C136" s="4">
        <v>1000000</v>
      </c>
      <c r="D136" s="9">
        <v>50</v>
      </c>
      <c r="E136" s="9">
        <v>3.95</v>
      </c>
      <c r="F136" s="9">
        <f t="shared" si="64"/>
        <v>12658227.848101266</v>
      </c>
      <c r="G136" s="21">
        <f t="shared" si="65"/>
        <v>227848101.26582277</v>
      </c>
      <c r="H136" s="9">
        <f t="shared" si="66"/>
        <v>8.3576454138128646</v>
      </c>
      <c r="I136" s="8"/>
      <c r="K136" s="8"/>
      <c r="L136" s="8">
        <v>70</v>
      </c>
      <c r="M136" s="4">
        <v>100000</v>
      </c>
      <c r="N136" s="9">
        <v>50</v>
      </c>
      <c r="O136" s="9">
        <v>3.95</v>
      </c>
      <c r="P136" s="8">
        <f t="shared" si="46"/>
        <v>1265822.7848101265</v>
      </c>
      <c r="Q136" s="24">
        <f t="shared" si="47"/>
        <v>88607594.936708853</v>
      </c>
      <c r="R136" s="4">
        <f t="shared" si="39"/>
        <v>7.9474709487238151</v>
      </c>
      <c r="S136" s="4"/>
    </row>
    <row r="137" spans="1:19" x14ac:dyDescent="0.2">
      <c r="A137" s="4"/>
      <c r="B137" s="8">
        <v>28</v>
      </c>
      <c r="C137" s="4">
        <v>1000000</v>
      </c>
      <c r="D137" s="9">
        <v>50</v>
      </c>
      <c r="E137" s="9">
        <v>3.95</v>
      </c>
      <c r="F137" s="9">
        <f t="shared" si="64"/>
        <v>12658227.848101266</v>
      </c>
      <c r="G137" s="21">
        <f t="shared" si="65"/>
        <v>354430379.74683547</v>
      </c>
      <c r="H137" s="9">
        <f t="shared" si="66"/>
        <v>8.5495309400517776</v>
      </c>
      <c r="I137" s="8"/>
      <c r="K137" s="8"/>
      <c r="L137" s="8">
        <v>69</v>
      </c>
      <c r="M137" s="4">
        <v>100000</v>
      </c>
      <c r="N137" s="9">
        <v>50</v>
      </c>
      <c r="O137" s="9">
        <v>3.95</v>
      </c>
      <c r="P137" s="8">
        <f t="shared" si="46"/>
        <v>1265822.7848101265</v>
      </c>
      <c r="Q137" s="24">
        <f t="shared" si="47"/>
        <v>87341772.151898727</v>
      </c>
      <c r="R137" s="4">
        <f t="shared" si="39"/>
        <v>7.9412219994468138</v>
      </c>
      <c r="S137" s="4"/>
    </row>
    <row r="138" spans="1:19" x14ac:dyDescent="0.2">
      <c r="A138" s="4"/>
      <c r="B138" s="8">
        <v>28</v>
      </c>
      <c r="C138" s="4">
        <v>1000000</v>
      </c>
      <c r="D138" s="9">
        <v>50</v>
      </c>
      <c r="E138" s="9">
        <v>3.95</v>
      </c>
      <c r="F138" s="9">
        <f t="shared" si="64"/>
        <v>12658227.848101266</v>
      </c>
      <c r="G138" s="21">
        <f t="shared" si="65"/>
        <v>354430379.74683547</v>
      </c>
      <c r="H138" s="9">
        <f t="shared" si="66"/>
        <v>8.5495309400517776</v>
      </c>
      <c r="I138" s="8">
        <f>AVERAGE(H136:H138)</f>
        <v>8.4855690979721405</v>
      </c>
      <c r="K138" s="8"/>
      <c r="L138" s="8">
        <v>72</v>
      </c>
      <c r="M138" s="4">
        <v>100000</v>
      </c>
      <c r="N138" s="9">
        <v>50</v>
      </c>
      <c r="O138" s="9">
        <v>3.95</v>
      </c>
      <c r="P138" s="8">
        <f t="shared" si="46"/>
        <v>1265822.7848101265</v>
      </c>
      <c r="Q138" s="24">
        <f t="shared" si="47"/>
        <v>91139240.506329104</v>
      </c>
      <c r="R138" s="4">
        <f t="shared" si="39"/>
        <v>7.9597054051408271</v>
      </c>
      <c r="S138" s="4">
        <f t="shared" si="54"/>
        <v>7.9494661177704851</v>
      </c>
    </row>
    <row r="139" spans="1:19" x14ac:dyDescent="0.2">
      <c r="A139" s="12"/>
      <c r="B139" s="11"/>
      <c r="C139" s="11"/>
      <c r="D139" s="11"/>
      <c r="E139" s="11"/>
      <c r="F139" s="11"/>
      <c r="G139" s="11"/>
      <c r="H139" s="11"/>
      <c r="I139" s="11"/>
      <c r="J139" s="9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1:19" x14ac:dyDescent="0.2">
      <c r="A140" s="13"/>
      <c r="B140" s="15"/>
      <c r="C140" s="15"/>
      <c r="D140" s="15"/>
      <c r="E140" s="15"/>
      <c r="F140" s="15"/>
      <c r="G140" s="15"/>
      <c r="H140" s="15"/>
      <c r="I140" s="15"/>
      <c r="J140" s="9"/>
      <c r="K140" s="14"/>
      <c r="L140" s="15"/>
      <c r="M140" s="15"/>
      <c r="N140" s="15"/>
      <c r="O140" s="15"/>
      <c r="P140" s="15"/>
      <c r="Q140" s="15"/>
      <c r="R140" s="15"/>
      <c r="S140" s="15"/>
    </row>
    <row r="141" spans="1:19" x14ac:dyDescent="0.2">
      <c r="A141" s="18" t="s">
        <v>318</v>
      </c>
      <c r="B141" s="8">
        <v>43</v>
      </c>
      <c r="C141" s="4">
        <v>1000000</v>
      </c>
      <c r="D141" s="4">
        <v>50</v>
      </c>
      <c r="E141" s="4">
        <v>3.95</v>
      </c>
      <c r="F141" s="8">
        <f t="shared" ref="F141:F159" si="67">C141*D141/E141</f>
        <v>12658227.848101266</v>
      </c>
      <c r="G141" s="19">
        <f t="shared" ref="G141:G159" si="68">F141*B141</f>
        <v>544303797.46835446</v>
      </c>
      <c r="H141" s="8">
        <f t="shared" ref="H141:H159" si="69">LOG10(G141)</f>
        <v>8.7358413642891453</v>
      </c>
      <c r="I141" s="8"/>
      <c r="K141" s="20" t="s">
        <v>329</v>
      </c>
      <c r="L141" s="8">
        <v>18</v>
      </c>
      <c r="M141" s="4">
        <v>1000000</v>
      </c>
      <c r="N141" s="4">
        <v>50</v>
      </c>
      <c r="O141" s="4">
        <v>3.95</v>
      </c>
      <c r="P141" s="8">
        <v>12658227.848101266</v>
      </c>
      <c r="Q141" s="19">
        <v>227848101.26582277</v>
      </c>
      <c r="R141" s="8">
        <v>8.3576454138128646</v>
      </c>
      <c r="S141" s="8"/>
    </row>
    <row r="142" spans="1:19" x14ac:dyDescent="0.2">
      <c r="A142" s="4"/>
      <c r="B142" s="8">
        <v>46</v>
      </c>
      <c r="C142" s="4">
        <v>1000000</v>
      </c>
      <c r="D142" s="4">
        <v>50</v>
      </c>
      <c r="E142" s="4">
        <v>3.95</v>
      </c>
      <c r="F142" s="8">
        <f t="shared" si="67"/>
        <v>12658227.848101266</v>
      </c>
      <c r="G142" s="19">
        <f t="shared" si="68"/>
        <v>582278481.01265824</v>
      </c>
      <c r="H142" s="8">
        <f t="shared" si="69"/>
        <v>8.7651307403911325</v>
      </c>
      <c r="I142" s="8"/>
      <c r="K142" s="8"/>
      <c r="L142" s="8">
        <v>18</v>
      </c>
      <c r="M142" s="4">
        <v>1000000</v>
      </c>
      <c r="N142" s="4">
        <v>50</v>
      </c>
      <c r="O142" s="4">
        <v>3.95</v>
      </c>
      <c r="P142" s="8">
        <v>12658227.848101266</v>
      </c>
      <c r="Q142" s="19">
        <v>227848101.26582277</v>
      </c>
      <c r="R142" s="8">
        <v>8.3576454138128646</v>
      </c>
      <c r="S142" s="8"/>
    </row>
    <row r="143" spans="1:19" x14ac:dyDescent="0.2">
      <c r="A143" s="4"/>
      <c r="B143" s="8">
        <v>34</v>
      </c>
      <c r="C143" s="4">
        <v>1000000</v>
      </c>
      <c r="D143" s="4">
        <v>50</v>
      </c>
      <c r="E143" s="4">
        <v>3.95</v>
      </c>
      <c r="F143" s="8">
        <f t="shared" si="67"/>
        <v>12658227.848101266</v>
      </c>
      <c r="G143" s="19">
        <f t="shared" si="68"/>
        <v>430379746.83544302</v>
      </c>
      <c r="H143" s="8">
        <f t="shared" si="69"/>
        <v>8.6338518257518135</v>
      </c>
      <c r="I143" s="8">
        <f>AVERAGE(H141:H143)</f>
        <v>8.7116079768106971</v>
      </c>
      <c r="K143" s="8"/>
      <c r="L143" s="8">
        <v>18</v>
      </c>
      <c r="M143" s="4">
        <v>1000000</v>
      </c>
      <c r="N143" s="4">
        <v>50</v>
      </c>
      <c r="O143" s="4">
        <v>3.95</v>
      </c>
      <c r="P143" s="8">
        <v>12658227.848101266</v>
      </c>
      <c r="Q143" s="19">
        <v>227848101.26582277</v>
      </c>
      <c r="R143" s="8">
        <v>8.3576454138128646</v>
      </c>
      <c r="S143" s="8">
        <v>8.3576454138128646</v>
      </c>
    </row>
    <row r="144" spans="1:19" x14ac:dyDescent="0.2">
      <c r="A144" s="4"/>
      <c r="B144" s="8"/>
      <c r="C144" s="4"/>
      <c r="D144" s="4"/>
      <c r="E144" s="4"/>
      <c r="F144" s="8"/>
      <c r="G144" s="19"/>
      <c r="H144" s="8"/>
      <c r="I144" s="8"/>
      <c r="K144" s="8"/>
      <c r="L144" s="8"/>
      <c r="M144" s="4"/>
      <c r="N144" s="4"/>
      <c r="O144" s="4"/>
      <c r="P144" s="8"/>
      <c r="Q144" s="19"/>
      <c r="R144" s="8"/>
      <c r="S144" s="8"/>
    </row>
    <row r="145" spans="1:19" x14ac:dyDescent="0.2">
      <c r="A145" s="4"/>
      <c r="B145" s="8">
        <v>40</v>
      </c>
      <c r="C145" s="4">
        <v>1000000</v>
      </c>
      <c r="D145" s="4">
        <v>50</v>
      </c>
      <c r="E145" s="4">
        <v>3.95</v>
      </c>
      <c r="F145" s="8">
        <f t="shared" si="67"/>
        <v>12658227.848101266</v>
      </c>
      <c r="G145" s="19">
        <f t="shared" si="68"/>
        <v>506329113.92405063</v>
      </c>
      <c r="H145" s="8">
        <f t="shared" si="69"/>
        <v>8.7044329000375207</v>
      </c>
      <c r="I145" s="8"/>
      <c r="K145" s="8"/>
      <c r="L145" s="8">
        <v>18</v>
      </c>
      <c r="M145" s="4">
        <v>1000000</v>
      </c>
      <c r="N145" s="4">
        <v>50</v>
      </c>
      <c r="O145" s="4">
        <v>3.95</v>
      </c>
      <c r="P145" s="8">
        <v>12658227.848101266</v>
      </c>
      <c r="Q145" s="19">
        <v>227848101.26582277</v>
      </c>
      <c r="R145" s="8">
        <v>8.3576454138128646</v>
      </c>
      <c r="S145" s="8"/>
    </row>
    <row r="146" spans="1:19" x14ac:dyDescent="0.2">
      <c r="A146" s="4"/>
      <c r="B146" s="8">
        <v>42</v>
      </c>
      <c r="C146" s="4">
        <v>1000000</v>
      </c>
      <c r="D146" s="4">
        <v>50</v>
      </c>
      <c r="E146" s="4">
        <v>3.95</v>
      </c>
      <c r="F146" s="8">
        <f t="shared" si="67"/>
        <v>12658227.848101266</v>
      </c>
      <c r="G146" s="19">
        <f t="shared" si="68"/>
        <v>531645569.62025315</v>
      </c>
      <c r="H146" s="8">
        <f t="shared" si="69"/>
        <v>8.725622199107459</v>
      </c>
      <c r="I146" s="8"/>
      <c r="K146" s="8"/>
      <c r="L146" s="8">
        <v>16</v>
      </c>
      <c r="M146" s="4">
        <v>1000000</v>
      </c>
      <c r="N146" s="4">
        <v>50</v>
      </c>
      <c r="O146" s="4">
        <v>3.95</v>
      </c>
      <c r="P146" s="8">
        <v>12658227.848101266</v>
      </c>
      <c r="Q146" s="19">
        <v>202531645.56962025</v>
      </c>
      <c r="R146" s="8">
        <v>8.3064928913654832</v>
      </c>
      <c r="S146" s="8"/>
    </row>
    <row r="147" spans="1:19" x14ac:dyDescent="0.2">
      <c r="A147" s="4"/>
      <c r="B147" s="8">
        <v>44</v>
      </c>
      <c r="C147" s="4">
        <v>1000000</v>
      </c>
      <c r="D147" s="4">
        <v>50</v>
      </c>
      <c r="E147" s="4">
        <v>3.95</v>
      </c>
      <c r="F147" s="8">
        <f t="shared" si="67"/>
        <v>12658227.848101266</v>
      </c>
      <c r="G147" s="19">
        <f t="shared" si="68"/>
        <v>556962025.31645572</v>
      </c>
      <c r="H147" s="8">
        <f t="shared" si="69"/>
        <v>8.745825585195746</v>
      </c>
      <c r="I147" s="8">
        <f>AVERAGE(H145:H147)</f>
        <v>8.7252935614469092</v>
      </c>
      <c r="K147" s="8"/>
      <c r="L147" s="8">
        <v>16</v>
      </c>
      <c r="M147" s="4">
        <v>1000000</v>
      </c>
      <c r="N147" s="4">
        <v>50</v>
      </c>
      <c r="O147" s="4">
        <v>3.95</v>
      </c>
      <c r="P147" s="8">
        <v>12658227.848101266</v>
      </c>
      <c r="Q147" s="19">
        <v>202531645.56962025</v>
      </c>
      <c r="R147" s="8">
        <v>8.3064928913654832</v>
      </c>
      <c r="S147" s="8">
        <v>8.3235437321812764</v>
      </c>
    </row>
    <row r="148" spans="1:19" x14ac:dyDescent="0.2">
      <c r="A148" s="4"/>
      <c r="B148" s="8"/>
      <c r="C148" s="4"/>
      <c r="D148" s="4"/>
      <c r="E148" s="4"/>
      <c r="F148" s="8"/>
      <c r="G148" s="19"/>
      <c r="H148" s="8"/>
      <c r="I148" s="8"/>
      <c r="K148" s="8"/>
      <c r="L148" s="8"/>
      <c r="M148" s="4"/>
      <c r="N148" s="4"/>
      <c r="O148" s="4"/>
      <c r="P148" s="8"/>
      <c r="Q148" s="19"/>
      <c r="R148" s="8"/>
      <c r="S148" s="8"/>
    </row>
    <row r="149" spans="1:19" x14ac:dyDescent="0.2">
      <c r="A149" s="4"/>
      <c r="B149" s="8">
        <v>38</v>
      </c>
      <c r="C149" s="4">
        <v>1000000</v>
      </c>
      <c r="D149" s="4">
        <v>50</v>
      </c>
      <c r="E149" s="4">
        <v>3.95</v>
      </c>
      <c r="F149" s="8">
        <f t="shared" si="67"/>
        <v>12658227.848101266</v>
      </c>
      <c r="G149" s="19">
        <f t="shared" si="68"/>
        <v>481012658.22784811</v>
      </c>
      <c r="H149" s="8">
        <f t="shared" si="69"/>
        <v>8.6821565053263683</v>
      </c>
      <c r="I149" s="8"/>
      <c r="K149" s="8"/>
      <c r="L149" s="8">
        <v>16</v>
      </c>
      <c r="M149" s="4">
        <v>1000000</v>
      </c>
      <c r="N149" s="4">
        <v>50</v>
      </c>
      <c r="O149" s="4">
        <v>3.95</v>
      </c>
      <c r="P149" s="8">
        <v>12658227.848101266</v>
      </c>
      <c r="Q149" s="19">
        <v>202531645.56962025</v>
      </c>
      <c r="R149" s="8">
        <v>8.3064928913654832</v>
      </c>
      <c r="S149" s="8"/>
    </row>
    <row r="150" spans="1:19" x14ac:dyDescent="0.2">
      <c r="A150" s="4"/>
      <c r="B150" s="8">
        <v>40</v>
      </c>
      <c r="C150" s="4">
        <v>1000000</v>
      </c>
      <c r="D150" s="4">
        <v>50</v>
      </c>
      <c r="E150" s="4">
        <v>3.95</v>
      </c>
      <c r="F150" s="8">
        <f t="shared" si="67"/>
        <v>12658227.848101266</v>
      </c>
      <c r="G150" s="19">
        <f t="shared" si="68"/>
        <v>506329113.92405063</v>
      </c>
      <c r="H150" s="8">
        <f t="shared" si="69"/>
        <v>8.7044329000375207</v>
      </c>
      <c r="I150" s="8"/>
      <c r="K150" s="8"/>
      <c r="L150" s="8">
        <v>14</v>
      </c>
      <c r="M150" s="4">
        <v>1000000</v>
      </c>
      <c r="N150" s="4">
        <v>50</v>
      </c>
      <c r="O150" s="4">
        <v>3.95</v>
      </c>
      <c r="P150" s="8">
        <v>12658227.848101266</v>
      </c>
      <c r="Q150" s="19">
        <v>177215189.87341774</v>
      </c>
      <c r="R150" s="8">
        <v>8.2485009443877964</v>
      </c>
      <c r="S150" s="8"/>
    </row>
    <row r="151" spans="1:19" x14ac:dyDescent="0.2">
      <c r="B151" s="9">
        <v>39</v>
      </c>
      <c r="C151" s="8">
        <v>1000000</v>
      </c>
      <c r="D151" s="9">
        <v>50</v>
      </c>
      <c r="E151" s="9">
        <v>3.95</v>
      </c>
      <c r="F151" s="9">
        <f t="shared" si="67"/>
        <v>12658227.848101266</v>
      </c>
      <c r="G151" s="21">
        <f t="shared" si="68"/>
        <v>493670886.07594937</v>
      </c>
      <c r="H151" s="9">
        <f t="shared" si="69"/>
        <v>8.6934375157360577</v>
      </c>
      <c r="I151" s="9">
        <f>AVERAGE(H149:H151)</f>
        <v>8.6933423070333156</v>
      </c>
      <c r="J151" s="9"/>
      <c r="K151" s="8"/>
      <c r="L151" s="9">
        <v>14</v>
      </c>
      <c r="M151" s="8">
        <v>1000000</v>
      </c>
      <c r="N151" s="9">
        <v>50</v>
      </c>
      <c r="O151" s="9">
        <v>3.95</v>
      </c>
      <c r="P151" s="9">
        <v>12658227.848101266</v>
      </c>
      <c r="Q151" s="21">
        <v>177215189.87341774</v>
      </c>
      <c r="R151" s="9">
        <v>8.2485009443877964</v>
      </c>
      <c r="S151" s="9">
        <v>8.2678315933803592</v>
      </c>
    </row>
    <row r="152" spans="1:19" x14ac:dyDescent="0.2">
      <c r="A152" s="4"/>
      <c r="B152" s="8"/>
      <c r="C152" s="4"/>
      <c r="D152" s="9"/>
      <c r="E152" s="9"/>
      <c r="F152" s="9"/>
      <c r="G152" s="21"/>
      <c r="H152" s="9"/>
      <c r="I152" s="8"/>
      <c r="J152" s="9"/>
      <c r="K152" s="8"/>
      <c r="L152" s="8"/>
      <c r="M152" s="4"/>
      <c r="N152" s="9"/>
      <c r="O152" s="9"/>
      <c r="P152" s="9"/>
      <c r="Q152" s="21"/>
      <c r="R152" s="9"/>
      <c r="S152" s="8"/>
    </row>
    <row r="153" spans="1:19" x14ac:dyDescent="0.2">
      <c r="A153" s="4"/>
      <c r="B153" s="8">
        <v>40</v>
      </c>
      <c r="C153" s="4">
        <v>1000000</v>
      </c>
      <c r="D153" s="9">
        <v>50</v>
      </c>
      <c r="E153" s="9">
        <v>3.95</v>
      </c>
      <c r="F153" s="9">
        <f t="shared" si="67"/>
        <v>12658227.848101266</v>
      </c>
      <c r="G153" s="21">
        <f t="shared" si="68"/>
        <v>506329113.92405063</v>
      </c>
      <c r="H153" s="9">
        <f t="shared" si="69"/>
        <v>8.7044329000375207</v>
      </c>
      <c r="I153" s="8"/>
      <c r="K153" s="8"/>
      <c r="L153" s="8">
        <v>67</v>
      </c>
      <c r="M153" s="4">
        <v>100000</v>
      </c>
      <c r="N153" s="9">
        <v>50</v>
      </c>
      <c r="O153" s="9">
        <v>3.95</v>
      </c>
      <c r="P153" s="9">
        <v>1265822.7848101265</v>
      </c>
      <c r="Q153" s="21">
        <v>84810126.582278475</v>
      </c>
      <c r="R153" s="9">
        <v>7.9284477114103851</v>
      </c>
      <c r="S153" s="8"/>
    </row>
    <row r="154" spans="1:19" x14ac:dyDescent="0.2">
      <c r="A154" s="4"/>
      <c r="B154" s="8">
        <v>44</v>
      </c>
      <c r="C154" s="4">
        <v>1000000</v>
      </c>
      <c r="D154" s="9">
        <v>50</v>
      </c>
      <c r="E154" s="9">
        <v>3.95</v>
      </c>
      <c r="F154" s="9">
        <f t="shared" si="67"/>
        <v>12658227.848101266</v>
      </c>
      <c r="G154" s="21">
        <f t="shared" si="68"/>
        <v>556962025.31645572</v>
      </c>
      <c r="H154" s="9">
        <f t="shared" si="69"/>
        <v>8.745825585195746</v>
      </c>
      <c r="I154" s="8"/>
      <c r="K154" s="8"/>
      <c r="L154" s="8">
        <v>72</v>
      </c>
      <c r="M154" s="4">
        <v>100000</v>
      </c>
      <c r="N154" s="9">
        <v>50</v>
      </c>
      <c r="O154" s="9">
        <v>3.95</v>
      </c>
      <c r="P154" s="9">
        <v>1265822.7848101265</v>
      </c>
      <c r="Q154" s="21">
        <v>91139240.506329104</v>
      </c>
      <c r="R154" s="9">
        <v>7.9597054051408271</v>
      </c>
      <c r="S154" s="8"/>
    </row>
    <row r="155" spans="1:19" x14ac:dyDescent="0.2">
      <c r="A155" s="4"/>
      <c r="B155" s="8">
        <v>42</v>
      </c>
      <c r="C155" s="4">
        <v>1000000</v>
      </c>
      <c r="D155" s="9">
        <v>50</v>
      </c>
      <c r="E155" s="9">
        <v>3.95</v>
      </c>
      <c r="F155" s="9">
        <f t="shared" si="67"/>
        <v>12658227.848101266</v>
      </c>
      <c r="G155" s="21">
        <f t="shared" si="68"/>
        <v>531645569.62025315</v>
      </c>
      <c r="H155" s="9">
        <f t="shared" si="69"/>
        <v>8.725622199107459</v>
      </c>
      <c r="I155" s="8">
        <f>AVERAGE(H153:H155)</f>
        <v>8.7252935614469092</v>
      </c>
      <c r="K155" s="8"/>
      <c r="L155" s="8">
        <v>74</v>
      </c>
      <c r="M155" s="4">
        <v>100000</v>
      </c>
      <c r="N155" s="9">
        <v>50</v>
      </c>
      <c r="O155" s="9">
        <v>3.95</v>
      </c>
      <c r="P155" s="9">
        <v>1265822.7848101265</v>
      </c>
      <c r="Q155" s="21">
        <v>93670886.075949356</v>
      </c>
      <c r="R155" s="9">
        <v>7.9716046284405344</v>
      </c>
      <c r="S155" s="8">
        <v>7.9532525816639152</v>
      </c>
    </row>
    <row r="156" spans="1:19" x14ac:dyDescent="0.2">
      <c r="A156" s="4"/>
      <c r="B156" s="8"/>
      <c r="C156" s="4"/>
      <c r="D156" s="9"/>
      <c r="E156" s="9"/>
      <c r="F156" s="9"/>
      <c r="G156" s="21"/>
      <c r="H156" s="9"/>
      <c r="I156" s="8"/>
      <c r="K156" s="8"/>
      <c r="L156" s="8"/>
      <c r="M156" s="4"/>
      <c r="N156" s="9"/>
      <c r="O156" s="9"/>
      <c r="P156" s="9"/>
      <c r="Q156" s="21"/>
      <c r="R156" s="9"/>
      <c r="S156" s="8"/>
    </row>
    <row r="157" spans="1:19" x14ac:dyDescent="0.2">
      <c r="A157" s="4"/>
      <c r="B157" s="8">
        <v>48</v>
      </c>
      <c r="C157" s="4">
        <v>1000000</v>
      </c>
      <c r="D157" s="9">
        <v>50</v>
      </c>
      <c r="E157" s="9">
        <v>3.95</v>
      </c>
      <c r="F157" s="9">
        <f t="shared" si="67"/>
        <v>12658227.848101266</v>
      </c>
      <c r="G157" s="21">
        <f t="shared" si="68"/>
        <v>607594936.70886075</v>
      </c>
      <c r="H157" s="9">
        <f t="shared" si="69"/>
        <v>8.7836141460851458</v>
      </c>
      <c r="I157" s="8"/>
      <c r="K157" s="8"/>
      <c r="L157" s="8">
        <v>77</v>
      </c>
      <c r="M157" s="4">
        <v>100000</v>
      </c>
      <c r="N157" s="9">
        <v>50</v>
      </c>
      <c r="O157" s="9">
        <v>3.95</v>
      </c>
      <c r="P157" s="9">
        <v>1265822.7848101265</v>
      </c>
      <c r="Q157" s="21">
        <v>97468354.430379748</v>
      </c>
      <c r="R157" s="9">
        <v>7.9888636338820405</v>
      </c>
      <c r="S157" s="8"/>
    </row>
    <row r="158" spans="1:19" x14ac:dyDescent="0.2">
      <c r="A158" s="4"/>
      <c r="B158" s="8">
        <v>53</v>
      </c>
      <c r="C158" s="4">
        <v>1000000</v>
      </c>
      <c r="D158" s="9">
        <v>50</v>
      </c>
      <c r="E158" s="9">
        <v>3.95</v>
      </c>
      <c r="F158" s="9">
        <f t="shared" si="67"/>
        <v>12658227.848101266</v>
      </c>
      <c r="G158" s="21">
        <f t="shared" si="68"/>
        <v>670886075.94936705</v>
      </c>
      <c r="H158" s="9">
        <f t="shared" si="69"/>
        <v>8.8266487783103482</v>
      </c>
      <c r="I158" s="8"/>
      <c r="K158" s="8"/>
      <c r="L158" s="8">
        <v>80</v>
      </c>
      <c r="M158" s="4">
        <v>100000</v>
      </c>
      <c r="N158" s="9">
        <v>50</v>
      </c>
      <c r="O158" s="9">
        <v>3.95</v>
      </c>
      <c r="P158" s="9">
        <v>1265822.7848101265</v>
      </c>
      <c r="Q158" s="21">
        <v>101265822.78481013</v>
      </c>
      <c r="R158" s="9">
        <v>8.0054628957015019</v>
      </c>
      <c r="S158" s="8"/>
    </row>
    <row r="159" spans="1:19" x14ac:dyDescent="0.2">
      <c r="A159" s="4"/>
      <c r="B159" s="8">
        <v>55</v>
      </c>
      <c r="C159" s="4">
        <v>1000000</v>
      </c>
      <c r="D159" s="9">
        <v>50</v>
      </c>
      <c r="E159" s="9">
        <v>3.95</v>
      </c>
      <c r="F159" s="9">
        <f t="shared" si="67"/>
        <v>12658227.848101266</v>
      </c>
      <c r="G159" s="21">
        <f t="shared" si="68"/>
        <v>696202531.64556956</v>
      </c>
      <c r="H159" s="9">
        <f t="shared" si="69"/>
        <v>8.8427355982038023</v>
      </c>
      <c r="I159" s="8">
        <f>AVERAGE(H157:H159)</f>
        <v>8.8176661741997648</v>
      </c>
      <c r="K159" s="8"/>
      <c r="L159" s="8">
        <v>76</v>
      </c>
      <c r="M159" s="4">
        <v>100000</v>
      </c>
      <c r="N159" s="9">
        <v>50</v>
      </c>
      <c r="O159" s="9">
        <v>3.95</v>
      </c>
      <c r="P159" s="9">
        <v>1265822.7848101265</v>
      </c>
      <c r="Q159" s="21">
        <v>96202531.645569623</v>
      </c>
      <c r="R159" s="9">
        <v>7.9831865009903495</v>
      </c>
      <c r="S159" s="8">
        <v>7.9925043435246304</v>
      </c>
    </row>
    <row r="160" spans="1:19" x14ac:dyDescent="0.2">
      <c r="A160" s="12"/>
      <c r="B160" s="10"/>
      <c r="C160" s="10"/>
      <c r="D160" s="10"/>
      <c r="E160" s="10"/>
      <c r="F160" s="10"/>
      <c r="G160" s="10"/>
      <c r="H160" s="10"/>
      <c r="I160" s="10"/>
      <c r="J160" s="9"/>
      <c r="K160" s="11"/>
      <c r="L160" s="10"/>
      <c r="M160" s="10"/>
      <c r="N160" s="10"/>
      <c r="O160" s="10"/>
      <c r="P160" s="10"/>
      <c r="Q160" s="10"/>
      <c r="R160" s="10"/>
      <c r="S160" s="10"/>
    </row>
    <row r="163" spans="1:19" ht="17" thickBot="1" x14ac:dyDescent="0.25">
      <c r="A163" s="16" t="s">
        <v>310</v>
      </c>
      <c r="B163" s="17" t="s">
        <v>289</v>
      </c>
      <c r="C163" s="16" t="s">
        <v>290</v>
      </c>
      <c r="D163" s="16" t="s">
        <v>311</v>
      </c>
      <c r="E163" s="16" t="s">
        <v>292</v>
      </c>
      <c r="F163" s="17" t="s">
        <v>293</v>
      </c>
      <c r="G163" s="17" t="s">
        <v>294</v>
      </c>
      <c r="H163" s="17" t="s">
        <v>295</v>
      </c>
      <c r="I163" s="17" t="s">
        <v>296</v>
      </c>
      <c r="K163" s="17" t="s">
        <v>312</v>
      </c>
      <c r="L163" s="17" t="s">
        <v>289</v>
      </c>
      <c r="M163" s="16" t="s">
        <v>290</v>
      </c>
      <c r="N163" s="16" t="s">
        <v>311</v>
      </c>
      <c r="O163" s="16" t="s">
        <v>292</v>
      </c>
      <c r="P163" s="17" t="s">
        <v>293</v>
      </c>
      <c r="Q163" s="17" t="s">
        <v>294</v>
      </c>
      <c r="R163" s="17" t="s">
        <v>295</v>
      </c>
      <c r="S163" s="17" t="s">
        <v>296</v>
      </c>
    </row>
    <row r="164" spans="1:19" x14ac:dyDescent="0.2">
      <c r="A164" s="18" t="s">
        <v>319</v>
      </c>
      <c r="B164" s="8">
        <v>20</v>
      </c>
      <c r="C164" s="4">
        <v>1000</v>
      </c>
      <c r="D164" s="4">
        <v>50</v>
      </c>
      <c r="E164" s="4">
        <v>3.95</v>
      </c>
      <c r="F164" s="8">
        <f t="shared" ref="F164:F166" si="70">C164*D164/E164</f>
        <v>12658.227848101265</v>
      </c>
      <c r="G164" s="19">
        <f t="shared" ref="G164:G166" si="71">F164*B164</f>
        <v>253164.55696202529</v>
      </c>
      <c r="H164" s="8">
        <f t="shared" ref="H164:H166" si="72">LOG10(G164)</f>
        <v>5.4034029043735394</v>
      </c>
      <c r="I164" s="8"/>
      <c r="K164" s="20" t="s">
        <v>320</v>
      </c>
      <c r="L164" s="8">
        <v>22</v>
      </c>
      <c r="M164" s="4">
        <v>1000</v>
      </c>
      <c r="N164" s="4">
        <v>50</v>
      </c>
      <c r="O164" s="4">
        <v>3.95</v>
      </c>
      <c r="P164" s="8">
        <f t="shared" ref="P164:P166" si="73">M164*N164/O164</f>
        <v>12658.227848101265</v>
      </c>
      <c r="Q164" s="19">
        <f t="shared" ref="Q164:Q166" si="74">P164*L164</f>
        <v>278481.01265822782</v>
      </c>
      <c r="R164" s="8">
        <f t="shared" ref="R164:R174" si="75">LOG10(Q164)</f>
        <v>5.4447955895317648</v>
      </c>
      <c r="S164" s="8"/>
    </row>
    <row r="165" spans="1:19" x14ac:dyDescent="0.2">
      <c r="A165" s="4"/>
      <c r="B165" s="8">
        <v>21</v>
      </c>
      <c r="C165" s="4">
        <v>1000</v>
      </c>
      <c r="D165" s="4">
        <v>50</v>
      </c>
      <c r="E165" s="4">
        <v>3.95</v>
      </c>
      <c r="F165" s="8">
        <f t="shared" si="70"/>
        <v>12658.227848101265</v>
      </c>
      <c r="G165" s="19">
        <f t="shared" si="71"/>
        <v>265822.78481012658</v>
      </c>
      <c r="H165" s="8">
        <f t="shared" si="72"/>
        <v>5.4245922034434777</v>
      </c>
      <c r="I165" s="8"/>
      <c r="K165" s="8"/>
      <c r="L165" s="8">
        <v>18</v>
      </c>
      <c r="M165" s="4">
        <v>1000</v>
      </c>
      <c r="N165" s="4">
        <v>50</v>
      </c>
      <c r="O165" s="4">
        <v>3.95</v>
      </c>
      <c r="P165" s="8">
        <f t="shared" si="73"/>
        <v>12658.227848101265</v>
      </c>
      <c r="Q165" s="19">
        <f t="shared" si="74"/>
        <v>227848.10126582277</v>
      </c>
      <c r="R165" s="8">
        <f t="shared" si="75"/>
        <v>5.3576454138128646</v>
      </c>
      <c r="S165" s="8"/>
    </row>
    <row r="166" spans="1:19" x14ac:dyDescent="0.2">
      <c r="A166" s="4"/>
      <c r="B166" s="8">
        <v>22</v>
      </c>
      <c r="C166" s="4">
        <v>1000</v>
      </c>
      <c r="D166" s="4">
        <v>50</v>
      </c>
      <c r="E166" s="4">
        <v>3.95</v>
      </c>
      <c r="F166" s="8">
        <f t="shared" si="70"/>
        <v>12658.227848101265</v>
      </c>
      <c r="G166" s="19">
        <f t="shared" si="71"/>
        <v>278481.01265822782</v>
      </c>
      <c r="H166" s="8">
        <f t="shared" si="72"/>
        <v>5.4447955895317648</v>
      </c>
      <c r="I166" s="8">
        <f>AVERAGE(H164:H166)</f>
        <v>5.424263565782927</v>
      </c>
      <c r="K166" s="8"/>
      <c r="L166" s="8">
        <v>20</v>
      </c>
      <c r="M166" s="4">
        <v>1000</v>
      </c>
      <c r="N166" s="4">
        <v>50</v>
      </c>
      <c r="O166" s="4">
        <v>3.95</v>
      </c>
      <c r="P166" s="8">
        <f t="shared" si="73"/>
        <v>12658.227848101265</v>
      </c>
      <c r="Q166" s="19">
        <f t="shared" si="74"/>
        <v>253164.55696202529</v>
      </c>
      <c r="R166" s="8">
        <f t="shared" si="75"/>
        <v>5.4034029043735394</v>
      </c>
      <c r="S166" s="8">
        <f>AVERAGE(R164:R166)</f>
        <v>5.4019479692393899</v>
      </c>
    </row>
    <row r="167" spans="1:19" x14ac:dyDescent="0.2">
      <c r="A167" s="4"/>
      <c r="B167" s="8"/>
      <c r="C167" s="4"/>
      <c r="D167" s="4"/>
      <c r="E167" s="4"/>
      <c r="F167" s="8"/>
      <c r="G167" s="19"/>
      <c r="H167" s="8"/>
      <c r="I167" s="8"/>
      <c r="K167" s="8"/>
      <c r="L167" s="8"/>
      <c r="M167" s="4"/>
      <c r="N167" s="4"/>
      <c r="O167" s="4"/>
      <c r="P167" s="8"/>
      <c r="Q167" s="19"/>
      <c r="R167" s="8"/>
      <c r="S167" s="8"/>
    </row>
    <row r="168" spans="1:19" x14ac:dyDescent="0.2">
      <c r="A168" s="4"/>
      <c r="B168" s="8">
        <v>36</v>
      </c>
      <c r="C168" s="4">
        <v>1000</v>
      </c>
      <c r="D168" s="4">
        <v>50</v>
      </c>
      <c r="E168" s="4">
        <v>3.95</v>
      </c>
      <c r="F168" s="8">
        <f t="shared" ref="F168:F170" si="76">C168*D168/E168</f>
        <v>12658.227848101265</v>
      </c>
      <c r="G168" s="19">
        <f t="shared" ref="G168:G170" si="77">F168*B168</f>
        <v>455696.20253164554</v>
      </c>
      <c r="H168" s="8">
        <f t="shared" ref="H168:H170" si="78">LOG10(G168)</f>
        <v>5.6586754094768459</v>
      </c>
      <c r="I168" s="8"/>
      <c r="K168" s="8"/>
      <c r="L168" s="8">
        <v>16</v>
      </c>
      <c r="M168" s="4">
        <v>1000</v>
      </c>
      <c r="N168" s="4">
        <v>50</v>
      </c>
      <c r="O168" s="4">
        <v>3.95</v>
      </c>
      <c r="P168" s="8">
        <f t="shared" ref="P168:P170" si="79">M168*N168/O168</f>
        <v>12658.227848101265</v>
      </c>
      <c r="Q168" s="19">
        <f t="shared" ref="Q168:Q170" si="80">P168*L168</f>
        <v>202531.64556962025</v>
      </c>
      <c r="R168" s="8">
        <f t="shared" si="75"/>
        <v>5.3064928913654832</v>
      </c>
      <c r="S168" s="8"/>
    </row>
    <row r="169" spans="1:19" x14ac:dyDescent="0.2">
      <c r="A169" s="4"/>
      <c r="B169" s="8">
        <v>33</v>
      </c>
      <c r="C169" s="4">
        <v>1000</v>
      </c>
      <c r="D169" s="4">
        <v>50</v>
      </c>
      <c r="E169" s="4">
        <v>3.95</v>
      </c>
      <c r="F169" s="8">
        <f t="shared" si="76"/>
        <v>12658.227848101265</v>
      </c>
      <c r="G169" s="19">
        <f t="shared" si="77"/>
        <v>417721.51898734178</v>
      </c>
      <c r="H169" s="8">
        <f t="shared" si="78"/>
        <v>5.6208868485874461</v>
      </c>
      <c r="I169" s="8"/>
      <c r="K169" s="8"/>
      <c r="L169" s="8">
        <v>18</v>
      </c>
      <c r="M169" s="4">
        <v>1000</v>
      </c>
      <c r="N169" s="4">
        <v>50</v>
      </c>
      <c r="O169" s="4">
        <v>3.95</v>
      </c>
      <c r="P169" s="8">
        <f t="shared" si="79"/>
        <v>12658.227848101265</v>
      </c>
      <c r="Q169" s="19">
        <f t="shared" si="80"/>
        <v>227848.10126582277</v>
      </c>
      <c r="R169" s="8">
        <f t="shared" si="75"/>
        <v>5.3576454138128646</v>
      </c>
      <c r="S169" s="8"/>
    </row>
    <row r="170" spans="1:19" x14ac:dyDescent="0.2">
      <c r="A170" s="4"/>
      <c r="B170" s="8">
        <v>39</v>
      </c>
      <c r="C170" s="4">
        <v>1000</v>
      </c>
      <c r="D170" s="4">
        <v>50</v>
      </c>
      <c r="E170" s="4">
        <v>3.95</v>
      </c>
      <c r="F170" s="8">
        <f t="shared" si="76"/>
        <v>12658.227848101265</v>
      </c>
      <c r="G170" s="19">
        <f t="shared" si="77"/>
        <v>493670.88607594935</v>
      </c>
      <c r="H170" s="8">
        <f t="shared" si="78"/>
        <v>5.6934375157360577</v>
      </c>
      <c r="I170" s="8">
        <f>AVERAGE(H168:H170)</f>
        <v>5.657666591266783</v>
      </c>
      <c r="K170" s="8"/>
      <c r="L170" s="8">
        <v>16</v>
      </c>
      <c r="M170" s="4">
        <v>1000</v>
      </c>
      <c r="N170" s="4">
        <v>50</v>
      </c>
      <c r="O170" s="4">
        <v>3.95</v>
      </c>
      <c r="P170" s="8">
        <f t="shared" si="79"/>
        <v>12658.227848101265</v>
      </c>
      <c r="Q170" s="19">
        <f t="shared" si="80"/>
        <v>202531.64556962025</v>
      </c>
      <c r="R170" s="8">
        <f t="shared" si="75"/>
        <v>5.3064928913654832</v>
      </c>
      <c r="S170" s="8">
        <f>AVERAGE(R168:R170)</f>
        <v>5.3235437321812773</v>
      </c>
    </row>
    <row r="171" spans="1:19" x14ac:dyDescent="0.2">
      <c r="A171" s="4"/>
      <c r="B171" s="8"/>
      <c r="C171" s="4"/>
      <c r="D171" s="4"/>
      <c r="E171" s="4"/>
      <c r="F171" s="8"/>
      <c r="G171" s="19"/>
      <c r="H171" s="8"/>
      <c r="I171" s="8"/>
      <c r="K171" s="8"/>
      <c r="L171" s="8"/>
      <c r="M171" s="4"/>
      <c r="N171" s="4"/>
      <c r="O171" s="4"/>
      <c r="P171" s="8"/>
      <c r="Q171" s="19"/>
      <c r="R171" s="8"/>
      <c r="S171" s="8"/>
    </row>
    <row r="172" spans="1:19" x14ac:dyDescent="0.2">
      <c r="A172" s="4"/>
      <c r="B172" s="8">
        <v>21</v>
      </c>
      <c r="C172" s="4">
        <v>1000</v>
      </c>
      <c r="D172" s="4">
        <v>50</v>
      </c>
      <c r="E172" s="4">
        <v>3.95</v>
      </c>
      <c r="F172" s="8">
        <f t="shared" ref="F172:F174" si="81">C172*D172/E172</f>
        <v>12658.227848101265</v>
      </c>
      <c r="G172" s="19">
        <f t="shared" ref="G172:G174" si="82">F172*B172</f>
        <v>265822.78481012658</v>
      </c>
      <c r="H172" s="8">
        <f t="shared" ref="H172:H174" si="83">LOG10(G172)</f>
        <v>5.4245922034434777</v>
      </c>
      <c r="I172" s="8"/>
      <c r="K172" s="8"/>
      <c r="L172" s="8">
        <v>80</v>
      </c>
      <c r="M172" s="4">
        <v>100</v>
      </c>
      <c r="N172" s="4">
        <v>50</v>
      </c>
      <c r="O172" s="4">
        <v>3.95</v>
      </c>
      <c r="P172" s="8">
        <f t="shared" ref="P172:P174" si="84">M172*N172/O172</f>
        <v>1265.8227848101264</v>
      </c>
      <c r="Q172" s="19">
        <f t="shared" ref="Q172:Q174" si="85">P172*L172</f>
        <v>101265.82278481012</v>
      </c>
      <c r="R172" s="8">
        <f t="shared" si="75"/>
        <v>5.0054628957015019</v>
      </c>
      <c r="S172" s="8"/>
    </row>
    <row r="173" spans="1:19" x14ac:dyDescent="0.2">
      <c r="A173" s="4"/>
      <c r="B173" s="8">
        <v>16</v>
      </c>
      <c r="C173" s="4">
        <v>1000</v>
      </c>
      <c r="D173" s="4">
        <v>50</v>
      </c>
      <c r="E173" s="4">
        <v>3.95</v>
      </c>
      <c r="F173" s="8">
        <f t="shared" si="81"/>
        <v>12658.227848101265</v>
      </c>
      <c r="G173" s="19">
        <f t="shared" si="82"/>
        <v>202531.64556962025</v>
      </c>
      <c r="H173" s="8">
        <f t="shared" si="83"/>
        <v>5.3064928913654832</v>
      </c>
      <c r="I173" s="8"/>
      <c r="K173" s="8"/>
      <c r="L173" s="8">
        <v>77</v>
      </c>
      <c r="M173" s="4">
        <v>100</v>
      </c>
      <c r="N173" s="4">
        <v>50</v>
      </c>
      <c r="O173" s="4">
        <v>3.95</v>
      </c>
      <c r="P173" s="8">
        <f t="shared" si="84"/>
        <v>1265.8227848101264</v>
      </c>
      <c r="Q173" s="19">
        <f t="shared" si="85"/>
        <v>97468.354430379739</v>
      </c>
      <c r="R173" s="8">
        <f t="shared" si="75"/>
        <v>4.9888636338820405</v>
      </c>
      <c r="S173" s="8"/>
    </row>
    <row r="174" spans="1:19" x14ac:dyDescent="0.2">
      <c r="A174" s="5"/>
      <c r="B174" s="11">
        <v>16</v>
      </c>
      <c r="C174" s="5">
        <v>1000</v>
      </c>
      <c r="D174" s="5">
        <v>50</v>
      </c>
      <c r="E174" s="5">
        <v>3.95</v>
      </c>
      <c r="F174" s="11">
        <f t="shared" si="81"/>
        <v>12658.227848101265</v>
      </c>
      <c r="G174" s="22">
        <f t="shared" si="82"/>
        <v>202531.64556962025</v>
      </c>
      <c r="H174" s="11">
        <f t="shared" si="83"/>
        <v>5.3064928913654832</v>
      </c>
      <c r="I174" s="11">
        <f>AVERAGE(H172:H174)</f>
        <v>5.3458593287248144</v>
      </c>
      <c r="K174" s="11"/>
      <c r="L174" s="11">
        <v>75</v>
      </c>
      <c r="M174" s="11">
        <v>100</v>
      </c>
      <c r="N174" s="5">
        <v>50</v>
      </c>
      <c r="O174" s="5">
        <v>3.95</v>
      </c>
      <c r="P174" s="11">
        <f t="shared" si="84"/>
        <v>1265.8227848101264</v>
      </c>
      <c r="Q174" s="22">
        <f t="shared" si="85"/>
        <v>94936.708860759478</v>
      </c>
      <c r="R174" s="11">
        <f t="shared" si="75"/>
        <v>4.9774341721012583</v>
      </c>
      <c r="S174" s="11">
        <f>AVERAGE(R172:R174)</f>
        <v>4.9905869005615999</v>
      </c>
    </row>
    <row r="175" spans="1:19" x14ac:dyDescent="0.2">
      <c r="A175" s="4"/>
      <c r="B175" s="8"/>
      <c r="C175" s="4"/>
      <c r="D175" s="4"/>
      <c r="E175" s="4"/>
      <c r="F175" s="8"/>
      <c r="G175" s="19"/>
      <c r="H175" s="8"/>
      <c r="I175" s="8"/>
      <c r="K175" s="8"/>
      <c r="L175" s="8"/>
      <c r="M175" s="4"/>
      <c r="N175" s="4"/>
      <c r="O175" s="4"/>
      <c r="P175" s="8"/>
      <c r="Q175" s="19"/>
      <c r="R175" s="8"/>
      <c r="S175" s="8"/>
    </row>
    <row r="176" spans="1:19" x14ac:dyDescent="0.2">
      <c r="A176" s="18" t="s">
        <v>321</v>
      </c>
      <c r="B176" s="8">
        <v>65</v>
      </c>
      <c r="C176" s="4">
        <v>1000</v>
      </c>
      <c r="D176" s="4">
        <v>50</v>
      </c>
      <c r="E176" s="4">
        <v>3.95</v>
      </c>
      <c r="F176" s="8">
        <f t="shared" ref="F176:F186" si="86">C176*D176/E176</f>
        <v>12658.227848101265</v>
      </c>
      <c r="G176" s="19">
        <f t="shared" ref="G176:G186" si="87">F176*B176</f>
        <v>822784.81012658228</v>
      </c>
      <c r="H176" s="8">
        <f t="shared" ref="H176:H186" si="88">LOG10(G176)</f>
        <v>5.9152862653524139</v>
      </c>
      <c r="I176" s="8"/>
      <c r="K176" s="20" t="s">
        <v>322</v>
      </c>
      <c r="L176" s="8">
        <v>35</v>
      </c>
      <c r="M176" s="4">
        <v>1000</v>
      </c>
      <c r="N176" s="4">
        <v>50</v>
      </c>
      <c r="O176" s="4">
        <v>3.95</v>
      </c>
      <c r="P176" s="8">
        <f t="shared" ref="P176:P178" si="89">M176*N176/O176</f>
        <v>12658.227848101265</v>
      </c>
      <c r="Q176" s="19">
        <f t="shared" ref="Q176:Q178" si="90">P176*L176</f>
        <v>443037.97468354431</v>
      </c>
      <c r="R176" s="8">
        <f t="shared" ref="R176:R178" si="91">LOG10(Q176)</f>
        <v>5.6464409530598338</v>
      </c>
      <c r="S176" s="8"/>
    </row>
    <row r="177" spans="1:19" x14ac:dyDescent="0.2">
      <c r="A177" s="4"/>
      <c r="B177" s="8">
        <v>67</v>
      </c>
      <c r="C177" s="4">
        <v>1000</v>
      </c>
      <c r="D177" s="4">
        <v>50</v>
      </c>
      <c r="E177" s="4">
        <v>3.95</v>
      </c>
      <c r="F177" s="8">
        <f t="shared" si="86"/>
        <v>12658.227848101265</v>
      </c>
      <c r="G177" s="19">
        <f t="shared" si="87"/>
        <v>848101.26582278474</v>
      </c>
      <c r="H177" s="8">
        <f t="shared" si="88"/>
        <v>5.9284477114103851</v>
      </c>
      <c r="I177" s="8"/>
      <c r="K177" s="8"/>
      <c r="L177" s="8">
        <v>30</v>
      </c>
      <c r="M177" s="4">
        <v>1000</v>
      </c>
      <c r="N177" s="4">
        <v>50</v>
      </c>
      <c r="O177" s="4">
        <v>3.95</v>
      </c>
      <c r="P177" s="8">
        <f t="shared" si="89"/>
        <v>12658.227848101265</v>
      </c>
      <c r="Q177" s="19">
        <f t="shared" si="90"/>
        <v>379746.83544303797</v>
      </c>
      <c r="R177" s="8">
        <f t="shared" si="91"/>
        <v>5.5794941634292208</v>
      </c>
      <c r="S177" s="8"/>
    </row>
    <row r="178" spans="1:19" x14ac:dyDescent="0.2">
      <c r="A178" s="4"/>
      <c r="B178" s="8">
        <v>69</v>
      </c>
      <c r="C178" s="4">
        <v>1000</v>
      </c>
      <c r="D178" s="4">
        <v>50</v>
      </c>
      <c r="E178" s="4">
        <v>3.95</v>
      </c>
      <c r="F178" s="8">
        <f t="shared" si="86"/>
        <v>12658.227848101265</v>
      </c>
      <c r="G178" s="19">
        <f t="shared" si="87"/>
        <v>873417.72151898732</v>
      </c>
      <c r="H178" s="8">
        <f t="shared" si="88"/>
        <v>5.9412219994468138</v>
      </c>
      <c r="I178" s="8">
        <f>AVERAGE(H176:H178)</f>
        <v>5.9283186587365373</v>
      </c>
      <c r="K178" s="8"/>
      <c r="L178" s="8">
        <v>30</v>
      </c>
      <c r="M178" s="4">
        <v>1000</v>
      </c>
      <c r="N178" s="4">
        <v>50</v>
      </c>
      <c r="O178" s="4">
        <v>3.95</v>
      </c>
      <c r="P178" s="8">
        <f t="shared" si="89"/>
        <v>12658.227848101265</v>
      </c>
      <c r="Q178" s="19">
        <f t="shared" si="90"/>
        <v>379746.83544303797</v>
      </c>
      <c r="R178" s="8">
        <f t="shared" si="91"/>
        <v>5.5794941634292208</v>
      </c>
      <c r="S178" s="8">
        <f>AVERAGE(R176:R178)</f>
        <v>5.6018097599727588</v>
      </c>
    </row>
    <row r="179" spans="1:19" x14ac:dyDescent="0.2">
      <c r="A179" s="4"/>
      <c r="B179" s="8"/>
      <c r="C179" s="4"/>
      <c r="D179" s="4"/>
      <c r="E179" s="4"/>
      <c r="F179" s="8"/>
      <c r="G179" s="19"/>
      <c r="H179" s="8"/>
      <c r="I179" s="8"/>
      <c r="K179" s="8"/>
      <c r="L179" s="8"/>
      <c r="M179" s="4"/>
      <c r="N179" s="4"/>
      <c r="O179" s="4"/>
      <c r="P179" s="8"/>
      <c r="Q179" s="19"/>
      <c r="R179" s="8"/>
      <c r="S179" s="8"/>
    </row>
    <row r="180" spans="1:19" x14ac:dyDescent="0.2">
      <c r="A180" s="4"/>
      <c r="B180" s="8">
        <v>40</v>
      </c>
      <c r="C180" s="4">
        <v>1000</v>
      </c>
      <c r="D180" s="4">
        <v>50</v>
      </c>
      <c r="E180" s="4">
        <v>3.95</v>
      </c>
      <c r="F180" s="8">
        <f t="shared" si="86"/>
        <v>12658.227848101265</v>
      </c>
      <c r="G180" s="19">
        <f t="shared" si="87"/>
        <v>506329.11392405059</v>
      </c>
      <c r="H180" s="8">
        <f t="shared" si="88"/>
        <v>5.7044329000375207</v>
      </c>
      <c r="I180" s="8"/>
      <c r="K180" s="8"/>
      <c r="L180" s="8">
        <v>18</v>
      </c>
      <c r="M180" s="4">
        <v>1000</v>
      </c>
      <c r="N180" s="4">
        <v>50</v>
      </c>
      <c r="O180" s="4">
        <v>3.95</v>
      </c>
      <c r="P180" s="8">
        <f t="shared" ref="P180:P182" si="92">M180*N180/O180</f>
        <v>12658.227848101265</v>
      </c>
      <c r="Q180" s="19">
        <f t="shared" ref="Q180:Q182" si="93">P180*L180</f>
        <v>227848.10126582277</v>
      </c>
      <c r="R180" s="8">
        <f t="shared" ref="R180:R182" si="94">LOG10(Q180)</f>
        <v>5.3576454138128646</v>
      </c>
      <c r="S180" s="8"/>
    </row>
    <row r="181" spans="1:19" x14ac:dyDescent="0.2">
      <c r="A181" s="4"/>
      <c r="B181" s="8">
        <v>33</v>
      </c>
      <c r="C181" s="4">
        <v>1000</v>
      </c>
      <c r="D181" s="4">
        <v>50</v>
      </c>
      <c r="E181" s="4">
        <v>3.95</v>
      </c>
      <c r="F181" s="8">
        <f t="shared" si="86"/>
        <v>12658.227848101265</v>
      </c>
      <c r="G181" s="19">
        <f t="shared" si="87"/>
        <v>417721.51898734178</v>
      </c>
      <c r="H181" s="8">
        <f t="shared" si="88"/>
        <v>5.6208868485874461</v>
      </c>
      <c r="I181" s="8"/>
      <c r="K181" s="8"/>
      <c r="L181" s="8">
        <v>18</v>
      </c>
      <c r="M181" s="4">
        <v>1000</v>
      </c>
      <c r="N181" s="4">
        <v>50</v>
      </c>
      <c r="O181" s="4">
        <v>3.95</v>
      </c>
      <c r="P181" s="8">
        <f t="shared" si="92"/>
        <v>12658.227848101265</v>
      </c>
      <c r="Q181" s="19">
        <f t="shared" si="93"/>
        <v>227848.10126582277</v>
      </c>
      <c r="R181" s="8">
        <f t="shared" si="94"/>
        <v>5.3576454138128646</v>
      </c>
      <c r="S181" s="8"/>
    </row>
    <row r="182" spans="1:19" x14ac:dyDescent="0.2">
      <c r="A182" s="4"/>
      <c r="B182" s="8">
        <v>39</v>
      </c>
      <c r="C182" s="4">
        <v>1000</v>
      </c>
      <c r="D182" s="4">
        <v>50</v>
      </c>
      <c r="E182" s="4">
        <v>3.95</v>
      </c>
      <c r="F182" s="8">
        <f t="shared" si="86"/>
        <v>12658.227848101265</v>
      </c>
      <c r="G182" s="19">
        <f t="shared" si="87"/>
        <v>493670.88607594935</v>
      </c>
      <c r="H182" s="8">
        <f t="shared" si="88"/>
        <v>5.6934375157360577</v>
      </c>
      <c r="I182" s="8">
        <f>AVERAGE(H180:H182)</f>
        <v>5.6729190881203415</v>
      </c>
      <c r="K182" s="8"/>
      <c r="L182" s="8">
        <v>20</v>
      </c>
      <c r="M182" s="4">
        <v>1000</v>
      </c>
      <c r="N182" s="4">
        <v>50</v>
      </c>
      <c r="O182" s="4">
        <v>3.95</v>
      </c>
      <c r="P182" s="8">
        <f t="shared" si="92"/>
        <v>12658.227848101265</v>
      </c>
      <c r="Q182" s="19">
        <f t="shared" si="93"/>
        <v>253164.55696202529</v>
      </c>
      <c r="R182" s="8">
        <f t="shared" si="94"/>
        <v>5.4034029043735394</v>
      </c>
      <c r="S182" s="25">
        <f>AVERAGE(R180:R182)</f>
        <v>5.3728979106664232</v>
      </c>
    </row>
    <row r="183" spans="1:19" x14ac:dyDescent="0.2">
      <c r="A183" s="4"/>
      <c r="B183" s="8"/>
      <c r="C183" s="4"/>
      <c r="D183" s="4"/>
      <c r="E183" s="4"/>
      <c r="F183" s="8"/>
      <c r="G183" s="19"/>
      <c r="H183" s="8"/>
      <c r="I183" s="8"/>
      <c r="K183" s="8"/>
      <c r="L183" s="8"/>
      <c r="M183" s="4"/>
      <c r="N183" s="4"/>
      <c r="O183" s="4"/>
      <c r="P183" s="8"/>
      <c r="Q183" s="19"/>
      <c r="R183" s="8"/>
      <c r="S183" s="8"/>
    </row>
    <row r="184" spans="1:19" x14ac:dyDescent="0.2">
      <c r="A184" s="4"/>
      <c r="B184" s="8">
        <v>28</v>
      </c>
      <c r="C184" s="4">
        <v>1000</v>
      </c>
      <c r="D184" s="4">
        <v>50</v>
      </c>
      <c r="E184" s="4">
        <v>3.95</v>
      </c>
      <c r="F184" s="8">
        <f t="shared" si="86"/>
        <v>12658.227848101265</v>
      </c>
      <c r="G184" s="19">
        <f t="shared" si="87"/>
        <v>354430.37974683545</v>
      </c>
      <c r="H184" s="8">
        <f t="shared" si="88"/>
        <v>5.5495309400517776</v>
      </c>
      <c r="I184" s="8"/>
      <c r="K184" s="8"/>
      <c r="L184" s="8">
        <v>77</v>
      </c>
      <c r="M184" s="4">
        <v>100</v>
      </c>
      <c r="N184" s="4">
        <v>50</v>
      </c>
      <c r="O184" s="4">
        <v>3.95</v>
      </c>
      <c r="P184" s="8">
        <f t="shared" ref="P184:P186" si="95">M184*N184/O184</f>
        <v>1265.8227848101264</v>
      </c>
      <c r="Q184" s="19">
        <f t="shared" ref="Q184:Q186" si="96">P184*L184</f>
        <v>97468.354430379739</v>
      </c>
      <c r="R184" s="8">
        <f t="shared" ref="R184:R186" si="97">LOG10(Q184)</f>
        <v>4.9888636338820405</v>
      </c>
      <c r="S184" s="8"/>
    </row>
    <row r="185" spans="1:19" x14ac:dyDescent="0.2">
      <c r="A185" s="4"/>
      <c r="B185" s="8">
        <v>35</v>
      </c>
      <c r="C185" s="4">
        <v>1000</v>
      </c>
      <c r="D185" s="4">
        <v>50</v>
      </c>
      <c r="E185" s="4">
        <v>3.95</v>
      </c>
      <c r="F185" s="8">
        <f t="shared" si="86"/>
        <v>12658.227848101265</v>
      </c>
      <c r="G185" s="19">
        <f t="shared" si="87"/>
        <v>443037.97468354431</v>
      </c>
      <c r="H185" s="8">
        <f t="shared" si="88"/>
        <v>5.6464409530598338</v>
      </c>
      <c r="I185" s="8"/>
      <c r="K185" s="8"/>
      <c r="L185" s="8">
        <v>76</v>
      </c>
      <c r="M185" s="4">
        <v>100</v>
      </c>
      <c r="N185" s="4">
        <v>50</v>
      </c>
      <c r="O185" s="4">
        <v>3.95</v>
      </c>
      <c r="P185" s="8">
        <f t="shared" si="95"/>
        <v>1265.8227848101264</v>
      </c>
      <c r="Q185" s="19">
        <f t="shared" si="96"/>
        <v>96202.531645569616</v>
      </c>
      <c r="R185" s="8">
        <f t="shared" si="97"/>
        <v>4.9831865009903495</v>
      </c>
      <c r="S185" s="8"/>
    </row>
    <row r="186" spans="1:19" x14ac:dyDescent="0.2">
      <c r="A186" s="5"/>
      <c r="B186" s="11">
        <v>38</v>
      </c>
      <c r="C186" s="5">
        <v>1000</v>
      </c>
      <c r="D186" s="5">
        <v>50</v>
      </c>
      <c r="E186" s="5">
        <v>3.95</v>
      </c>
      <c r="F186" s="11">
        <f t="shared" si="86"/>
        <v>12658.227848101265</v>
      </c>
      <c r="G186" s="22">
        <f t="shared" si="87"/>
        <v>481012.65822784806</v>
      </c>
      <c r="H186" s="11">
        <f t="shared" si="88"/>
        <v>5.6821565053263683</v>
      </c>
      <c r="I186" s="11">
        <f>AVERAGE(H184:H186)</f>
        <v>5.6260427994793263</v>
      </c>
      <c r="K186" s="11"/>
      <c r="L186" s="11">
        <v>78</v>
      </c>
      <c r="M186" s="5">
        <v>100</v>
      </c>
      <c r="N186" s="5">
        <v>50</v>
      </c>
      <c r="O186" s="5">
        <v>3.95</v>
      </c>
      <c r="P186" s="11">
        <f t="shared" si="95"/>
        <v>1265.8227848101264</v>
      </c>
      <c r="Q186" s="22">
        <f t="shared" si="96"/>
        <v>98734.177215189862</v>
      </c>
      <c r="R186" s="11">
        <f t="shared" si="97"/>
        <v>4.994467511400039</v>
      </c>
      <c r="S186" s="11">
        <f>AVERAGE(R184:R186)</f>
        <v>4.988839215424143</v>
      </c>
    </row>
    <row r="187" spans="1:19" x14ac:dyDescent="0.2">
      <c r="A187" s="4"/>
      <c r="B187" s="8"/>
      <c r="C187" s="4"/>
      <c r="D187" s="4"/>
      <c r="E187" s="4"/>
      <c r="F187" s="8"/>
      <c r="G187" s="19"/>
      <c r="H187" s="8"/>
      <c r="I187" s="8"/>
      <c r="K187" s="8"/>
      <c r="L187" s="8"/>
      <c r="M187" s="4"/>
      <c r="N187" s="4"/>
      <c r="O187" s="4"/>
      <c r="P187" s="8"/>
      <c r="Q187" s="19"/>
      <c r="R187" s="8"/>
      <c r="S187" s="8"/>
    </row>
    <row r="188" spans="1:19" x14ac:dyDescent="0.2">
      <c r="A188" s="18" t="s">
        <v>323</v>
      </c>
      <c r="B188" s="8">
        <v>45</v>
      </c>
      <c r="C188" s="4">
        <v>1000</v>
      </c>
      <c r="D188" s="4">
        <v>50</v>
      </c>
      <c r="E188" s="4">
        <v>3.95</v>
      </c>
      <c r="F188" s="8">
        <f t="shared" ref="F188:F198" si="98">C188*D188/E188</f>
        <v>12658.227848101265</v>
      </c>
      <c r="G188" s="19">
        <f t="shared" ref="G188:G198" si="99">F188*B188</f>
        <v>569620.25316455693</v>
      </c>
      <c r="H188" s="8">
        <f t="shared" ref="H188:H198" si="100">LOG10(G188)</f>
        <v>5.7555854224849021</v>
      </c>
      <c r="I188" s="8"/>
      <c r="K188" s="20" t="s">
        <v>324</v>
      </c>
      <c r="L188" s="8">
        <v>37</v>
      </c>
      <c r="M188" s="4">
        <v>1000</v>
      </c>
      <c r="N188" s="4">
        <v>50</v>
      </c>
      <c r="O188" s="4">
        <v>3.95</v>
      </c>
      <c r="P188" s="8">
        <f t="shared" ref="P188:P190" si="101">M188*N188/O188</f>
        <v>12658.227848101265</v>
      </c>
      <c r="Q188" s="19">
        <f t="shared" ref="Q188:Q190" si="102">P188*L188</f>
        <v>468354.43037974683</v>
      </c>
      <c r="R188" s="8">
        <f t="shared" ref="R188:R198" si="103">LOG10(Q188)</f>
        <v>5.6705746327765532</v>
      </c>
      <c r="S188" s="8"/>
    </row>
    <row r="189" spans="1:19" x14ac:dyDescent="0.2">
      <c r="A189" s="4"/>
      <c r="B189" s="8">
        <v>47</v>
      </c>
      <c r="C189" s="4">
        <v>1000</v>
      </c>
      <c r="D189" s="4">
        <v>50</v>
      </c>
      <c r="E189" s="4">
        <v>3.95</v>
      </c>
      <c r="F189" s="8">
        <f t="shared" si="98"/>
        <v>12658.227848101265</v>
      </c>
      <c r="G189" s="19">
        <f t="shared" si="99"/>
        <v>594936.70886075951</v>
      </c>
      <c r="H189" s="8">
        <f t="shared" si="100"/>
        <v>5.7744707666452761</v>
      </c>
      <c r="I189" s="8"/>
      <c r="K189" s="8"/>
      <c r="L189" s="8">
        <v>42</v>
      </c>
      <c r="M189" s="4">
        <v>1000</v>
      </c>
      <c r="N189" s="4">
        <v>50</v>
      </c>
      <c r="O189" s="4">
        <v>3.95</v>
      </c>
      <c r="P189" s="8">
        <f t="shared" si="101"/>
        <v>12658.227848101265</v>
      </c>
      <c r="Q189" s="19">
        <f t="shared" si="102"/>
        <v>531645.56962025317</v>
      </c>
      <c r="R189" s="8">
        <f t="shared" si="103"/>
        <v>5.725622199107459</v>
      </c>
      <c r="S189" s="8"/>
    </row>
    <row r="190" spans="1:19" x14ac:dyDescent="0.2">
      <c r="A190" s="4"/>
      <c r="B190" s="8">
        <v>50</v>
      </c>
      <c r="C190" s="4">
        <v>1000</v>
      </c>
      <c r="D190" s="4">
        <v>50</v>
      </c>
      <c r="E190" s="4">
        <v>3.95</v>
      </c>
      <c r="F190" s="8">
        <f t="shared" si="98"/>
        <v>12658.227848101265</v>
      </c>
      <c r="G190" s="19">
        <f t="shared" si="99"/>
        <v>632911.39240506326</v>
      </c>
      <c r="H190" s="8">
        <f t="shared" si="100"/>
        <v>5.8013429130455769</v>
      </c>
      <c r="I190" s="8">
        <f>AVERAGE(H188:H190)</f>
        <v>5.7771330340585854</v>
      </c>
      <c r="K190" s="8"/>
      <c r="L190" s="8">
        <v>45</v>
      </c>
      <c r="M190" s="4">
        <v>1000</v>
      </c>
      <c r="N190" s="4">
        <v>50</v>
      </c>
      <c r="O190" s="4">
        <v>3.95</v>
      </c>
      <c r="P190" s="8">
        <f t="shared" si="101"/>
        <v>12658.227848101265</v>
      </c>
      <c r="Q190" s="19">
        <f t="shared" si="102"/>
        <v>569620.25316455693</v>
      </c>
      <c r="R190" s="8">
        <f t="shared" si="103"/>
        <v>5.7555854224849021</v>
      </c>
      <c r="S190" s="8">
        <f>AVERAGE(R188:R190)</f>
        <v>5.7172607514563047</v>
      </c>
    </row>
    <row r="191" spans="1:19" x14ac:dyDescent="0.2">
      <c r="A191" s="4"/>
      <c r="B191" s="8"/>
      <c r="C191" s="4"/>
      <c r="D191" s="4"/>
      <c r="E191" s="4"/>
      <c r="F191" s="8"/>
      <c r="G191" s="19"/>
      <c r="H191" s="8"/>
      <c r="I191" s="8"/>
      <c r="K191" s="8"/>
      <c r="L191" s="8"/>
      <c r="M191" s="4"/>
      <c r="N191" s="4"/>
      <c r="O191" s="4"/>
      <c r="P191" s="8"/>
      <c r="Q191" s="19"/>
      <c r="R191" s="8"/>
      <c r="S191" s="8"/>
    </row>
    <row r="192" spans="1:19" x14ac:dyDescent="0.2">
      <c r="A192" s="4"/>
      <c r="B192" s="8">
        <v>46</v>
      </c>
      <c r="C192" s="4">
        <v>1000</v>
      </c>
      <c r="D192" s="4">
        <v>50</v>
      </c>
      <c r="E192" s="4">
        <v>3.95</v>
      </c>
      <c r="F192" s="8">
        <f t="shared" si="98"/>
        <v>12658.227848101265</v>
      </c>
      <c r="G192" s="19">
        <f t="shared" si="99"/>
        <v>582278.48101265822</v>
      </c>
      <c r="H192" s="8">
        <f t="shared" si="100"/>
        <v>5.7651307403911325</v>
      </c>
      <c r="I192" s="8"/>
      <c r="K192" s="8"/>
      <c r="L192" s="8">
        <v>50</v>
      </c>
      <c r="M192" s="4">
        <v>1000</v>
      </c>
      <c r="N192" s="4">
        <v>50</v>
      </c>
      <c r="O192" s="4">
        <v>3.95</v>
      </c>
      <c r="P192" s="8">
        <f t="shared" ref="P192:P194" si="104">M192*N192/O192</f>
        <v>12658.227848101265</v>
      </c>
      <c r="Q192" s="19">
        <f t="shared" ref="Q192:Q194" si="105">P192*L192</f>
        <v>632911.39240506326</v>
      </c>
      <c r="R192" s="8">
        <f t="shared" si="103"/>
        <v>5.8013429130455769</v>
      </c>
      <c r="S192" s="8"/>
    </row>
    <row r="193" spans="1:19" x14ac:dyDescent="0.2">
      <c r="A193" s="4"/>
      <c r="B193" s="8">
        <v>44</v>
      </c>
      <c r="C193" s="4">
        <v>1000</v>
      </c>
      <c r="D193" s="4">
        <v>50</v>
      </c>
      <c r="E193" s="4">
        <v>3.95</v>
      </c>
      <c r="F193" s="8">
        <f t="shared" si="98"/>
        <v>12658.227848101265</v>
      </c>
      <c r="G193" s="19">
        <f t="shared" si="99"/>
        <v>556962.02531645563</v>
      </c>
      <c r="H193" s="8">
        <f t="shared" si="100"/>
        <v>5.745825585195746</v>
      </c>
      <c r="I193" s="8"/>
      <c r="K193" s="8"/>
      <c r="L193" s="8">
        <v>45</v>
      </c>
      <c r="M193" s="4">
        <v>1000</v>
      </c>
      <c r="N193" s="4">
        <v>50</v>
      </c>
      <c r="O193" s="4">
        <v>3.95</v>
      </c>
      <c r="P193" s="8">
        <f t="shared" si="104"/>
        <v>12658.227848101265</v>
      </c>
      <c r="Q193" s="19">
        <f t="shared" si="105"/>
        <v>569620.25316455693</v>
      </c>
      <c r="R193" s="8">
        <f t="shared" si="103"/>
        <v>5.7555854224849021</v>
      </c>
      <c r="S193" s="8"/>
    </row>
    <row r="194" spans="1:19" x14ac:dyDescent="0.2">
      <c r="A194" s="4"/>
      <c r="B194" s="8">
        <v>47</v>
      </c>
      <c r="C194" s="4">
        <v>1000</v>
      </c>
      <c r="D194" s="4">
        <v>50</v>
      </c>
      <c r="E194" s="4">
        <v>3.95</v>
      </c>
      <c r="F194" s="8">
        <f t="shared" si="98"/>
        <v>12658.227848101265</v>
      </c>
      <c r="G194" s="19">
        <f t="shared" si="99"/>
        <v>594936.70886075951</v>
      </c>
      <c r="H194" s="8">
        <f t="shared" si="100"/>
        <v>5.7744707666452761</v>
      </c>
      <c r="I194" s="8">
        <f>AVERAGE(H192:H194)</f>
        <v>5.7618090307440513</v>
      </c>
      <c r="K194" s="8"/>
      <c r="L194" s="8">
        <v>47</v>
      </c>
      <c r="M194" s="4">
        <v>1000</v>
      </c>
      <c r="N194" s="4">
        <v>50</v>
      </c>
      <c r="O194" s="4">
        <v>3.95</v>
      </c>
      <c r="P194" s="8">
        <f t="shared" si="104"/>
        <v>12658.227848101265</v>
      </c>
      <c r="Q194" s="19">
        <f t="shared" si="105"/>
        <v>594936.70886075951</v>
      </c>
      <c r="R194" s="8">
        <f t="shared" si="103"/>
        <v>5.7744707666452761</v>
      </c>
      <c r="S194" s="8">
        <f>AVERAGE(R192:R194)</f>
        <v>5.7771330340585854</v>
      </c>
    </row>
    <row r="195" spans="1:19" x14ac:dyDescent="0.2">
      <c r="A195" s="4"/>
      <c r="B195" s="8"/>
      <c r="C195" s="4"/>
      <c r="D195" s="4"/>
      <c r="E195" s="4"/>
      <c r="F195" s="8"/>
      <c r="G195" s="19"/>
      <c r="H195" s="8"/>
      <c r="I195" s="8"/>
      <c r="K195" s="8"/>
      <c r="L195" s="8"/>
      <c r="M195" s="4"/>
      <c r="N195" s="4"/>
      <c r="O195" s="4"/>
      <c r="P195" s="8"/>
      <c r="Q195" s="19"/>
      <c r="R195" s="8"/>
      <c r="S195" s="8"/>
    </row>
    <row r="196" spans="1:19" x14ac:dyDescent="0.2">
      <c r="A196" s="4"/>
      <c r="B196" s="8">
        <v>28</v>
      </c>
      <c r="C196" s="4">
        <v>1000</v>
      </c>
      <c r="D196" s="4">
        <v>50</v>
      </c>
      <c r="E196" s="4">
        <v>3.95</v>
      </c>
      <c r="F196" s="8">
        <f t="shared" si="98"/>
        <v>12658.227848101265</v>
      </c>
      <c r="G196" s="19">
        <f t="shared" si="99"/>
        <v>354430.37974683545</v>
      </c>
      <c r="H196" s="8">
        <f t="shared" si="100"/>
        <v>5.5495309400517776</v>
      </c>
      <c r="I196" s="8"/>
      <c r="K196" s="8"/>
      <c r="L196" s="8">
        <v>79</v>
      </c>
      <c r="M196" s="4">
        <v>100</v>
      </c>
      <c r="N196" s="4">
        <v>50</v>
      </c>
      <c r="O196" s="4">
        <v>3.95</v>
      </c>
      <c r="P196" s="8">
        <f t="shared" ref="P196:P198" si="106">M196*N196/O196</f>
        <v>1265.8227848101264</v>
      </c>
      <c r="Q196" s="19">
        <f t="shared" ref="Q196:Q198" si="107">P196*L196</f>
        <v>99999.999999999985</v>
      </c>
      <c r="R196" s="8">
        <f t="shared" si="103"/>
        <v>5</v>
      </c>
      <c r="S196" s="8"/>
    </row>
    <row r="197" spans="1:19" x14ac:dyDescent="0.2">
      <c r="A197" s="4"/>
      <c r="B197" s="8">
        <v>26</v>
      </c>
      <c r="C197" s="4">
        <v>1000</v>
      </c>
      <c r="D197" s="4">
        <v>50</v>
      </c>
      <c r="E197" s="4">
        <v>3.95</v>
      </c>
      <c r="F197" s="8">
        <f t="shared" si="98"/>
        <v>12658.227848101265</v>
      </c>
      <c r="G197" s="19">
        <f t="shared" si="99"/>
        <v>329113.92405063292</v>
      </c>
      <c r="H197" s="8">
        <f t="shared" si="100"/>
        <v>5.5173462566803764</v>
      </c>
      <c r="I197" s="8"/>
      <c r="K197" s="8"/>
      <c r="L197" s="8">
        <v>82</v>
      </c>
      <c r="M197" s="4">
        <v>100</v>
      </c>
      <c r="N197" s="4">
        <v>50</v>
      </c>
      <c r="O197" s="4">
        <v>3.95</v>
      </c>
      <c r="P197" s="8">
        <f t="shared" si="106"/>
        <v>1265.8227848101264</v>
      </c>
      <c r="Q197" s="19">
        <f t="shared" si="107"/>
        <v>103797.46835443037</v>
      </c>
      <c r="R197" s="8">
        <f t="shared" si="103"/>
        <v>5.0161867610932749</v>
      </c>
      <c r="S197" s="8"/>
    </row>
    <row r="198" spans="1:19" x14ac:dyDescent="0.2">
      <c r="A198" s="5"/>
      <c r="B198" s="11">
        <v>26</v>
      </c>
      <c r="C198" s="5">
        <v>1000</v>
      </c>
      <c r="D198" s="5">
        <v>50</v>
      </c>
      <c r="E198" s="5">
        <v>3.95</v>
      </c>
      <c r="F198" s="11">
        <f t="shared" si="98"/>
        <v>12658.227848101265</v>
      </c>
      <c r="G198" s="22">
        <f t="shared" si="99"/>
        <v>329113.92405063292</v>
      </c>
      <c r="H198" s="11">
        <f t="shared" si="100"/>
        <v>5.5173462566803764</v>
      </c>
      <c r="I198" s="11">
        <f>AVERAGE(H196:H198)</f>
        <v>5.5280744844708432</v>
      </c>
      <c r="K198" s="11"/>
      <c r="L198" s="11">
        <v>84</v>
      </c>
      <c r="M198" s="11">
        <v>100</v>
      </c>
      <c r="N198" s="5">
        <v>50</v>
      </c>
      <c r="O198" s="5">
        <v>3.95</v>
      </c>
      <c r="P198" s="11">
        <f t="shared" si="106"/>
        <v>1265.8227848101264</v>
      </c>
      <c r="Q198" s="22">
        <f t="shared" si="107"/>
        <v>106329.11392405062</v>
      </c>
      <c r="R198" s="11">
        <f t="shared" si="103"/>
        <v>5.0266521947714402</v>
      </c>
      <c r="S198" s="11">
        <f>AVERAGE(R196:R198)</f>
        <v>5.0142796519549053</v>
      </c>
    </row>
    <row r="199" spans="1:19" x14ac:dyDescent="0.2">
      <c r="A199" s="4"/>
      <c r="B199" s="8"/>
      <c r="C199" s="4"/>
      <c r="D199" s="4"/>
      <c r="E199" s="4"/>
      <c r="F199" s="8"/>
      <c r="G199" s="19"/>
      <c r="H199" s="8"/>
      <c r="I199" s="8"/>
      <c r="K199" s="8"/>
      <c r="L199" s="8"/>
      <c r="M199" s="4"/>
      <c r="N199" s="4"/>
      <c r="O199" s="4"/>
      <c r="P199" s="8"/>
      <c r="Q199" s="19"/>
      <c r="R199" s="8"/>
      <c r="S199" s="8"/>
    </row>
    <row r="200" spans="1:19" x14ac:dyDescent="0.2">
      <c r="A200" s="18" t="s">
        <v>325</v>
      </c>
      <c r="B200" s="8">
        <v>30</v>
      </c>
      <c r="C200" s="4">
        <v>1000</v>
      </c>
      <c r="D200" s="4">
        <v>50</v>
      </c>
      <c r="E200" s="4">
        <v>3.95</v>
      </c>
      <c r="F200" s="8">
        <f t="shared" ref="F200:F210" si="108">C200*D200/E200</f>
        <v>12658.227848101265</v>
      </c>
      <c r="G200" s="19">
        <f t="shared" ref="G200:G210" si="109">F200*B200</f>
        <v>379746.83544303797</v>
      </c>
      <c r="H200" s="8">
        <f t="shared" ref="H200:H210" si="110">LOG10(G200)</f>
        <v>5.5794941634292208</v>
      </c>
      <c r="I200" s="8"/>
      <c r="K200" s="20" t="s">
        <v>326</v>
      </c>
      <c r="L200" s="8">
        <v>12</v>
      </c>
      <c r="M200" s="4">
        <v>1000</v>
      </c>
      <c r="N200" s="4">
        <v>50</v>
      </c>
      <c r="O200" s="4">
        <v>3.95</v>
      </c>
      <c r="P200" s="8">
        <f t="shared" ref="P200:P202" si="111">M200*N200/O200</f>
        <v>12658.227848101265</v>
      </c>
      <c r="Q200" s="19">
        <f t="shared" ref="Q200:Q202" si="112">P200*L200</f>
        <v>151898.7341772152</v>
      </c>
      <c r="R200" s="8">
        <f t="shared" ref="R200:R210" si="113">LOG10(Q200)</f>
        <v>5.1815541547571833</v>
      </c>
      <c r="S200" s="8"/>
    </row>
    <row r="201" spans="1:19" x14ac:dyDescent="0.2">
      <c r="A201" s="4"/>
      <c r="B201" s="8">
        <v>28</v>
      </c>
      <c r="C201" s="4">
        <v>1000</v>
      </c>
      <c r="D201" s="4">
        <v>50</v>
      </c>
      <c r="E201" s="4">
        <v>3.95</v>
      </c>
      <c r="F201" s="8">
        <f t="shared" si="108"/>
        <v>12658.227848101265</v>
      </c>
      <c r="G201" s="19">
        <f t="shared" si="109"/>
        <v>354430.37974683545</v>
      </c>
      <c r="H201" s="8">
        <f t="shared" si="110"/>
        <v>5.5495309400517776</v>
      </c>
      <c r="I201" s="8"/>
      <c r="K201" s="8"/>
      <c r="L201" s="8">
        <v>13</v>
      </c>
      <c r="M201" s="4">
        <v>1000</v>
      </c>
      <c r="N201" s="4">
        <v>50</v>
      </c>
      <c r="O201" s="4">
        <v>3.95</v>
      </c>
      <c r="P201" s="8">
        <f t="shared" si="111"/>
        <v>12658.227848101265</v>
      </c>
      <c r="Q201" s="19">
        <f t="shared" si="112"/>
        <v>164556.96202531646</v>
      </c>
      <c r="R201" s="8">
        <f t="shared" si="113"/>
        <v>5.2163162610163951</v>
      </c>
      <c r="S201" s="8"/>
    </row>
    <row r="202" spans="1:19" x14ac:dyDescent="0.2">
      <c r="A202" s="4"/>
      <c r="B202" s="8">
        <v>36</v>
      </c>
      <c r="C202" s="4">
        <v>1000</v>
      </c>
      <c r="D202" s="4">
        <v>50</v>
      </c>
      <c r="E202" s="4">
        <v>3.95</v>
      </c>
      <c r="F202" s="8">
        <f t="shared" si="108"/>
        <v>12658.227848101265</v>
      </c>
      <c r="G202" s="19">
        <f t="shared" si="109"/>
        <v>455696.20253164554</v>
      </c>
      <c r="H202" s="8">
        <f t="shared" si="110"/>
        <v>5.6586754094768459</v>
      </c>
      <c r="I202" s="8">
        <f>AVERAGE(H200:H202)</f>
        <v>5.5959001709859484</v>
      </c>
      <c r="K202" s="8"/>
      <c r="L202" s="8">
        <v>15</v>
      </c>
      <c r="M202" s="4">
        <v>1000</v>
      </c>
      <c r="N202" s="4">
        <v>50</v>
      </c>
      <c r="O202" s="4">
        <v>3.95</v>
      </c>
      <c r="P202" s="8">
        <f t="shared" si="111"/>
        <v>12658.227848101265</v>
      </c>
      <c r="Q202" s="19">
        <f t="shared" si="112"/>
        <v>189873.41772151898</v>
      </c>
      <c r="R202" s="8">
        <f t="shared" si="113"/>
        <v>5.2784641677652395</v>
      </c>
      <c r="S202" s="8">
        <f>AVERAGE(R200:R202)</f>
        <v>5.2254448611796063</v>
      </c>
    </row>
    <row r="203" spans="1:19" x14ac:dyDescent="0.2">
      <c r="A203" s="4"/>
      <c r="B203" s="8"/>
      <c r="C203" s="4"/>
      <c r="D203" s="4"/>
      <c r="E203" s="4"/>
      <c r="F203" s="8"/>
      <c r="G203" s="19"/>
      <c r="H203" s="8"/>
      <c r="I203" s="8"/>
      <c r="K203" s="8"/>
      <c r="L203" s="8"/>
      <c r="M203" s="4"/>
      <c r="N203" s="4"/>
      <c r="O203" s="4"/>
      <c r="P203" s="8"/>
      <c r="Q203" s="19"/>
      <c r="R203" s="8"/>
      <c r="S203" s="8"/>
    </row>
    <row r="204" spans="1:19" x14ac:dyDescent="0.2">
      <c r="A204" s="4"/>
      <c r="B204" s="8">
        <v>11</v>
      </c>
      <c r="C204" s="4">
        <v>1000</v>
      </c>
      <c r="D204" s="4">
        <v>50</v>
      </c>
      <c r="E204" s="4">
        <v>3.95</v>
      </c>
      <c r="F204" s="8">
        <f t="shared" si="108"/>
        <v>12658.227848101265</v>
      </c>
      <c r="G204" s="19">
        <f t="shared" si="109"/>
        <v>139240.50632911391</v>
      </c>
      <c r="H204" s="8">
        <f t="shared" si="110"/>
        <v>5.1437655938677835</v>
      </c>
      <c r="I204" s="8"/>
      <c r="K204" s="8"/>
      <c r="L204" s="8">
        <v>18</v>
      </c>
      <c r="M204" s="4">
        <v>1000</v>
      </c>
      <c r="N204" s="4">
        <v>50</v>
      </c>
      <c r="O204" s="4">
        <v>3.95</v>
      </c>
      <c r="P204" s="8">
        <f t="shared" ref="P204:P206" si="114">M204*N204/O204</f>
        <v>12658.227848101265</v>
      </c>
      <c r="Q204" s="19">
        <f t="shared" ref="Q204:Q206" si="115">P204*L204</f>
        <v>227848.10126582277</v>
      </c>
      <c r="R204" s="8">
        <f t="shared" si="113"/>
        <v>5.3576454138128646</v>
      </c>
      <c r="S204" s="8"/>
    </row>
    <row r="205" spans="1:19" x14ac:dyDescent="0.2">
      <c r="A205" s="4"/>
      <c r="B205" s="8">
        <v>16</v>
      </c>
      <c r="C205" s="4">
        <v>1000</v>
      </c>
      <c r="D205" s="4">
        <v>50</v>
      </c>
      <c r="E205" s="4">
        <v>3.95</v>
      </c>
      <c r="F205" s="8">
        <f t="shared" si="108"/>
        <v>12658.227848101265</v>
      </c>
      <c r="G205" s="19">
        <f t="shared" si="109"/>
        <v>202531.64556962025</v>
      </c>
      <c r="H205" s="8">
        <f t="shared" si="110"/>
        <v>5.3064928913654832</v>
      </c>
      <c r="I205" s="8"/>
      <c r="K205" s="8"/>
      <c r="L205" s="8">
        <v>15</v>
      </c>
      <c r="M205" s="4">
        <v>1000</v>
      </c>
      <c r="N205" s="4">
        <v>50</v>
      </c>
      <c r="O205" s="4">
        <v>3.95</v>
      </c>
      <c r="P205" s="8">
        <f t="shared" si="114"/>
        <v>12658.227848101265</v>
      </c>
      <c r="Q205" s="19">
        <f t="shared" si="115"/>
        <v>189873.41772151898</v>
      </c>
      <c r="R205" s="8">
        <f t="shared" si="113"/>
        <v>5.2784641677652395</v>
      </c>
      <c r="S205" s="8"/>
    </row>
    <row r="206" spans="1:19" x14ac:dyDescent="0.2">
      <c r="A206" s="4"/>
      <c r="B206" s="8">
        <v>15</v>
      </c>
      <c r="C206" s="4">
        <v>1000</v>
      </c>
      <c r="D206" s="4">
        <v>50</v>
      </c>
      <c r="E206" s="4">
        <v>3.95</v>
      </c>
      <c r="F206" s="8">
        <f t="shared" si="108"/>
        <v>12658.227848101265</v>
      </c>
      <c r="G206" s="19">
        <f t="shared" si="109"/>
        <v>189873.41772151898</v>
      </c>
      <c r="H206" s="8">
        <f t="shared" si="110"/>
        <v>5.2784641677652395</v>
      </c>
      <c r="I206" s="8">
        <f>AVERAGE(H204:H206)</f>
        <v>5.2429075509995018</v>
      </c>
      <c r="K206" s="8"/>
      <c r="L206" s="8">
        <v>15</v>
      </c>
      <c r="M206" s="4">
        <v>1000</v>
      </c>
      <c r="N206" s="4">
        <v>50</v>
      </c>
      <c r="O206" s="4">
        <v>3.95</v>
      </c>
      <c r="P206" s="8">
        <f t="shared" si="114"/>
        <v>12658.227848101265</v>
      </c>
      <c r="Q206" s="19">
        <f t="shared" si="115"/>
        <v>189873.41772151898</v>
      </c>
      <c r="R206" s="8">
        <f t="shared" si="113"/>
        <v>5.2784641677652395</v>
      </c>
      <c r="S206" s="8">
        <f>AVERAGE(R204:R206)</f>
        <v>5.3048579164477809</v>
      </c>
    </row>
    <row r="207" spans="1:19" x14ac:dyDescent="0.2">
      <c r="A207" s="4"/>
      <c r="B207" s="8"/>
      <c r="C207" s="4"/>
      <c r="D207" s="4"/>
      <c r="E207" s="4"/>
      <c r="F207" s="8"/>
      <c r="G207" s="19"/>
      <c r="H207" s="8"/>
      <c r="I207" s="8"/>
      <c r="K207" s="8"/>
      <c r="L207" s="8"/>
      <c r="M207" s="4"/>
      <c r="N207" s="4"/>
      <c r="O207" s="4"/>
      <c r="P207" s="8"/>
      <c r="Q207" s="19"/>
      <c r="R207" s="8"/>
      <c r="S207" s="8"/>
    </row>
    <row r="208" spans="1:19" x14ac:dyDescent="0.2">
      <c r="A208" s="4"/>
      <c r="B208" s="8">
        <v>20</v>
      </c>
      <c r="C208" s="4">
        <v>1000</v>
      </c>
      <c r="D208" s="4">
        <v>50</v>
      </c>
      <c r="E208" s="4">
        <v>3.95</v>
      </c>
      <c r="F208" s="8">
        <f t="shared" si="108"/>
        <v>12658.227848101265</v>
      </c>
      <c r="G208" s="19">
        <f t="shared" si="109"/>
        <v>253164.55696202529</v>
      </c>
      <c r="H208" s="8">
        <f t="shared" si="110"/>
        <v>5.4034029043735394</v>
      </c>
      <c r="I208" s="8"/>
      <c r="K208" s="8"/>
      <c r="L208" s="8">
        <v>13</v>
      </c>
      <c r="M208" s="4">
        <v>1000</v>
      </c>
      <c r="N208" s="4">
        <v>50</v>
      </c>
      <c r="O208" s="4">
        <v>3.95</v>
      </c>
      <c r="P208" s="8">
        <f t="shared" ref="P208:P210" si="116">M208*N208/O208</f>
        <v>12658.227848101265</v>
      </c>
      <c r="Q208" s="19">
        <f t="shared" ref="Q208:Q210" si="117">P208*L208</f>
        <v>164556.96202531646</v>
      </c>
      <c r="R208" s="8">
        <f t="shared" si="113"/>
        <v>5.2163162610163951</v>
      </c>
      <c r="S208" s="8"/>
    </row>
    <row r="209" spans="1:19" x14ac:dyDescent="0.2">
      <c r="A209" s="4"/>
      <c r="B209" s="8">
        <v>22</v>
      </c>
      <c r="C209" s="4">
        <v>1000</v>
      </c>
      <c r="D209" s="4">
        <v>50</v>
      </c>
      <c r="E209" s="4">
        <v>3.95</v>
      </c>
      <c r="F209" s="8">
        <f t="shared" si="108"/>
        <v>12658.227848101265</v>
      </c>
      <c r="G209" s="19">
        <f t="shared" si="109"/>
        <v>278481.01265822782</v>
      </c>
      <c r="H209" s="8">
        <f t="shared" si="110"/>
        <v>5.4447955895317648</v>
      </c>
      <c r="I209" s="8"/>
      <c r="K209" s="8"/>
      <c r="L209" s="8">
        <v>15</v>
      </c>
      <c r="M209" s="4">
        <v>1000</v>
      </c>
      <c r="N209" s="4">
        <v>50</v>
      </c>
      <c r="O209" s="4">
        <v>3.95</v>
      </c>
      <c r="P209" s="8">
        <f t="shared" si="116"/>
        <v>12658.227848101265</v>
      </c>
      <c r="Q209" s="19">
        <f t="shared" si="117"/>
        <v>189873.41772151898</v>
      </c>
      <c r="R209" s="8">
        <f t="shared" si="113"/>
        <v>5.2784641677652395</v>
      </c>
      <c r="S209" s="8"/>
    </row>
    <row r="210" spans="1:19" x14ac:dyDescent="0.2">
      <c r="A210" s="5"/>
      <c r="B210" s="11">
        <v>21</v>
      </c>
      <c r="C210" s="11">
        <v>1000</v>
      </c>
      <c r="D210" s="5">
        <v>50</v>
      </c>
      <c r="E210" s="5">
        <v>3.95</v>
      </c>
      <c r="F210" s="11">
        <f t="shared" si="108"/>
        <v>12658.227848101265</v>
      </c>
      <c r="G210" s="22">
        <f t="shared" si="109"/>
        <v>265822.78481012658</v>
      </c>
      <c r="H210" s="11">
        <f t="shared" si="110"/>
        <v>5.4245922034434777</v>
      </c>
      <c r="I210" s="11">
        <f>AVERAGE(H208:H210)</f>
        <v>5.424263565782927</v>
      </c>
      <c r="K210" s="11"/>
      <c r="L210" s="11">
        <v>10</v>
      </c>
      <c r="M210" s="5">
        <v>1000</v>
      </c>
      <c r="N210" s="5">
        <v>50</v>
      </c>
      <c r="O210" s="5">
        <v>3.95</v>
      </c>
      <c r="P210" s="11">
        <f t="shared" si="116"/>
        <v>12658.227848101265</v>
      </c>
      <c r="Q210" s="22">
        <f t="shared" si="117"/>
        <v>126582.27848101265</v>
      </c>
      <c r="R210" s="11">
        <f t="shared" si="113"/>
        <v>5.1023729087095582</v>
      </c>
      <c r="S210" s="11">
        <f>AVERAGE(R208:R210)</f>
        <v>5.199051112497064</v>
      </c>
    </row>
    <row r="211" spans="1:19" x14ac:dyDescent="0.2">
      <c r="A211" s="4"/>
      <c r="B211" s="8"/>
      <c r="C211" s="4"/>
      <c r="D211" s="4"/>
      <c r="E211" s="4"/>
      <c r="F211" s="8"/>
      <c r="G211" s="19"/>
      <c r="H211" s="8"/>
      <c r="I211" s="8"/>
      <c r="K211" s="8"/>
      <c r="L211" s="8"/>
      <c r="M211" s="4"/>
      <c r="N211" s="4"/>
      <c r="O211" s="4"/>
      <c r="P211" s="8"/>
      <c r="Q211" s="19"/>
      <c r="R211" s="8"/>
      <c r="S211" s="8"/>
    </row>
    <row r="212" spans="1:19" x14ac:dyDescent="0.2">
      <c r="A212" s="18" t="s">
        <v>327</v>
      </c>
      <c r="B212" s="8">
        <v>33</v>
      </c>
      <c r="C212" s="4">
        <v>1000</v>
      </c>
      <c r="D212" s="4">
        <v>50</v>
      </c>
      <c r="E212" s="4">
        <v>3.95</v>
      </c>
      <c r="F212" s="8">
        <f t="shared" ref="F212:F222" si="118">C212*D212/E212</f>
        <v>12658.227848101265</v>
      </c>
      <c r="G212" s="19">
        <f t="shared" ref="G212:G222" si="119">F212*B212</f>
        <v>417721.51898734178</v>
      </c>
      <c r="H212" s="8">
        <f t="shared" ref="H212:H222" si="120">LOG10(G212)</f>
        <v>5.6208868485874461</v>
      </c>
      <c r="I212" s="8"/>
      <c r="K212" s="20" t="s">
        <v>328</v>
      </c>
      <c r="L212" s="8">
        <v>68</v>
      </c>
      <c r="M212" s="4">
        <v>100</v>
      </c>
      <c r="N212" s="4">
        <v>50</v>
      </c>
      <c r="O212" s="4">
        <v>3.95</v>
      </c>
      <c r="P212" s="8">
        <f t="shared" ref="P212:P214" si="121">M212*N212/O212</f>
        <v>1265.8227848101264</v>
      </c>
      <c r="Q212" s="19">
        <f t="shared" ref="Q212:Q214" si="122">P212*L212</f>
        <v>86075.9493670886</v>
      </c>
      <c r="R212" s="8">
        <f t="shared" ref="R212:R222" si="123">LOG10(Q212)</f>
        <v>4.9348818214157948</v>
      </c>
      <c r="S212" s="8"/>
    </row>
    <row r="213" spans="1:19" x14ac:dyDescent="0.2">
      <c r="A213" s="4"/>
      <c r="B213" s="8">
        <v>37</v>
      </c>
      <c r="C213" s="4">
        <v>1000</v>
      </c>
      <c r="D213" s="4">
        <v>50</v>
      </c>
      <c r="E213" s="4">
        <v>3.95</v>
      </c>
      <c r="F213" s="8">
        <f t="shared" si="118"/>
        <v>12658.227848101265</v>
      </c>
      <c r="G213" s="19">
        <f t="shared" si="119"/>
        <v>468354.43037974683</v>
      </c>
      <c r="H213" s="8">
        <f t="shared" si="120"/>
        <v>5.6705746327765532</v>
      </c>
      <c r="I213" s="8"/>
      <c r="K213" s="8"/>
      <c r="L213" s="8">
        <v>65</v>
      </c>
      <c r="M213" s="4">
        <v>100</v>
      </c>
      <c r="N213" s="4">
        <v>50</v>
      </c>
      <c r="O213" s="4">
        <v>3.95</v>
      </c>
      <c r="P213" s="8">
        <f t="shared" si="121"/>
        <v>1265.8227848101264</v>
      </c>
      <c r="Q213" s="19">
        <f t="shared" si="122"/>
        <v>82278.481012658216</v>
      </c>
      <c r="R213" s="8">
        <f t="shared" si="123"/>
        <v>4.9152862653524139</v>
      </c>
      <c r="S213" s="8"/>
    </row>
    <row r="214" spans="1:19" x14ac:dyDescent="0.2">
      <c r="A214" s="4"/>
      <c r="B214" s="8">
        <v>39</v>
      </c>
      <c r="C214" s="4">
        <v>1000</v>
      </c>
      <c r="D214" s="4">
        <v>50</v>
      </c>
      <c r="E214" s="4">
        <v>3.95</v>
      </c>
      <c r="F214" s="8">
        <f t="shared" si="118"/>
        <v>12658.227848101265</v>
      </c>
      <c r="G214" s="19">
        <f t="shared" si="119"/>
        <v>493670.88607594935</v>
      </c>
      <c r="H214" s="8">
        <f t="shared" si="120"/>
        <v>5.6934375157360577</v>
      </c>
      <c r="I214" s="8">
        <f>AVERAGE(H212:H214)</f>
        <v>5.661632999033352</v>
      </c>
      <c r="K214" s="8"/>
      <c r="L214" s="8">
        <v>65</v>
      </c>
      <c r="M214" s="4">
        <v>100</v>
      </c>
      <c r="N214" s="4">
        <v>50</v>
      </c>
      <c r="O214" s="4">
        <v>3.95</v>
      </c>
      <c r="P214" s="8">
        <f t="shared" si="121"/>
        <v>1265.8227848101264</v>
      </c>
      <c r="Q214" s="19">
        <f t="shared" si="122"/>
        <v>82278.481012658216</v>
      </c>
      <c r="R214" s="8">
        <f t="shared" si="123"/>
        <v>4.9152862653524139</v>
      </c>
      <c r="S214" s="8">
        <f>AVERAGE(R212:R214)</f>
        <v>4.9218181173735411</v>
      </c>
    </row>
    <row r="215" spans="1:19" x14ac:dyDescent="0.2">
      <c r="A215" s="4"/>
      <c r="B215" s="8"/>
      <c r="C215" s="4"/>
      <c r="D215" s="4"/>
      <c r="E215" s="4"/>
      <c r="F215" s="8"/>
      <c r="G215" s="19"/>
      <c r="H215" s="8"/>
      <c r="I215" s="8"/>
      <c r="K215" s="8"/>
      <c r="L215" s="8"/>
      <c r="M215" s="4"/>
      <c r="N215" s="4"/>
      <c r="O215" s="4"/>
      <c r="P215" s="8"/>
      <c r="Q215" s="19"/>
      <c r="R215" s="8"/>
      <c r="S215" s="8"/>
    </row>
    <row r="216" spans="1:19" x14ac:dyDescent="0.2">
      <c r="A216" s="4"/>
      <c r="B216" s="8">
        <v>40</v>
      </c>
      <c r="C216" s="4">
        <v>1000</v>
      </c>
      <c r="D216" s="4">
        <v>50</v>
      </c>
      <c r="E216" s="4">
        <v>3.95</v>
      </c>
      <c r="F216" s="8">
        <f t="shared" si="118"/>
        <v>12658.227848101265</v>
      </c>
      <c r="G216" s="19">
        <f t="shared" si="119"/>
        <v>506329.11392405059</v>
      </c>
      <c r="H216" s="8">
        <f t="shared" si="120"/>
        <v>5.7044329000375207</v>
      </c>
      <c r="I216" s="8"/>
      <c r="K216" s="8"/>
      <c r="L216" s="8">
        <v>69</v>
      </c>
      <c r="M216" s="4">
        <v>100</v>
      </c>
      <c r="N216" s="4">
        <v>50</v>
      </c>
      <c r="O216" s="4">
        <v>3.95</v>
      </c>
      <c r="P216" s="8">
        <f t="shared" ref="P216:P218" si="124">M216*N216/O216</f>
        <v>1265.8227848101264</v>
      </c>
      <c r="Q216" s="19">
        <f t="shared" ref="Q216:Q218" si="125">P216*L216</f>
        <v>87341.772151898724</v>
      </c>
      <c r="R216" s="8">
        <f t="shared" si="123"/>
        <v>4.9412219994468138</v>
      </c>
      <c r="S216" s="8"/>
    </row>
    <row r="217" spans="1:19" x14ac:dyDescent="0.2">
      <c r="A217" s="4"/>
      <c r="B217" s="8">
        <v>40</v>
      </c>
      <c r="C217" s="4">
        <v>1000</v>
      </c>
      <c r="D217" s="4">
        <v>50</v>
      </c>
      <c r="E217" s="4">
        <v>3.95</v>
      </c>
      <c r="F217" s="8">
        <f t="shared" si="118"/>
        <v>12658.227848101265</v>
      </c>
      <c r="G217" s="19">
        <f t="shared" si="119"/>
        <v>506329.11392405059</v>
      </c>
      <c r="H217" s="8">
        <f t="shared" si="120"/>
        <v>5.7044329000375207</v>
      </c>
      <c r="I217" s="8"/>
      <c r="K217" s="8"/>
      <c r="L217" s="8">
        <v>68</v>
      </c>
      <c r="M217" s="4">
        <v>100</v>
      </c>
      <c r="N217" s="4">
        <v>50</v>
      </c>
      <c r="O217" s="4">
        <v>3.95</v>
      </c>
      <c r="P217" s="8">
        <f t="shared" si="124"/>
        <v>1265.8227848101264</v>
      </c>
      <c r="Q217" s="19">
        <f t="shared" si="125"/>
        <v>86075.9493670886</v>
      </c>
      <c r="R217" s="8">
        <f t="shared" si="123"/>
        <v>4.9348818214157948</v>
      </c>
      <c r="S217" s="8"/>
    </row>
    <row r="218" spans="1:19" x14ac:dyDescent="0.2">
      <c r="A218" s="4"/>
      <c r="B218" s="8">
        <v>44</v>
      </c>
      <c r="C218" s="4">
        <v>1000</v>
      </c>
      <c r="D218" s="4">
        <v>50</v>
      </c>
      <c r="E218" s="4">
        <v>3.95</v>
      </c>
      <c r="F218" s="8">
        <f t="shared" si="118"/>
        <v>12658.227848101265</v>
      </c>
      <c r="G218" s="19">
        <f t="shared" si="119"/>
        <v>556962.02531645563</v>
      </c>
      <c r="H218" s="8">
        <f t="shared" si="120"/>
        <v>5.745825585195746</v>
      </c>
      <c r="I218" s="8">
        <f>AVERAGE(H216:H218)</f>
        <v>5.7182304617569288</v>
      </c>
      <c r="K218" s="8"/>
      <c r="L218" s="8">
        <v>65</v>
      </c>
      <c r="M218" s="4">
        <v>100</v>
      </c>
      <c r="N218" s="4">
        <v>50</v>
      </c>
      <c r="O218" s="4">
        <v>3.95</v>
      </c>
      <c r="P218" s="8">
        <f t="shared" si="124"/>
        <v>1265.8227848101264</v>
      </c>
      <c r="Q218" s="19">
        <f t="shared" si="125"/>
        <v>82278.481012658216</v>
      </c>
      <c r="R218" s="8">
        <f t="shared" si="123"/>
        <v>4.9152862653524139</v>
      </c>
      <c r="S218" s="8">
        <f>AVERAGE(R216:R218)</f>
        <v>4.9304633620716745</v>
      </c>
    </row>
    <row r="219" spans="1:19" x14ac:dyDescent="0.2">
      <c r="A219" s="4"/>
      <c r="B219" s="8"/>
      <c r="C219" s="4"/>
      <c r="D219" s="4"/>
      <c r="E219" s="4"/>
      <c r="F219" s="8"/>
      <c r="G219" s="19"/>
      <c r="H219" s="8"/>
      <c r="I219" s="8"/>
      <c r="K219" s="8"/>
      <c r="L219" s="8"/>
      <c r="M219" s="4"/>
      <c r="N219" s="4"/>
      <c r="O219" s="4"/>
      <c r="P219" s="8"/>
      <c r="Q219" s="19"/>
      <c r="R219" s="8"/>
      <c r="S219" s="8"/>
    </row>
    <row r="220" spans="1:19" x14ac:dyDescent="0.2">
      <c r="A220" s="4"/>
      <c r="B220" s="8">
        <v>42</v>
      </c>
      <c r="C220" s="4">
        <v>1000</v>
      </c>
      <c r="D220" s="4">
        <v>50</v>
      </c>
      <c r="E220" s="4">
        <v>3.95</v>
      </c>
      <c r="F220" s="8">
        <f t="shared" si="118"/>
        <v>12658.227848101265</v>
      </c>
      <c r="G220" s="19">
        <f t="shared" si="119"/>
        <v>531645.56962025317</v>
      </c>
      <c r="H220" s="8">
        <f t="shared" si="120"/>
        <v>5.725622199107459</v>
      </c>
      <c r="I220" s="8"/>
      <c r="K220" s="8"/>
      <c r="L220" s="8">
        <v>60</v>
      </c>
      <c r="M220" s="4">
        <v>100</v>
      </c>
      <c r="N220" s="4">
        <v>50</v>
      </c>
      <c r="O220" s="4">
        <v>3.95</v>
      </c>
      <c r="P220" s="8">
        <f t="shared" ref="P220:P222" si="126">M220*N220/O220</f>
        <v>1265.8227848101264</v>
      </c>
      <c r="Q220" s="19">
        <f t="shared" ref="Q220:Q222" si="127">P220*L220</f>
        <v>75949.367088607585</v>
      </c>
      <c r="R220" s="8">
        <f t="shared" si="123"/>
        <v>4.880524159093202</v>
      </c>
      <c r="S220" s="8"/>
    </row>
    <row r="221" spans="1:19" x14ac:dyDescent="0.2">
      <c r="A221" s="4"/>
      <c r="B221" s="8">
        <v>42</v>
      </c>
      <c r="C221" s="4">
        <v>1000</v>
      </c>
      <c r="D221" s="4">
        <v>50</v>
      </c>
      <c r="E221" s="4">
        <v>3.95</v>
      </c>
      <c r="F221" s="8">
        <f t="shared" si="118"/>
        <v>12658.227848101265</v>
      </c>
      <c r="G221" s="19">
        <f t="shared" si="119"/>
        <v>531645.56962025317</v>
      </c>
      <c r="H221" s="8">
        <f t="shared" si="120"/>
        <v>5.725622199107459</v>
      </c>
      <c r="I221" s="8"/>
      <c r="K221" s="8"/>
      <c r="L221" s="8">
        <v>65</v>
      </c>
      <c r="M221" s="4">
        <v>100</v>
      </c>
      <c r="N221" s="4">
        <v>50</v>
      </c>
      <c r="O221" s="4">
        <v>3.95</v>
      </c>
      <c r="P221" s="8">
        <f t="shared" si="126"/>
        <v>1265.8227848101264</v>
      </c>
      <c r="Q221" s="19">
        <f t="shared" si="127"/>
        <v>82278.481012658216</v>
      </c>
      <c r="R221" s="8">
        <f t="shared" si="123"/>
        <v>4.9152862653524139</v>
      </c>
      <c r="S221" s="8"/>
    </row>
    <row r="222" spans="1:19" x14ac:dyDescent="0.2">
      <c r="A222" s="5"/>
      <c r="B222" s="11">
        <v>41</v>
      </c>
      <c r="C222" s="11">
        <v>1000</v>
      </c>
      <c r="D222" s="5">
        <v>50</v>
      </c>
      <c r="E222" s="5">
        <v>3.95</v>
      </c>
      <c r="F222" s="11">
        <f t="shared" si="118"/>
        <v>12658.227848101265</v>
      </c>
      <c r="G222" s="22">
        <f t="shared" si="119"/>
        <v>518987.34177215188</v>
      </c>
      <c r="H222" s="11">
        <f t="shared" si="120"/>
        <v>5.7151567654292936</v>
      </c>
      <c r="I222" s="11">
        <f>AVERAGE(H220:H222)</f>
        <v>5.7221337212147363</v>
      </c>
      <c r="K222" s="11"/>
      <c r="L222" s="11">
        <v>62</v>
      </c>
      <c r="M222" s="5">
        <v>100</v>
      </c>
      <c r="N222" s="5">
        <v>50</v>
      </c>
      <c r="O222" s="5">
        <v>3.95</v>
      </c>
      <c r="P222" s="11">
        <f t="shared" si="126"/>
        <v>1265.8227848101264</v>
      </c>
      <c r="Q222" s="22">
        <f t="shared" si="127"/>
        <v>78481.012658227846</v>
      </c>
      <c r="R222" s="11">
        <f t="shared" si="123"/>
        <v>4.8947645982078125</v>
      </c>
      <c r="S222" s="11">
        <f>AVERAGE(R220:R222)</f>
        <v>4.8968583408844761</v>
      </c>
    </row>
    <row r="223" spans="1:19" x14ac:dyDescent="0.2">
      <c r="A223" s="4"/>
      <c r="B223" s="8"/>
      <c r="C223" s="4"/>
      <c r="D223" s="4"/>
      <c r="E223" s="4"/>
      <c r="F223" s="8"/>
      <c r="G223" s="19"/>
      <c r="H223" s="8"/>
      <c r="I223" s="8"/>
      <c r="K223" s="8"/>
      <c r="L223" s="8"/>
      <c r="M223" s="4"/>
      <c r="N223" s="4"/>
      <c r="O223" s="4"/>
      <c r="P223" s="8"/>
      <c r="Q223" s="19"/>
      <c r="R223" s="8"/>
      <c r="S223" s="8"/>
    </row>
    <row r="224" spans="1:19" x14ac:dyDescent="0.2">
      <c r="A224" s="18" t="s">
        <v>318</v>
      </c>
      <c r="B224" s="8">
        <v>39</v>
      </c>
      <c r="C224" s="4">
        <v>1000</v>
      </c>
      <c r="D224" s="4">
        <v>50</v>
      </c>
      <c r="E224" s="4">
        <v>3.95</v>
      </c>
      <c r="F224" s="8">
        <f t="shared" ref="F224:F234" si="128">C224*D224/E224</f>
        <v>12658.227848101265</v>
      </c>
      <c r="G224" s="19">
        <f t="shared" ref="G224:G234" si="129">F224*B224</f>
        <v>493670.88607594935</v>
      </c>
      <c r="H224" s="8">
        <f t="shared" ref="H224:H234" si="130">LOG10(G224)</f>
        <v>5.6934375157360577</v>
      </c>
      <c r="I224" s="8"/>
      <c r="K224" s="20" t="s">
        <v>318</v>
      </c>
      <c r="L224" s="8">
        <v>26</v>
      </c>
      <c r="M224" s="4">
        <v>1000</v>
      </c>
      <c r="N224" s="4">
        <v>50</v>
      </c>
      <c r="O224" s="4">
        <v>3.95</v>
      </c>
      <c r="P224" s="8">
        <f t="shared" ref="P224:P226" si="131">M224*N224/O224</f>
        <v>12658.227848101265</v>
      </c>
      <c r="Q224" s="19">
        <f t="shared" ref="Q224:Q226" si="132">P224*L224</f>
        <v>329113.92405063292</v>
      </c>
      <c r="R224" s="8">
        <f t="shared" ref="R224:R234" si="133">LOG10(Q224)</f>
        <v>5.5173462566803764</v>
      </c>
      <c r="S224" s="8"/>
    </row>
    <row r="225" spans="1:19" x14ac:dyDescent="0.2">
      <c r="A225" s="4"/>
      <c r="B225" s="8">
        <v>42</v>
      </c>
      <c r="C225" s="4">
        <v>1000</v>
      </c>
      <c r="D225" s="4">
        <v>50</v>
      </c>
      <c r="E225" s="4">
        <v>3.95</v>
      </c>
      <c r="F225" s="8">
        <f t="shared" si="128"/>
        <v>12658.227848101265</v>
      </c>
      <c r="G225" s="19">
        <f t="shared" si="129"/>
        <v>531645.56962025317</v>
      </c>
      <c r="H225" s="8">
        <f t="shared" si="130"/>
        <v>5.725622199107459</v>
      </c>
      <c r="I225" s="8"/>
      <c r="K225" s="8"/>
      <c r="L225" s="8">
        <v>28</v>
      </c>
      <c r="M225" s="4">
        <v>1000</v>
      </c>
      <c r="N225" s="4">
        <v>50</v>
      </c>
      <c r="O225" s="4">
        <v>3.95</v>
      </c>
      <c r="P225" s="8">
        <f t="shared" si="131"/>
        <v>12658.227848101265</v>
      </c>
      <c r="Q225" s="19">
        <f t="shared" si="132"/>
        <v>354430.37974683545</v>
      </c>
      <c r="R225" s="8">
        <f t="shared" si="133"/>
        <v>5.5495309400517776</v>
      </c>
      <c r="S225" s="8"/>
    </row>
    <row r="226" spans="1:19" x14ac:dyDescent="0.2">
      <c r="A226" s="4"/>
      <c r="B226" s="8">
        <v>39</v>
      </c>
      <c r="C226" s="4">
        <v>1000</v>
      </c>
      <c r="D226" s="4">
        <v>50</v>
      </c>
      <c r="E226" s="4">
        <v>3.95</v>
      </c>
      <c r="F226" s="8">
        <f t="shared" si="128"/>
        <v>12658.227848101265</v>
      </c>
      <c r="G226" s="19">
        <f t="shared" si="129"/>
        <v>493670.88607594935</v>
      </c>
      <c r="H226" s="8">
        <f t="shared" si="130"/>
        <v>5.6934375157360577</v>
      </c>
      <c r="I226" s="8">
        <f>AVERAGE(H224:H226)</f>
        <v>5.7041657435265245</v>
      </c>
      <c r="K226" s="8"/>
      <c r="L226" s="8">
        <v>30</v>
      </c>
      <c r="M226" s="4">
        <v>1000</v>
      </c>
      <c r="N226" s="4">
        <v>50</v>
      </c>
      <c r="O226" s="4">
        <v>3.95</v>
      </c>
      <c r="P226" s="8">
        <f t="shared" si="131"/>
        <v>12658.227848101265</v>
      </c>
      <c r="Q226" s="19">
        <f t="shared" si="132"/>
        <v>379746.83544303797</v>
      </c>
      <c r="R226" s="8">
        <f t="shared" si="133"/>
        <v>5.5794941634292208</v>
      </c>
      <c r="S226" s="8">
        <f>AVERAGE(R224:R226)</f>
        <v>5.5487904533871246</v>
      </c>
    </row>
    <row r="227" spans="1:19" x14ac:dyDescent="0.2">
      <c r="A227" s="4"/>
      <c r="B227" s="8"/>
      <c r="C227" s="4"/>
      <c r="D227" s="4"/>
      <c r="E227" s="4"/>
      <c r="F227" s="8"/>
      <c r="G227" s="19"/>
      <c r="H227" s="8"/>
      <c r="I227" s="8"/>
      <c r="K227" s="8"/>
      <c r="L227" s="8"/>
      <c r="M227" s="4"/>
      <c r="N227" s="4"/>
      <c r="O227" s="4"/>
      <c r="P227" s="8"/>
      <c r="Q227" s="19"/>
      <c r="R227" s="8"/>
      <c r="S227" s="8"/>
    </row>
    <row r="228" spans="1:19" x14ac:dyDescent="0.2">
      <c r="A228" s="4"/>
      <c r="B228" s="8">
        <v>42</v>
      </c>
      <c r="C228" s="4">
        <v>1000</v>
      </c>
      <c r="D228" s="4">
        <v>50</v>
      </c>
      <c r="E228" s="4">
        <v>3.95</v>
      </c>
      <c r="F228" s="8">
        <f t="shared" si="128"/>
        <v>12658.227848101265</v>
      </c>
      <c r="G228" s="19">
        <f t="shared" si="129"/>
        <v>531645.56962025317</v>
      </c>
      <c r="H228" s="8">
        <f t="shared" si="130"/>
        <v>5.725622199107459</v>
      </c>
      <c r="I228" s="8"/>
      <c r="K228" s="8"/>
      <c r="L228" s="8">
        <v>18</v>
      </c>
      <c r="M228" s="4">
        <v>1000</v>
      </c>
      <c r="N228" s="4">
        <v>50</v>
      </c>
      <c r="O228" s="4">
        <v>3.95</v>
      </c>
      <c r="P228" s="8">
        <f t="shared" ref="P228:P230" si="134">M228*N228/O228</f>
        <v>12658.227848101265</v>
      </c>
      <c r="Q228" s="19">
        <f t="shared" ref="Q228:Q230" si="135">P228*L228</f>
        <v>227848.10126582277</v>
      </c>
      <c r="R228" s="8">
        <f t="shared" si="133"/>
        <v>5.3576454138128646</v>
      </c>
      <c r="S228" s="8"/>
    </row>
    <row r="229" spans="1:19" x14ac:dyDescent="0.2">
      <c r="A229" s="4"/>
      <c r="B229" s="8">
        <v>45</v>
      </c>
      <c r="C229" s="4">
        <v>1000</v>
      </c>
      <c r="D229" s="4">
        <v>50</v>
      </c>
      <c r="E229" s="4">
        <v>3.95</v>
      </c>
      <c r="F229" s="8">
        <f t="shared" si="128"/>
        <v>12658.227848101265</v>
      </c>
      <c r="G229" s="19">
        <f t="shared" si="129"/>
        <v>569620.25316455693</v>
      </c>
      <c r="H229" s="8">
        <f t="shared" si="130"/>
        <v>5.7555854224849021</v>
      </c>
      <c r="I229" s="8"/>
      <c r="K229" s="8"/>
      <c r="L229" s="8">
        <v>16</v>
      </c>
      <c r="M229" s="4">
        <v>1000</v>
      </c>
      <c r="N229" s="4">
        <v>50</v>
      </c>
      <c r="O229" s="4">
        <v>3.95</v>
      </c>
      <c r="P229" s="8">
        <f t="shared" si="134"/>
        <v>12658.227848101265</v>
      </c>
      <c r="Q229" s="19">
        <f t="shared" si="135"/>
        <v>202531.64556962025</v>
      </c>
      <c r="R229" s="8">
        <f t="shared" si="133"/>
        <v>5.3064928913654832</v>
      </c>
      <c r="S229" s="8"/>
    </row>
    <row r="230" spans="1:19" x14ac:dyDescent="0.2">
      <c r="A230" s="4"/>
      <c r="B230" s="8">
        <v>44</v>
      </c>
      <c r="C230" s="4">
        <v>1000</v>
      </c>
      <c r="D230" s="4">
        <v>50</v>
      </c>
      <c r="E230" s="4">
        <v>3.95</v>
      </c>
      <c r="F230" s="8">
        <f t="shared" si="128"/>
        <v>12658.227848101265</v>
      </c>
      <c r="G230" s="19">
        <f t="shared" si="129"/>
        <v>556962.02531645563</v>
      </c>
      <c r="H230" s="8">
        <f t="shared" si="130"/>
        <v>5.745825585195746</v>
      </c>
      <c r="I230" s="8">
        <f>AVERAGE(H228:H230)</f>
        <v>5.7423444022627024</v>
      </c>
      <c r="K230" s="8"/>
      <c r="L230" s="8">
        <v>12</v>
      </c>
      <c r="M230" s="4">
        <v>1000</v>
      </c>
      <c r="N230" s="4">
        <v>50</v>
      </c>
      <c r="O230" s="4">
        <v>3.95</v>
      </c>
      <c r="P230" s="8">
        <f t="shared" si="134"/>
        <v>12658.227848101265</v>
      </c>
      <c r="Q230" s="19">
        <f t="shared" si="135"/>
        <v>151898.7341772152</v>
      </c>
      <c r="R230" s="8">
        <f t="shared" si="133"/>
        <v>5.1815541547571833</v>
      </c>
      <c r="S230" s="8">
        <f>AVERAGE(R228:R230)</f>
        <v>5.2818974866451773</v>
      </c>
    </row>
    <row r="231" spans="1:19" x14ac:dyDescent="0.2">
      <c r="A231" s="4"/>
      <c r="B231" s="8"/>
      <c r="C231" s="4"/>
      <c r="D231" s="4"/>
      <c r="E231" s="4"/>
      <c r="F231" s="8"/>
      <c r="G231" s="19"/>
      <c r="H231" s="8"/>
      <c r="I231" s="8"/>
      <c r="K231" s="8"/>
      <c r="L231" s="8"/>
      <c r="M231" s="4"/>
      <c r="N231" s="4"/>
      <c r="O231" s="4"/>
      <c r="P231" s="8"/>
      <c r="Q231" s="19"/>
      <c r="R231" s="8"/>
      <c r="S231" s="8"/>
    </row>
    <row r="232" spans="1:19" x14ac:dyDescent="0.2">
      <c r="A232" s="4"/>
      <c r="B232" s="8">
        <v>44</v>
      </c>
      <c r="C232" s="4">
        <v>1000</v>
      </c>
      <c r="D232" s="4">
        <v>50</v>
      </c>
      <c r="E232" s="4">
        <v>3.95</v>
      </c>
      <c r="F232" s="8">
        <f t="shared" si="128"/>
        <v>12658.227848101265</v>
      </c>
      <c r="G232" s="19">
        <f t="shared" si="129"/>
        <v>556962.02531645563</v>
      </c>
      <c r="H232" s="8">
        <f t="shared" si="130"/>
        <v>5.745825585195746</v>
      </c>
      <c r="I232" s="8"/>
      <c r="K232" s="8"/>
      <c r="L232" s="8">
        <v>72</v>
      </c>
      <c r="M232" s="4">
        <v>100</v>
      </c>
      <c r="N232" s="4">
        <v>50</v>
      </c>
      <c r="O232" s="4">
        <v>3.95</v>
      </c>
      <c r="P232" s="8">
        <f t="shared" ref="P232:P234" si="136">M232*N232/O232</f>
        <v>1265.8227848101264</v>
      </c>
      <c r="Q232" s="19">
        <f t="shared" ref="Q232:Q234" si="137">P232*L232</f>
        <v>91139.240506329108</v>
      </c>
      <c r="R232" s="8">
        <f t="shared" si="133"/>
        <v>4.9597054051408271</v>
      </c>
      <c r="S232" s="8"/>
    </row>
    <row r="233" spans="1:19" x14ac:dyDescent="0.2">
      <c r="A233" s="4"/>
      <c r="B233" s="8">
        <v>46</v>
      </c>
      <c r="C233" s="4">
        <v>1000</v>
      </c>
      <c r="D233" s="4">
        <v>50</v>
      </c>
      <c r="E233" s="4">
        <v>3.95</v>
      </c>
      <c r="F233" s="8">
        <f t="shared" si="128"/>
        <v>12658.227848101265</v>
      </c>
      <c r="G233" s="19">
        <f t="shared" si="129"/>
        <v>582278.48101265822</v>
      </c>
      <c r="H233" s="8">
        <f t="shared" si="130"/>
        <v>5.7651307403911325</v>
      </c>
      <c r="I233" s="8"/>
      <c r="K233" s="8"/>
      <c r="L233" s="8">
        <v>85</v>
      </c>
      <c r="M233" s="4">
        <v>100</v>
      </c>
      <c r="N233" s="4">
        <v>50</v>
      </c>
      <c r="O233" s="4">
        <v>3.95</v>
      </c>
      <c r="P233" s="8">
        <f t="shared" si="136"/>
        <v>1265.8227848101264</v>
      </c>
      <c r="Q233" s="19">
        <f t="shared" si="137"/>
        <v>107594.93670886075</v>
      </c>
      <c r="R233" s="8">
        <f t="shared" si="133"/>
        <v>5.031791834423851</v>
      </c>
      <c r="S233" s="8"/>
    </row>
    <row r="234" spans="1:19" x14ac:dyDescent="0.2">
      <c r="A234" s="5"/>
      <c r="B234" s="11">
        <v>47</v>
      </c>
      <c r="C234" s="11">
        <v>1000</v>
      </c>
      <c r="D234" s="5">
        <v>50</v>
      </c>
      <c r="E234" s="5">
        <v>3.95</v>
      </c>
      <c r="F234" s="11">
        <f t="shared" si="128"/>
        <v>12658.227848101265</v>
      </c>
      <c r="G234" s="22">
        <f t="shared" si="129"/>
        <v>594936.70886075951</v>
      </c>
      <c r="H234" s="11">
        <f t="shared" si="130"/>
        <v>5.7744707666452761</v>
      </c>
      <c r="I234" s="11">
        <f>AVERAGE(H232:H234)</f>
        <v>5.7618090307440513</v>
      </c>
      <c r="K234" s="11"/>
      <c r="L234" s="11">
        <v>83</v>
      </c>
      <c r="M234" s="5">
        <v>100</v>
      </c>
      <c r="N234" s="5">
        <v>50</v>
      </c>
      <c r="O234" s="5">
        <v>3.95</v>
      </c>
      <c r="P234" s="11">
        <f t="shared" si="136"/>
        <v>1265.8227848101264</v>
      </c>
      <c r="Q234" s="22">
        <f t="shared" si="137"/>
        <v>105063.29113924049</v>
      </c>
      <c r="R234" s="11">
        <f t="shared" si="133"/>
        <v>5.0214510010856328</v>
      </c>
      <c r="S234" s="11">
        <f>AVERAGE(R232:R234)</f>
        <v>5.0043160802167703</v>
      </c>
    </row>
    <row r="236" spans="1:19" x14ac:dyDescent="0.2">
      <c r="G236" s="26"/>
    </row>
    <row r="237" spans="1:19" x14ac:dyDescent="0.2">
      <c r="G237" s="26"/>
    </row>
    <row r="238" spans="1:19" x14ac:dyDescent="0.2">
      <c r="A238" s="27"/>
      <c r="G238" s="26"/>
    </row>
    <row r="239" spans="1:19" x14ac:dyDescent="0.2">
      <c r="G239" s="2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652E-8DB5-034C-80DE-384BD23FAF2C}">
  <dimension ref="A1:T234"/>
  <sheetViews>
    <sheetView zoomScale="50" workbookViewId="0">
      <selection activeCell="N13" sqref="N13"/>
    </sheetView>
  </sheetViews>
  <sheetFormatPr baseColWidth="10" defaultRowHeight="16" x14ac:dyDescent="0.2"/>
  <cols>
    <col min="1" max="2" width="10.83203125" style="3"/>
    <col min="3" max="3" width="13.83203125" style="3" customWidth="1"/>
    <col min="4" max="4" width="10.83203125" style="3"/>
    <col min="5" max="5" width="15.83203125" style="3" customWidth="1"/>
    <col min="6" max="6" width="10.83203125" style="3"/>
    <col min="7" max="7" width="13.83203125" style="3" customWidth="1"/>
    <col min="8" max="8" width="10.83203125" style="3"/>
    <col min="9" max="9" width="13.5" style="3" customWidth="1"/>
    <col min="10" max="10" width="14.1640625" style="3" customWidth="1"/>
    <col min="11" max="11" width="15.5" style="3" customWidth="1"/>
    <col min="12" max="15" width="10.83203125" style="3"/>
    <col min="16" max="16" width="11.83203125" style="3" customWidth="1"/>
    <col min="17" max="17" width="13.1640625" style="3" customWidth="1"/>
    <col min="18" max="16384" width="10.83203125" style="3"/>
  </cols>
  <sheetData>
    <row r="1" spans="1:11" x14ac:dyDescent="0.2">
      <c r="A1" s="3" t="s">
        <v>62</v>
      </c>
      <c r="G1" s="3" t="s">
        <v>60</v>
      </c>
    </row>
    <row r="2" spans="1:11" x14ac:dyDescent="0.2">
      <c r="A2" s="33" t="s">
        <v>42</v>
      </c>
      <c r="B2" s="33" t="s">
        <v>43</v>
      </c>
      <c r="C2" s="33" t="s">
        <v>44</v>
      </c>
      <c r="D2" s="33" t="s">
        <v>53</v>
      </c>
      <c r="E2" s="33" t="s">
        <v>54</v>
      </c>
      <c r="G2" s="33" t="s">
        <v>42</v>
      </c>
      <c r="H2" s="33" t="s">
        <v>43</v>
      </c>
      <c r="I2" s="33" t="s">
        <v>44</v>
      </c>
      <c r="J2" s="33" t="s">
        <v>53</v>
      </c>
      <c r="K2" s="33" t="s">
        <v>54</v>
      </c>
    </row>
    <row r="3" spans="1:11" x14ac:dyDescent="0.2">
      <c r="A3" s="28" t="s">
        <v>46</v>
      </c>
      <c r="B3" s="28" t="s">
        <v>47</v>
      </c>
      <c r="C3" s="28" t="s">
        <v>48</v>
      </c>
      <c r="D3" s="28">
        <v>5.3576454138128646</v>
      </c>
      <c r="E3" s="28">
        <v>8.6624242892876833</v>
      </c>
      <c r="G3" s="28" t="s">
        <v>55</v>
      </c>
      <c r="H3" s="28" t="s">
        <v>47</v>
      </c>
      <c r="I3" s="28" t="s">
        <v>48</v>
      </c>
      <c r="J3" s="28">
        <v>5.0563291801370891</v>
      </c>
      <c r="K3" s="28">
        <v>8.6859168421295987</v>
      </c>
    </row>
    <row r="4" spans="1:11" x14ac:dyDescent="0.2">
      <c r="A4" s="28" t="s">
        <v>46</v>
      </c>
      <c r="B4" s="28" t="s">
        <v>47</v>
      </c>
      <c r="C4" s="28" t="s">
        <v>48</v>
      </c>
      <c r="D4" s="28">
        <v>5.5835961432083581</v>
      </c>
      <c r="E4" s="28">
        <v>8.9124409415868087</v>
      </c>
      <c r="G4" s="28" t="s">
        <v>55</v>
      </c>
      <c r="H4" s="28" t="s">
        <v>47</v>
      </c>
      <c r="I4" s="28" t="s">
        <v>48</v>
      </c>
      <c r="J4" s="28">
        <v>4.9635336298850286</v>
      </c>
      <c r="K4" s="28">
        <v>8.7322745716380599</v>
      </c>
    </row>
    <row r="5" spans="1:11" x14ac:dyDescent="0.2">
      <c r="A5" s="28" t="s">
        <v>46</v>
      </c>
      <c r="B5" s="28" t="s">
        <v>47</v>
      </c>
      <c r="C5" s="28" t="s">
        <v>48</v>
      </c>
      <c r="D5" s="28">
        <v>5.4022766068999397</v>
      </c>
      <c r="E5" s="28">
        <v>8.8605871402760013</v>
      </c>
      <c r="G5" s="28" t="s">
        <v>55</v>
      </c>
      <c r="H5" s="28" t="s">
        <v>47</v>
      </c>
      <c r="I5" s="28" t="s">
        <v>48</v>
      </c>
      <c r="J5" s="28">
        <v>4.8969301666499296</v>
      </c>
      <c r="K5" s="28">
        <v>8.8729377549541191</v>
      </c>
    </row>
    <row r="6" spans="1:11" x14ac:dyDescent="0.2">
      <c r="A6" s="28" t="s">
        <v>46</v>
      </c>
      <c r="B6" s="28" t="s">
        <v>47</v>
      </c>
      <c r="C6" s="28" t="s">
        <v>48</v>
      </c>
      <c r="D6" s="28"/>
      <c r="E6" s="28">
        <v>8.9367427209333474</v>
      </c>
      <c r="G6" s="28" t="s">
        <v>55</v>
      </c>
      <c r="H6" s="28" t="s">
        <v>47</v>
      </c>
      <c r="I6" s="28" t="s">
        <v>48</v>
      </c>
      <c r="J6" s="28"/>
      <c r="K6" s="28">
        <v>8.7806625741632693</v>
      </c>
    </row>
    <row r="7" spans="1:11" x14ac:dyDescent="0.2">
      <c r="A7" s="28" t="s">
        <v>46</v>
      </c>
      <c r="B7" s="28" t="s">
        <v>47</v>
      </c>
      <c r="C7" s="28" t="s">
        <v>48</v>
      </c>
      <c r="D7" s="28"/>
      <c r="E7" s="28">
        <v>8.7184770099186526</v>
      </c>
      <c r="G7" s="28" t="s">
        <v>55</v>
      </c>
      <c r="H7" s="28" t="s">
        <v>47</v>
      </c>
      <c r="I7" s="28" t="s">
        <v>48</v>
      </c>
      <c r="J7" s="28"/>
      <c r="K7" s="28">
        <v>8.6539062544635534</v>
      </c>
    </row>
    <row r="8" spans="1:11" x14ac:dyDescent="0.2">
      <c r="A8" s="28" t="s">
        <v>46</v>
      </c>
      <c r="B8" s="28" t="s">
        <v>47</v>
      </c>
      <c r="C8" s="28" t="s">
        <v>49</v>
      </c>
      <c r="D8" s="28">
        <v>5.4934738559999996</v>
      </c>
      <c r="E8" s="28">
        <v>8.6600508079999994</v>
      </c>
      <c r="G8" s="28" t="s">
        <v>55</v>
      </c>
      <c r="H8" s="28" t="s">
        <v>47</v>
      </c>
      <c r="I8" s="28" t="s">
        <v>49</v>
      </c>
      <c r="J8" s="28">
        <v>5.3323200450000003</v>
      </c>
      <c r="K8" s="28">
        <v>8.8756164070000008</v>
      </c>
    </row>
    <row r="9" spans="1:11" x14ac:dyDescent="0.2">
      <c r="A9" s="28" t="s">
        <v>46</v>
      </c>
      <c r="B9" s="28" t="s">
        <v>47</v>
      </c>
      <c r="C9" s="28" t="s">
        <v>49</v>
      </c>
      <c r="D9" s="28">
        <v>5.6808792620000004</v>
      </c>
      <c r="E9" s="28">
        <v>8.7178680970000002</v>
      </c>
      <c r="G9" s="28" t="s">
        <v>55</v>
      </c>
      <c r="H9" s="28" t="s">
        <v>47</v>
      </c>
      <c r="I9" s="28" t="s">
        <v>49</v>
      </c>
      <c r="J9" s="28">
        <v>4.7895840410000003</v>
      </c>
      <c r="K9" s="28">
        <v>8.9036988969999999</v>
      </c>
    </row>
    <row r="10" spans="1:11" x14ac:dyDescent="0.2">
      <c r="A10" s="28" t="s">
        <v>46</v>
      </c>
      <c r="B10" s="28" t="s">
        <v>47</v>
      </c>
      <c r="C10" s="28" t="s">
        <v>49</v>
      </c>
      <c r="D10" s="28">
        <v>5.7143796189999998</v>
      </c>
      <c r="E10" s="28">
        <v>8.7605871400000002</v>
      </c>
      <c r="G10" s="28" t="s">
        <v>55</v>
      </c>
      <c r="H10" s="28" t="s">
        <v>47</v>
      </c>
      <c r="I10" s="28" t="s">
        <v>49</v>
      </c>
      <c r="J10" s="28">
        <v>4.9591255710000004</v>
      </c>
      <c r="K10" s="28">
        <v>8.8729377550000006</v>
      </c>
    </row>
    <row r="11" spans="1:11" x14ac:dyDescent="0.2">
      <c r="A11" s="28" t="s">
        <v>46</v>
      </c>
      <c r="B11" s="28" t="s">
        <v>47</v>
      </c>
      <c r="C11" s="28" t="s">
        <v>49</v>
      </c>
      <c r="D11" s="28"/>
      <c r="E11" s="28">
        <v>8.7769275479999997</v>
      </c>
      <c r="G11" s="28" t="s">
        <v>55</v>
      </c>
      <c r="H11" s="28" t="s">
        <v>47</v>
      </c>
      <c r="I11" s="28" t="s">
        <v>49</v>
      </c>
      <c r="J11" s="28"/>
      <c r="K11" s="28">
        <v>8.7806625740000008</v>
      </c>
    </row>
    <row r="12" spans="1:11" x14ac:dyDescent="0.2">
      <c r="A12" s="28" t="s">
        <v>46</v>
      </c>
      <c r="B12" s="28" t="s">
        <v>47</v>
      </c>
      <c r="C12" s="28" t="s">
        <v>49</v>
      </c>
      <c r="D12" s="28"/>
      <c r="E12" s="28">
        <v>8.6582279139999994</v>
      </c>
      <c r="G12" s="28" t="s">
        <v>55</v>
      </c>
      <c r="H12" s="28" t="s">
        <v>47</v>
      </c>
      <c r="I12" s="28" t="s">
        <v>49</v>
      </c>
      <c r="J12" s="28"/>
      <c r="K12" s="28">
        <v>8.9405731999999993</v>
      </c>
    </row>
    <row r="13" spans="1:11" x14ac:dyDescent="0.2">
      <c r="A13" s="28" t="s">
        <v>46</v>
      </c>
      <c r="B13" s="28" t="s">
        <v>47</v>
      </c>
      <c r="C13" s="28" t="s">
        <v>50</v>
      </c>
      <c r="D13" s="28">
        <v>5.3877880420000004</v>
      </c>
      <c r="E13" s="28">
        <v>8.5521858420000001</v>
      </c>
      <c r="G13" s="28" t="s">
        <v>55</v>
      </c>
      <c r="H13" s="28" t="s">
        <v>47</v>
      </c>
      <c r="I13" s="28" t="s">
        <v>50</v>
      </c>
      <c r="J13" s="28">
        <v>4.9864389009999996</v>
      </c>
      <c r="K13" s="28">
        <v>8.8971024029999999</v>
      </c>
    </row>
    <row r="14" spans="1:11" x14ac:dyDescent="0.2">
      <c r="A14" s="28" t="s">
        <v>46</v>
      </c>
      <c r="B14" s="28" t="s">
        <v>47</v>
      </c>
      <c r="C14" s="28" t="s">
        <v>50</v>
      </c>
      <c r="D14" s="28">
        <v>5.3629101700000001</v>
      </c>
      <c r="E14" s="28">
        <v>8.6892959679999997</v>
      </c>
      <c r="G14" s="28" t="s">
        <v>55</v>
      </c>
      <c r="H14" s="28" t="s">
        <v>47</v>
      </c>
      <c r="I14" s="28" t="s">
        <v>50</v>
      </c>
      <c r="J14" s="28">
        <v>4.84525001</v>
      </c>
      <c r="K14" s="28">
        <v>8.9615904489999991</v>
      </c>
    </row>
    <row r="15" spans="1:11" x14ac:dyDescent="0.2">
      <c r="A15" s="28" t="s">
        <v>46</v>
      </c>
      <c r="B15" s="28" t="s">
        <v>47</v>
      </c>
      <c r="C15" s="28" t="s">
        <v>50</v>
      </c>
      <c r="D15" s="28">
        <v>5.3308041690000003</v>
      </c>
      <c r="E15" s="28">
        <v>8.6922244259999992</v>
      </c>
      <c r="G15" s="28" t="s">
        <v>55</v>
      </c>
      <c r="H15" s="28" t="s">
        <v>47</v>
      </c>
      <c r="I15" s="28" t="s">
        <v>50</v>
      </c>
      <c r="J15" s="28">
        <v>4.9077976689999998</v>
      </c>
      <c r="K15" s="28">
        <v>8.8852709720000007</v>
      </c>
    </row>
    <row r="16" spans="1:11" x14ac:dyDescent="0.2">
      <c r="A16" s="28" t="s">
        <v>46</v>
      </c>
      <c r="B16" s="28" t="s">
        <v>47</v>
      </c>
      <c r="C16" s="28" t="s">
        <v>50</v>
      </c>
      <c r="D16" s="28"/>
      <c r="E16" s="28">
        <v>8.6478308720000001</v>
      </c>
      <c r="G16" s="28" t="s">
        <v>55</v>
      </c>
      <c r="H16" s="28" t="s">
        <v>47</v>
      </c>
      <c r="I16" s="28" t="s">
        <v>50</v>
      </c>
      <c r="J16" s="28"/>
      <c r="K16" s="28">
        <v>8.8754124280000006</v>
      </c>
    </row>
    <row r="17" spans="1:11" x14ac:dyDescent="0.2">
      <c r="A17" s="28" t="s">
        <v>46</v>
      </c>
      <c r="B17" s="28" t="s">
        <v>47</v>
      </c>
      <c r="C17" s="28" t="s">
        <v>50</v>
      </c>
      <c r="D17" s="28"/>
      <c r="E17" s="28">
        <v>8.6626418170000008</v>
      </c>
      <c r="G17" s="28" t="s">
        <v>55</v>
      </c>
      <c r="H17" s="28" t="s">
        <v>47</v>
      </c>
      <c r="I17" s="28" t="s">
        <v>50</v>
      </c>
      <c r="J17" s="28"/>
      <c r="K17" s="28">
        <v>8.7352813030000007</v>
      </c>
    </row>
    <row r="18" spans="1:11" x14ac:dyDescent="0.2">
      <c r="A18" s="28" t="s">
        <v>46</v>
      </c>
      <c r="B18" s="28" t="s">
        <v>51</v>
      </c>
      <c r="C18" s="28" t="s">
        <v>48</v>
      </c>
      <c r="D18" s="28">
        <v>5.5578472277848832</v>
      </c>
      <c r="E18" s="28">
        <v>8.7005820569310597</v>
      </c>
      <c r="G18" s="28" t="s">
        <v>55</v>
      </c>
      <c r="H18" s="28" t="s">
        <v>51</v>
      </c>
      <c r="I18" s="28" t="s">
        <v>48</v>
      </c>
      <c r="J18" s="28">
        <v>4.7423444022627024</v>
      </c>
      <c r="K18" s="28">
        <v>8.7925086826229322</v>
      </c>
    </row>
    <row r="19" spans="1:11" x14ac:dyDescent="0.2">
      <c r="A19" s="28" t="s">
        <v>46</v>
      </c>
      <c r="B19" s="28" t="s">
        <v>51</v>
      </c>
      <c r="C19" s="28" t="s">
        <v>48</v>
      </c>
      <c r="D19" s="28">
        <v>5.2948701753219671</v>
      </c>
      <c r="E19" s="28">
        <v>8.8504240328933665</v>
      </c>
      <c r="G19" s="28" t="s">
        <v>55</v>
      </c>
      <c r="H19" s="28" t="s">
        <v>51</v>
      </c>
      <c r="I19" s="28" t="s">
        <v>48</v>
      </c>
      <c r="J19" s="28">
        <v>4.7219654878113753</v>
      </c>
      <c r="K19" s="28">
        <v>8.6583461371486781</v>
      </c>
    </row>
    <row r="20" spans="1:11" x14ac:dyDescent="0.2">
      <c r="A20" s="28" t="s">
        <v>46</v>
      </c>
      <c r="B20" s="28" t="s">
        <v>51</v>
      </c>
      <c r="C20" s="28" t="s">
        <v>48</v>
      </c>
      <c r="D20" s="28">
        <v>5.4090110689293693</v>
      </c>
      <c r="E20" s="28">
        <v>8.6801588380180874</v>
      </c>
      <c r="G20" s="28" t="s">
        <v>55</v>
      </c>
      <c r="H20" s="28" t="s">
        <v>51</v>
      </c>
      <c r="I20" s="28" t="s">
        <v>48</v>
      </c>
      <c r="J20" s="28">
        <v>4.7864759419253327</v>
      </c>
      <c r="K20" s="28">
        <v>8.8700833195464792</v>
      </c>
    </row>
    <row r="21" spans="1:11" x14ac:dyDescent="0.2">
      <c r="A21" s="28" t="s">
        <v>46</v>
      </c>
      <c r="B21" s="28" t="s">
        <v>51</v>
      </c>
      <c r="C21" s="28" t="s">
        <v>48</v>
      </c>
      <c r="D21" s="28"/>
      <c r="E21" s="28">
        <v>8.7676898854864778</v>
      </c>
      <c r="G21" s="28" t="s">
        <v>55</v>
      </c>
      <c r="H21" s="28" t="s">
        <v>51</v>
      </c>
      <c r="I21" s="28" t="s">
        <v>48</v>
      </c>
      <c r="J21" s="28"/>
      <c r="K21" s="28">
        <v>8.8581124675829326</v>
      </c>
    </row>
    <row r="22" spans="1:11" x14ac:dyDescent="0.2">
      <c r="A22" s="28" t="s">
        <v>46</v>
      </c>
      <c r="B22" s="28" t="s">
        <v>51</v>
      </c>
      <c r="C22" s="28" t="s">
        <v>48</v>
      </c>
      <c r="D22" s="28"/>
      <c r="E22" s="28">
        <v>8.7323566611368886</v>
      </c>
      <c r="G22" s="28" t="s">
        <v>55</v>
      </c>
      <c r="H22" s="28" t="s">
        <v>51</v>
      </c>
      <c r="I22" s="28" t="s">
        <v>48</v>
      </c>
      <c r="J22" s="28"/>
      <c r="K22" s="28">
        <v>8.7457507906565972</v>
      </c>
    </row>
    <row r="23" spans="1:11" x14ac:dyDescent="0.2">
      <c r="A23" s="28" t="s">
        <v>46</v>
      </c>
      <c r="B23" s="28" t="s">
        <v>51</v>
      </c>
      <c r="C23" s="28" t="s">
        <v>49</v>
      </c>
      <c r="D23" s="28">
        <v>5.557847228</v>
      </c>
      <c r="E23" s="28">
        <v>8.6544855129999991</v>
      </c>
      <c r="G23" s="28" t="s">
        <v>55</v>
      </c>
      <c r="H23" s="28" t="s">
        <v>51</v>
      </c>
      <c r="I23" s="28" t="s">
        <v>49</v>
      </c>
      <c r="J23" s="28">
        <v>4.9283499693946675</v>
      </c>
      <c r="K23" s="28">
        <v>8.8707086549999996</v>
      </c>
    </row>
    <row r="24" spans="1:11" x14ac:dyDescent="0.2">
      <c r="A24" s="28" t="s">
        <v>46</v>
      </c>
      <c r="B24" s="28" t="s">
        <v>51</v>
      </c>
      <c r="C24" s="28" t="s">
        <v>49</v>
      </c>
      <c r="D24" s="28">
        <v>5.6729190880000004</v>
      </c>
      <c r="E24" s="28">
        <v>8.6196854740000006</v>
      </c>
      <c r="G24" s="28" t="s">
        <v>55</v>
      </c>
      <c r="H24" s="28" t="s">
        <v>51</v>
      </c>
      <c r="I24" s="28" t="s">
        <v>49</v>
      </c>
      <c r="J24" s="28">
        <v>5.277819334506173</v>
      </c>
      <c r="K24" s="28">
        <v>8.7589690880000006</v>
      </c>
    </row>
    <row r="25" spans="1:11" x14ac:dyDescent="0.2">
      <c r="A25" s="28" t="s">
        <v>46</v>
      </c>
      <c r="B25" s="28" t="s">
        <v>51</v>
      </c>
      <c r="C25" s="28" t="s">
        <v>49</v>
      </c>
      <c r="D25" s="28">
        <v>5.6456317269999996</v>
      </c>
      <c r="E25" s="28">
        <v>8.6801588380000005</v>
      </c>
      <c r="G25" s="28" t="s">
        <v>55</v>
      </c>
      <c r="H25" s="28" t="s">
        <v>51</v>
      </c>
      <c r="I25" s="28" t="s">
        <v>49</v>
      </c>
      <c r="J25" s="28">
        <v>4.8399817707433028</v>
      </c>
      <c r="K25" s="28">
        <v>8.6624242890000005</v>
      </c>
    </row>
    <row r="26" spans="1:11" x14ac:dyDescent="0.2">
      <c r="A26" s="28" t="s">
        <v>46</v>
      </c>
      <c r="B26" s="28" t="s">
        <v>51</v>
      </c>
      <c r="C26" s="28" t="s">
        <v>49</v>
      </c>
      <c r="D26" s="28"/>
      <c r="E26" s="28">
        <v>8.4815753320000002</v>
      </c>
      <c r="G26" s="28" t="s">
        <v>55</v>
      </c>
      <c r="H26" s="28" t="s">
        <v>51</v>
      </c>
      <c r="I26" s="28" t="s">
        <v>49</v>
      </c>
      <c r="J26" s="28"/>
      <c r="K26" s="28">
        <v>8.6661846259999997</v>
      </c>
    </row>
    <row r="27" spans="1:11" x14ac:dyDescent="0.2">
      <c r="A27" s="28" t="s">
        <v>46</v>
      </c>
      <c r="B27" s="28" t="s">
        <v>51</v>
      </c>
      <c r="C27" s="28" t="s">
        <v>49</v>
      </c>
      <c r="D27" s="28"/>
      <c r="E27" s="28">
        <v>8.6541497609999993</v>
      </c>
      <c r="G27" s="28" t="s">
        <v>55</v>
      </c>
      <c r="H27" s="28" t="s">
        <v>51</v>
      </c>
      <c r="I27" s="28" t="s">
        <v>49</v>
      </c>
      <c r="J27" s="28"/>
      <c r="K27" s="28">
        <v>8.8703754789999998</v>
      </c>
    </row>
    <row r="28" spans="1:11" x14ac:dyDescent="0.2">
      <c r="A28" s="28" t="s">
        <v>46</v>
      </c>
      <c r="B28" s="28" t="s">
        <v>51</v>
      </c>
      <c r="C28" s="28" t="s">
        <v>50</v>
      </c>
      <c r="D28" s="28">
        <v>5.6498281019999999</v>
      </c>
      <c r="E28" s="28">
        <v>8.5050612250000004</v>
      </c>
      <c r="G28" s="28" t="s">
        <v>55</v>
      </c>
      <c r="H28" s="28" t="s">
        <v>51</v>
      </c>
      <c r="I28" s="28" t="s">
        <v>50</v>
      </c>
      <c r="J28" s="28">
        <v>5.3484216049469113</v>
      </c>
      <c r="K28" s="28">
        <v>8.6962435029999998</v>
      </c>
    </row>
    <row r="29" spans="1:11" x14ac:dyDescent="0.2">
      <c r="A29" s="28" t="s">
        <v>46</v>
      </c>
      <c r="B29" s="28" t="s">
        <v>51</v>
      </c>
      <c r="C29" s="28" t="s">
        <v>50</v>
      </c>
      <c r="D29" s="28">
        <v>5.685102251</v>
      </c>
      <c r="E29" s="28">
        <v>8.3877880420000004</v>
      </c>
      <c r="G29" s="28" t="s">
        <v>55</v>
      </c>
      <c r="H29" s="28" t="s">
        <v>51</v>
      </c>
      <c r="I29" s="28" t="s">
        <v>50</v>
      </c>
      <c r="J29" s="28">
        <v>5.2841419475314995</v>
      </c>
      <c r="K29" s="28">
        <v>8.6500456299999993</v>
      </c>
    </row>
    <row r="30" spans="1:11" x14ac:dyDescent="0.2">
      <c r="A30" s="28" t="s">
        <v>46</v>
      </c>
      <c r="B30" s="28" t="s">
        <v>51</v>
      </c>
      <c r="C30" s="28" t="s">
        <v>50</v>
      </c>
      <c r="D30" s="28">
        <v>5.7288681830000003</v>
      </c>
      <c r="E30" s="28">
        <v>8.5926468919999994</v>
      </c>
      <c r="G30" s="28" t="s">
        <v>55</v>
      </c>
      <c r="H30" s="28" t="s">
        <v>51</v>
      </c>
      <c r="I30" s="28" t="s">
        <v>50</v>
      </c>
      <c r="J30" s="28">
        <v>5.2871622423729212</v>
      </c>
      <c r="K30" s="28">
        <v>8.6624242890000005</v>
      </c>
    </row>
    <row r="31" spans="1:11" x14ac:dyDescent="0.2">
      <c r="A31" s="28" t="s">
        <v>46</v>
      </c>
      <c r="B31" s="28" t="s">
        <v>51</v>
      </c>
      <c r="C31" s="28" t="s">
        <v>50</v>
      </c>
      <c r="D31" s="28"/>
      <c r="E31" s="28">
        <v>8.6665024410000004</v>
      </c>
      <c r="G31" s="28" t="s">
        <v>55</v>
      </c>
      <c r="H31" s="28" t="s">
        <v>51</v>
      </c>
      <c r="I31" s="28" t="s">
        <v>50</v>
      </c>
      <c r="J31" s="28"/>
      <c r="K31" s="28">
        <v>8.5839293189999992</v>
      </c>
    </row>
    <row r="32" spans="1:11" x14ac:dyDescent="0.2">
      <c r="A32" s="28" t="s">
        <v>46</v>
      </c>
      <c r="B32" s="28" t="s">
        <v>51</v>
      </c>
      <c r="C32" s="28" t="s">
        <v>50</v>
      </c>
      <c r="D32" s="28"/>
      <c r="E32" s="28">
        <v>8.4221805829999994</v>
      </c>
      <c r="G32" s="28" t="s">
        <v>55</v>
      </c>
      <c r="H32" s="28" t="s">
        <v>51</v>
      </c>
      <c r="I32" s="28" t="s">
        <v>50</v>
      </c>
      <c r="J32" s="28"/>
      <c r="K32" s="28">
        <v>8.5980385380000008</v>
      </c>
    </row>
    <row r="35" spans="1:20" ht="17" thickBot="1" x14ac:dyDescent="0.25">
      <c r="A35" s="16" t="s">
        <v>288</v>
      </c>
      <c r="B35" s="17" t="s">
        <v>289</v>
      </c>
      <c r="C35" s="16" t="s">
        <v>290</v>
      </c>
      <c r="D35" s="16" t="s">
        <v>291</v>
      </c>
      <c r="E35" s="16" t="s">
        <v>292</v>
      </c>
      <c r="F35" s="17" t="s">
        <v>293</v>
      </c>
      <c r="G35" s="17" t="s">
        <v>294</v>
      </c>
      <c r="H35" s="17" t="s">
        <v>295</v>
      </c>
      <c r="I35" s="17" t="s">
        <v>296</v>
      </c>
      <c r="K35" s="17" t="s">
        <v>297</v>
      </c>
      <c r="L35" s="17" t="s">
        <v>289</v>
      </c>
      <c r="M35" s="16" t="s">
        <v>290</v>
      </c>
      <c r="N35" s="16" t="s">
        <v>291</v>
      </c>
      <c r="O35" s="16" t="s">
        <v>292</v>
      </c>
      <c r="P35" s="17" t="s">
        <v>293</v>
      </c>
      <c r="Q35" s="17" t="s">
        <v>294</v>
      </c>
      <c r="R35" s="17" t="s">
        <v>295</v>
      </c>
      <c r="S35" s="17" t="s">
        <v>296</v>
      </c>
    </row>
    <row r="36" spans="1:20" x14ac:dyDescent="0.2">
      <c r="A36" s="18" t="s">
        <v>298</v>
      </c>
      <c r="B36" s="8">
        <v>38</v>
      </c>
      <c r="C36" s="8">
        <v>1000000</v>
      </c>
      <c r="D36" s="4">
        <v>50</v>
      </c>
      <c r="E36" s="4">
        <v>3.95</v>
      </c>
      <c r="F36" s="8">
        <f t="shared" ref="F36:F54" si="0">C36*D36/E36</f>
        <v>12658227.848101266</v>
      </c>
      <c r="G36" s="19">
        <f t="shared" ref="G36:G54" si="1">F36*B36</f>
        <v>481012658.22784811</v>
      </c>
      <c r="H36" s="8">
        <f t="shared" ref="H36:H54" si="2">LOG10(G36)</f>
        <v>8.6821565053263683</v>
      </c>
      <c r="I36" s="8"/>
      <c r="K36" s="20" t="s">
        <v>299</v>
      </c>
      <c r="L36" s="8">
        <v>38</v>
      </c>
      <c r="M36" s="4">
        <v>1000000</v>
      </c>
      <c r="N36" s="4">
        <v>50</v>
      </c>
      <c r="O36" s="4">
        <v>3.95</v>
      </c>
      <c r="P36" s="8">
        <f t="shared" ref="P36:P38" si="3">M36*N36/O36</f>
        <v>12658227.848101266</v>
      </c>
      <c r="Q36" s="19">
        <f t="shared" ref="Q36:Q38" si="4">P36*L36</f>
        <v>481012658.22784811</v>
      </c>
      <c r="R36" s="8">
        <f t="shared" ref="R36:R54" si="5">LOG10(Q36)</f>
        <v>8.6821565053263683</v>
      </c>
      <c r="S36" s="8"/>
    </row>
    <row r="37" spans="1:20" x14ac:dyDescent="0.2">
      <c r="A37" s="4"/>
      <c r="B37" s="8">
        <v>40</v>
      </c>
      <c r="C37" s="8">
        <v>1000000</v>
      </c>
      <c r="D37" s="4">
        <v>50</v>
      </c>
      <c r="E37" s="4">
        <v>3.95</v>
      </c>
      <c r="F37" s="8">
        <f t="shared" si="0"/>
        <v>12658227.848101266</v>
      </c>
      <c r="G37" s="19">
        <f t="shared" si="1"/>
        <v>506329113.92405063</v>
      </c>
      <c r="H37" s="8">
        <f t="shared" si="2"/>
        <v>8.7044329000375207</v>
      </c>
      <c r="I37" s="8"/>
      <c r="K37" s="8"/>
      <c r="L37" s="8">
        <v>38</v>
      </c>
      <c r="M37" s="4">
        <v>1000000</v>
      </c>
      <c r="N37" s="4">
        <v>50</v>
      </c>
      <c r="O37" s="4">
        <v>3.95</v>
      </c>
      <c r="P37" s="8">
        <f t="shared" si="3"/>
        <v>12658227.848101266</v>
      </c>
      <c r="Q37" s="19">
        <f t="shared" si="4"/>
        <v>481012658.22784811</v>
      </c>
      <c r="R37" s="8">
        <f t="shared" si="5"/>
        <v>8.6821565053263683</v>
      </c>
      <c r="S37" s="8"/>
    </row>
    <row r="38" spans="1:20" x14ac:dyDescent="0.2">
      <c r="A38" s="4"/>
      <c r="B38" s="8">
        <v>40</v>
      </c>
      <c r="C38" s="8">
        <v>1000000</v>
      </c>
      <c r="D38" s="4">
        <v>50</v>
      </c>
      <c r="E38" s="4">
        <v>3.95</v>
      </c>
      <c r="F38" s="8">
        <f t="shared" si="0"/>
        <v>12658227.848101266</v>
      </c>
      <c r="G38" s="19">
        <f t="shared" si="1"/>
        <v>506329113.92405063</v>
      </c>
      <c r="H38" s="8">
        <f t="shared" si="2"/>
        <v>8.7044329000375207</v>
      </c>
      <c r="I38" s="8">
        <f>AVERAGE(H36:H38)</f>
        <v>8.6970074351338038</v>
      </c>
      <c r="K38" s="8"/>
      <c r="L38" s="8">
        <v>39</v>
      </c>
      <c r="M38" s="4">
        <v>1000000</v>
      </c>
      <c r="N38" s="4">
        <v>50</v>
      </c>
      <c r="O38" s="4">
        <v>3.95</v>
      </c>
      <c r="P38" s="8">
        <f t="shared" si="3"/>
        <v>12658227.848101266</v>
      </c>
      <c r="Q38" s="19">
        <f t="shared" si="4"/>
        <v>493670886.07594937</v>
      </c>
      <c r="R38" s="8">
        <f t="shared" si="5"/>
        <v>8.6934375157360577</v>
      </c>
      <c r="S38" s="8">
        <f>AVERAGE(R36:R38)</f>
        <v>8.6859168421295987</v>
      </c>
    </row>
    <row r="39" spans="1:20" x14ac:dyDescent="0.2">
      <c r="A39" s="4"/>
      <c r="B39" s="8"/>
      <c r="C39" s="8"/>
      <c r="D39" s="4"/>
      <c r="E39" s="4"/>
      <c r="F39" s="8"/>
      <c r="G39" s="19"/>
      <c r="H39" s="8"/>
      <c r="I39" s="8"/>
      <c r="K39" s="8"/>
      <c r="L39" s="8"/>
      <c r="M39" s="4"/>
      <c r="N39" s="4"/>
      <c r="O39" s="4"/>
      <c r="P39" s="8"/>
      <c r="Q39" s="19"/>
      <c r="R39" s="8"/>
      <c r="S39" s="8"/>
    </row>
    <row r="40" spans="1:20" x14ac:dyDescent="0.2">
      <c r="A40" s="4"/>
      <c r="B40" s="8">
        <v>68</v>
      </c>
      <c r="C40" s="8">
        <v>1000000</v>
      </c>
      <c r="D40" s="4">
        <v>50</v>
      </c>
      <c r="E40" s="4">
        <v>3.95</v>
      </c>
      <c r="F40" s="8">
        <f t="shared" si="0"/>
        <v>12658227.848101266</v>
      </c>
      <c r="G40" s="19">
        <f t="shared" si="1"/>
        <v>860759493.67088604</v>
      </c>
      <c r="H40" s="8">
        <f t="shared" si="2"/>
        <v>8.9348818214157948</v>
      </c>
      <c r="I40" s="8"/>
      <c r="K40" s="8"/>
      <c r="L40" s="8">
        <v>43</v>
      </c>
      <c r="M40" s="4">
        <v>1000000</v>
      </c>
      <c r="N40" s="4">
        <v>50</v>
      </c>
      <c r="O40" s="4">
        <v>3.95</v>
      </c>
      <c r="P40" s="8">
        <f t="shared" ref="P40:P42" si="6">M40*N40/O40</f>
        <v>12658227.848101266</v>
      </c>
      <c r="Q40" s="19">
        <f t="shared" ref="Q40:Q42" si="7">P40*L40</f>
        <v>544303797.46835446</v>
      </c>
      <c r="R40" s="8">
        <f t="shared" si="5"/>
        <v>8.7358413642891453</v>
      </c>
      <c r="S40" s="8"/>
    </row>
    <row r="41" spans="1:20" x14ac:dyDescent="0.2">
      <c r="A41" s="4"/>
      <c r="B41" s="8">
        <v>60</v>
      </c>
      <c r="C41" s="8">
        <v>1000000</v>
      </c>
      <c r="D41" s="4">
        <v>50</v>
      </c>
      <c r="E41" s="4">
        <v>3.95</v>
      </c>
      <c r="F41" s="8">
        <f t="shared" si="0"/>
        <v>12658227.848101266</v>
      </c>
      <c r="G41" s="19">
        <f t="shared" si="1"/>
        <v>759493670.88607597</v>
      </c>
      <c r="H41" s="8">
        <f t="shared" si="2"/>
        <v>8.880524159093202</v>
      </c>
      <c r="I41" s="8"/>
      <c r="K41" s="8"/>
      <c r="L41" s="8">
        <v>44</v>
      </c>
      <c r="M41" s="4">
        <v>1000000</v>
      </c>
      <c r="N41" s="4">
        <v>50</v>
      </c>
      <c r="O41" s="4">
        <v>3.95</v>
      </c>
      <c r="P41" s="8">
        <f t="shared" si="6"/>
        <v>12658227.848101266</v>
      </c>
      <c r="Q41" s="19">
        <f t="shared" si="7"/>
        <v>556962025.31645572</v>
      </c>
      <c r="R41" s="8">
        <f t="shared" si="5"/>
        <v>8.745825585195746</v>
      </c>
      <c r="S41" s="8"/>
    </row>
    <row r="42" spans="1:20" x14ac:dyDescent="0.2">
      <c r="A42" s="4"/>
      <c r="B42" s="8">
        <v>66</v>
      </c>
      <c r="C42" s="8">
        <v>1000000</v>
      </c>
      <c r="D42" s="4">
        <v>50</v>
      </c>
      <c r="E42" s="4">
        <v>3.95</v>
      </c>
      <c r="F42" s="8">
        <f t="shared" si="0"/>
        <v>12658227.848101266</v>
      </c>
      <c r="G42" s="19">
        <f t="shared" si="1"/>
        <v>835443037.97468352</v>
      </c>
      <c r="H42" s="8">
        <f t="shared" si="2"/>
        <v>8.9219168442514274</v>
      </c>
      <c r="I42" s="8">
        <f>AVERAGE(H40:H42)</f>
        <v>8.9124409415868087</v>
      </c>
      <c r="K42" s="8"/>
      <c r="L42" s="8">
        <v>41</v>
      </c>
      <c r="M42" s="4">
        <v>1000000</v>
      </c>
      <c r="N42" s="4">
        <v>50</v>
      </c>
      <c r="O42" s="4">
        <v>3.95</v>
      </c>
      <c r="P42" s="8">
        <f t="shared" si="6"/>
        <v>12658227.848101266</v>
      </c>
      <c r="Q42" s="19">
        <f t="shared" si="7"/>
        <v>518987341.77215189</v>
      </c>
      <c r="R42" s="8">
        <f t="shared" si="5"/>
        <v>8.7151567654292936</v>
      </c>
      <c r="S42" s="8">
        <f>AVERAGE(R40:R42)</f>
        <v>8.7322745716380599</v>
      </c>
    </row>
    <row r="43" spans="1:20" x14ac:dyDescent="0.2">
      <c r="A43" s="4"/>
      <c r="B43" s="8"/>
      <c r="C43" s="8"/>
      <c r="D43" s="4"/>
      <c r="E43" s="4"/>
      <c r="F43" s="8"/>
      <c r="G43" s="19"/>
      <c r="H43" s="8"/>
      <c r="I43" s="8"/>
      <c r="K43" s="8"/>
      <c r="L43" s="8"/>
      <c r="M43" s="4"/>
      <c r="N43" s="4"/>
      <c r="O43" s="4"/>
      <c r="P43" s="8"/>
      <c r="Q43" s="19"/>
      <c r="R43" s="8"/>
      <c r="S43" s="8"/>
    </row>
    <row r="44" spans="1:20" x14ac:dyDescent="0.2">
      <c r="A44" s="4"/>
      <c r="B44" s="8">
        <v>59</v>
      </c>
      <c r="C44" s="8">
        <v>1000000</v>
      </c>
      <c r="D44" s="4">
        <v>50</v>
      </c>
      <c r="E44" s="4">
        <v>3.95</v>
      </c>
      <c r="F44" s="8">
        <f t="shared" si="0"/>
        <v>12658227.848101266</v>
      </c>
      <c r="G44" s="19">
        <f t="shared" si="1"/>
        <v>746835443.03797472</v>
      </c>
      <c r="H44" s="8">
        <f t="shared" si="2"/>
        <v>8.8732249203517028</v>
      </c>
      <c r="I44" s="8"/>
      <c r="K44" s="8"/>
      <c r="L44" s="8">
        <v>58</v>
      </c>
      <c r="M44" s="4">
        <v>1000000</v>
      </c>
      <c r="N44" s="4">
        <v>50</v>
      </c>
      <c r="O44" s="4">
        <v>3.95</v>
      </c>
      <c r="P44" s="8">
        <f t="shared" ref="P44:P54" si="8">M44*N44/O44</f>
        <v>12658227.848101266</v>
      </c>
      <c r="Q44" s="19">
        <f t="shared" ref="Q44:Q54" si="9">P44*L44</f>
        <v>734177215.18987346</v>
      </c>
      <c r="R44" s="8">
        <f t="shared" si="5"/>
        <v>8.8658009022724951</v>
      </c>
      <c r="S44" s="8"/>
    </row>
    <row r="45" spans="1:20" x14ac:dyDescent="0.2">
      <c r="A45" s="4"/>
      <c r="B45" s="8">
        <v>55</v>
      </c>
      <c r="C45" s="8">
        <v>1000000</v>
      </c>
      <c r="D45" s="4">
        <v>50</v>
      </c>
      <c r="E45" s="4">
        <v>3.95</v>
      </c>
      <c r="F45" s="8">
        <f t="shared" si="0"/>
        <v>12658227.848101266</v>
      </c>
      <c r="G45" s="19">
        <f t="shared" si="1"/>
        <v>696202531.64556956</v>
      </c>
      <c r="H45" s="8">
        <f t="shared" si="2"/>
        <v>8.8427355982038023</v>
      </c>
      <c r="I45" s="8"/>
      <c r="K45" s="8"/>
      <c r="L45" s="8">
        <v>62</v>
      </c>
      <c r="M45" s="4">
        <v>1000000</v>
      </c>
      <c r="N45" s="4">
        <v>50</v>
      </c>
      <c r="O45" s="4">
        <v>3.95</v>
      </c>
      <c r="P45" s="8">
        <f t="shared" si="8"/>
        <v>12658227.848101266</v>
      </c>
      <c r="Q45" s="19">
        <f t="shared" si="9"/>
        <v>784810126.58227849</v>
      </c>
      <c r="R45" s="8">
        <f t="shared" si="5"/>
        <v>8.8947645982078125</v>
      </c>
      <c r="S45" s="8"/>
    </row>
    <row r="46" spans="1:20" x14ac:dyDescent="0.2">
      <c r="B46" s="8">
        <v>58</v>
      </c>
      <c r="C46" s="8">
        <v>1000000</v>
      </c>
      <c r="D46" s="9">
        <v>50</v>
      </c>
      <c r="E46" s="9">
        <v>3.95</v>
      </c>
      <c r="F46" s="9">
        <f t="shared" si="0"/>
        <v>12658227.848101266</v>
      </c>
      <c r="G46" s="21">
        <f t="shared" si="1"/>
        <v>734177215.18987346</v>
      </c>
      <c r="H46" s="9">
        <f t="shared" si="2"/>
        <v>8.8658009022724951</v>
      </c>
      <c r="I46" s="9">
        <f>AVERAGE(H44:H46)</f>
        <v>8.8605871402760013</v>
      </c>
      <c r="J46" s="9"/>
      <c r="K46" s="8"/>
      <c r="L46" s="8">
        <v>57</v>
      </c>
      <c r="M46" s="4">
        <v>1000000</v>
      </c>
      <c r="N46" s="9">
        <v>50</v>
      </c>
      <c r="O46" s="9">
        <v>3.95</v>
      </c>
      <c r="P46" s="9">
        <f t="shared" si="8"/>
        <v>12658227.848101266</v>
      </c>
      <c r="Q46" s="21">
        <f t="shared" si="9"/>
        <v>721518987.3417722</v>
      </c>
      <c r="R46" s="9">
        <f t="shared" si="5"/>
        <v>8.8582477643820496</v>
      </c>
      <c r="S46" s="9">
        <f>AVERAGE(R44:R46)</f>
        <v>8.8729377549541191</v>
      </c>
      <c r="T46" s="9"/>
    </row>
    <row r="47" spans="1:20" x14ac:dyDescent="0.2">
      <c r="B47" s="8"/>
      <c r="C47" s="8"/>
      <c r="D47" s="9"/>
      <c r="E47" s="9"/>
      <c r="F47" s="9"/>
      <c r="G47" s="21"/>
      <c r="H47" s="9"/>
      <c r="I47" s="8"/>
      <c r="K47" s="8"/>
      <c r="L47" s="8"/>
      <c r="M47" s="4"/>
      <c r="N47" s="9"/>
      <c r="O47" s="9"/>
      <c r="P47" s="9"/>
      <c r="Q47" s="21"/>
      <c r="R47" s="9"/>
      <c r="S47" s="8"/>
    </row>
    <row r="48" spans="1:20" x14ac:dyDescent="0.2">
      <c r="B48" s="8">
        <v>70</v>
      </c>
      <c r="C48" s="8">
        <v>1000000</v>
      </c>
      <c r="D48" s="9">
        <v>50</v>
      </c>
      <c r="E48" s="9">
        <v>3.95</v>
      </c>
      <c r="F48" s="9">
        <f t="shared" si="0"/>
        <v>12658227.848101266</v>
      </c>
      <c r="G48" s="21">
        <f t="shared" si="1"/>
        <v>886075949.36708856</v>
      </c>
      <c r="H48" s="9">
        <f t="shared" si="2"/>
        <v>8.9474709487238151</v>
      </c>
      <c r="I48" s="8"/>
      <c r="K48" s="8"/>
      <c r="L48" s="8">
        <v>56</v>
      </c>
      <c r="M48" s="4">
        <v>1000000</v>
      </c>
      <c r="N48" s="9">
        <v>50</v>
      </c>
      <c r="O48" s="9">
        <v>3.95</v>
      </c>
      <c r="P48" s="9">
        <f t="shared" si="8"/>
        <v>12658227.848101266</v>
      </c>
      <c r="Q48" s="21">
        <f t="shared" si="9"/>
        <v>708860759.49367094</v>
      </c>
      <c r="R48" s="9">
        <f t="shared" si="5"/>
        <v>8.8505609357157589</v>
      </c>
      <c r="S48" s="8"/>
    </row>
    <row r="49" spans="1:20" x14ac:dyDescent="0.2">
      <c r="B49" s="8">
        <v>70</v>
      </c>
      <c r="C49" s="8">
        <v>1000000</v>
      </c>
      <c r="D49" s="9">
        <v>50</v>
      </c>
      <c r="E49" s="9">
        <v>3.95</v>
      </c>
      <c r="F49" s="9">
        <f t="shared" si="0"/>
        <v>12658227.848101266</v>
      </c>
      <c r="G49" s="21">
        <f t="shared" si="1"/>
        <v>886075949.36708856</v>
      </c>
      <c r="H49" s="9">
        <f t="shared" si="2"/>
        <v>8.9474709487238151</v>
      </c>
      <c r="I49" s="8"/>
      <c r="K49" s="8"/>
      <c r="L49" s="8">
        <v>43</v>
      </c>
      <c r="M49" s="4">
        <v>1000000</v>
      </c>
      <c r="N49" s="9">
        <v>50</v>
      </c>
      <c r="O49" s="9">
        <v>3.95</v>
      </c>
      <c r="P49" s="9">
        <f t="shared" si="8"/>
        <v>12658227.848101266</v>
      </c>
      <c r="Q49" s="21">
        <f t="shared" si="9"/>
        <v>544303797.46835446</v>
      </c>
      <c r="R49" s="9">
        <f t="shared" si="5"/>
        <v>8.7358413642891453</v>
      </c>
      <c r="S49" s="8"/>
    </row>
    <row r="50" spans="1:20" x14ac:dyDescent="0.2">
      <c r="B50" s="8">
        <v>65</v>
      </c>
      <c r="C50" s="8">
        <v>1000000</v>
      </c>
      <c r="D50" s="9">
        <v>50</v>
      </c>
      <c r="E50" s="9">
        <v>3.95</v>
      </c>
      <c r="F50" s="9">
        <f t="shared" si="0"/>
        <v>12658227.848101266</v>
      </c>
      <c r="G50" s="21">
        <f t="shared" si="1"/>
        <v>822784810.12658226</v>
      </c>
      <c r="H50" s="9">
        <f t="shared" si="2"/>
        <v>8.9152862653524139</v>
      </c>
      <c r="I50" s="8">
        <f>AVERAGE(H48:H50)</f>
        <v>8.9367427209333474</v>
      </c>
      <c r="J50" s="9"/>
      <c r="K50" s="8"/>
      <c r="L50" s="8">
        <v>45</v>
      </c>
      <c r="M50" s="4">
        <v>1000000</v>
      </c>
      <c r="N50" s="9">
        <v>50</v>
      </c>
      <c r="O50" s="9">
        <v>3.95</v>
      </c>
      <c r="P50" s="9">
        <f t="shared" si="8"/>
        <v>12658227.848101266</v>
      </c>
      <c r="Q50" s="21">
        <f t="shared" si="9"/>
        <v>569620253.16455698</v>
      </c>
      <c r="R50" s="9">
        <f t="shared" si="5"/>
        <v>8.7555854224849021</v>
      </c>
      <c r="S50" s="8">
        <f>AVERAGE(R48:R50)</f>
        <v>8.7806625741632693</v>
      </c>
      <c r="T50" s="9"/>
    </row>
    <row r="51" spans="1:20" x14ac:dyDescent="0.2">
      <c r="B51" s="8"/>
      <c r="C51" s="8"/>
      <c r="D51" s="9"/>
      <c r="E51" s="9"/>
      <c r="F51" s="9"/>
      <c r="G51" s="21"/>
      <c r="H51" s="9"/>
      <c r="I51" s="8"/>
      <c r="K51" s="8"/>
      <c r="L51" s="8"/>
      <c r="M51" s="4"/>
      <c r="N51" s="9"/>
      <c r="O51" s="9"/>
      <c r="P51" s="9"/>
      <c r="Q51" s="21"/>
      <c r="R51" s="9"/>
      <c r="S51" s="8"/>
    </row>
    <row r="52" spans="1:20" x14ac:dyDescent="0.2">
      <c r="B52" s="8">
        <v>43</v>
      </c>
      <c r="C52" s="8">
        <v>1000000</v>
      </c>
      <c r="D52" s="9">
        <v>50</v>
      </c>
      <c r="E52" s="9">
        <v>3.95</v>
      </c>
      <c r="F52" s="9">
        <f t="shared" si="0"/>
        <v>12658227.848101266</v>
      </c>
      <c r="G52" s="21">
        <f t="shared" si="1"/>
        <v>544303797.46835446</v>
      </c>
      <c r="H52" s="9">
        <f t="shared" si="2"/>
        <v>8.7358413642891453</v>
      </c>
      <c r="I52" s="8"/>
      <c r="K52" s="8"/>
      <c r="L52" s="8">
        <v>34</v>
      </c>
      <c r="M52" s="4">
        <v>1000000</v>
      </c>
      <c r="N52" s="9">
        <v>50</v>
      </c>
      <c r="O52" s="9">
        <v>3.95</v>
      </c>
      <c r="P52" s="9">
        <f t="shared" si="8"/>
        <v>12658227.848101266</v>
      </c>
      <c r="Q52" s="21">
        <f t="shared" si="9"/>
        <v>430379746.83544302</v>
      </c>
      <c r="R52" s="9">
        <f t="shared" si="5"/>
        <v>8.6338518257518135</v>
      </c>
      <c r="S52" s="8"/>
    </row>
    <row r="53" spans="1:20" x14ac:dyDescent="0.2">
      <c r="B53" s="8">
        <v>40</v>
      </c>
      <c r="C53" s="8">
        <v>1000000</v>
      </c>
      <c r="D53" s="9">
        <v>50</v>
      </c>
      <c r="E53" s="9">
        <v>3.95</v>
      </c>
      <c r="F53" s="9">
        <f t="shared" si="0"/>
        <v>12658227.848101266</v>
      </c>
      <c r="G53" s="21">
        <f t="shared" si="1"/>
        <v>506329113.92405063</v>
      </c>
      <c r="H53" s="9">
        <f t="shared" si="2"/>
        <v>8.7044329000375207</v>
      </c>
      <c r="I53" s="8"/>
      <c r="K53" s="8"/>
      <c r="L53" s="8">
        <v>36</v>
      </c>
      <c r="M53" s="4">
        <v>1000000</v>
      </c>
      <c r="N53" s="9">
        <v>50</v>
      </c>
      <c r="O53" s="9">
        <v>3.95</v>
      </c>
      <c r="P53" s="9">
        <f t="shared" si="8"/>
        <v>12658227.848101266</v>
      </c>
      <c r="Q53" s="21">
        <f t="shared" si="9"/>
        <v>455696202.53164554</v>
      </c>
      <c r="R53" s="9">
        <f t="shared" si="5"/>
        <v>8.6586754094768459</v>
      </c>
      <c r="S53" s="8"/>
    </row>
    <row r="54" spans="1:20" x14ac:dyDescent="0.2">
      <c r="B54" s="8">
        <v>41</v>
      </c>
      <c r="C54" s="8">
        <v>1000000</v>
      </c>
      <c r="D54" s="9">
        <v>50</v>
      </c>
      <c r="E54" s="9">
        <v>3.95</v>
      </c>
      <c r="F54" s="9">
        <f t="shared" si="0"/>
        <v>12658227.848101266</v>
      </c>
      <c r="G54" s="21">
        <f t="shared" si="1"/>
        <v>518987341.77215189</v>
      </c>
      <c r="H54" s="9">
        <f t="shared" si="2"/>
        <v>8.7151567654292936</v>
      </c>
      <c r="I54" s="8">
        <f>AVERAGE(H52:H54)</f>
        <v>8.7184770099186526</v>
      </c>
      <c r="K54" s="8"/>
      <c r="L54" s="8">
        <v>35</v>
      </c>
      <c r="M54" s="4">
        <v>1000000</v>
      </c>
      <c r="N54" s="9">
        <v>50</v>
      </c>
      <c r="O54" s="9">
        <v>3.95</v>
      </c>
      <c r="P54" s="9">
        <f t="shared" si="8"/>
        <v>12658227.848101266</v>
      </c>
      <c r="Q54" s="21">
        <f t="shared" si="9"/>
        <v>443037974.68354428</v>
      </c>
      <c r="R54" s="9">
        <f t="shared" si="5"/>
        <v>8.6464409530598338</v>
      </c>
      <c r="S54" s="8">
        <f>AVERAGE(R52:R54)</f>
        <v>8.6463227294294978</v>
      </c>
    </row>
    <row r="55" spans="1:20" x14ac:dyDescent="0.2">
      <c r="A55" s="5"/>
      <c r="B55" s="11"/>
      <c r="C55" s="11"/>
      <c r="D55" s="5"/>
      <c r="E55" s="5"/>
      <c r="F55" s="11"/>
      <c r="G55" s="22"/>
      <c r="H55" s="11"/>
      <c r="I55" s="11"/>
      <c r="K55" s="11"/>
      <c r="L55" s="5"/>
      <c r="M55" s="11"/>
      <c r="N55" s="5"/>
      <c r="O55" s="5"/>
      <c r="P55" s="11"/>
      <c r="Q55" s="22"/>
      <c r="R55" s="11"/>
      <c r="S55" s="11"/>
    </row>
    <row r="56" spans="1:20" x14ac:dyDescent="0.2">
      <c r="A56" s="4"/>
      <c r="B56" s="8"/>
      <c r="C56" s="8"/>
      <c r="D56" s="4"/>
      <c r="E56" s="4"/>
      <c r="F56" s="8"/>
      <c r="G56" s="19"/>
      <c r="H56" s="8"/>
      <c r="I56" s="8"/>
      <c r="K56" s="8"/>
      <c r="L56" s="8"/>
      <c r="M56" s="8"/>
      <c r="N56" s="4"/>
      <c r="O56" s="4"/>
      <c r="P56" s="8"/>
      <c r="Q56" s="19"/>
      <c r="R56" s="8"/>
      <c r="S56" s="8"/>
    </row>
    <row r="57" spans="1:20" x14ac:dyDescent="0.2">
      <c r="A57" s="18" t="s">
        <v>300</v>
      </c>
      <c r="B57" s="8">
        <v>38</v>
      </c>
      <c r="C57" s="8">
        <v>1000000</v>
      </c>
      <c r="D57" s="4">
        <v>50</v>
      </c>
      <c r="E57" s="4">
        <v>3.95</v>
      </c>
      <c r="F57" s="8">
        <f t="shared" ref="F57:F75" si="10">C57*D57/E57</f>
        <v>12658227.848101266</v>
      </c>
      <c r="G57" s="19">
        <f t="shared" ref="G57:G75" si="11">F57*B57</f>
        <v>481012658.22784811</v>
      </c>
      <c r="H57" s="8">
        <f t="shared" ref="H57:H75" si="12">LOG10(G57)</f>
        <v>8.6821565053263683</v>
      </c>
      <c r="I57" s="8"/>
      <c r="K57" s="20" t="s">
        <v>301</v>
      </c>
      <c r="L57" s="8">
        <v>60</v>
      </c>
      <c r="M57" s="4">
        <v>1000000</v>
      </c>
      <c r="N57" s="4">
        <v>50</v>
      </c>
      <c r="O57" s="4">
        <v>3.95</v>
      </c>
      <c r="P57" s="8">
        <f t="shared" ref="P57:P59" si="13">M57*N57/O57</f>
        <v>12658227.848101266</v>
      </c>
      <c r="Q57" s="19">
        <f t="shared" ref="Q57:Q59" si="14">P57*L57</f>
        <v>759493670.88607597</v>
      </c>
      <c r="R57" s="8">
        <f t="shared" ref="R57:R75" si="15">LOG10(Q57)</f>
        <v>8.880524159093202</v>
      </c>
      <c r="S57" s="8"/>
    </row>
    <row r="58" spans="1:20" x14ac:dyDescent="0.2">
      <c r="A58" s="4"/>
      <c r="B58" s="8">
        <v>37</v>
      </c>
      <c r="C58" s="8">
        <v>1000000</v>
      </c>
      <c r="D58" s="4">
        <v>50</v>
      </c>
      <c r="E58" s="4">
        <v>3.95</v>
      </c>
      <c r="F58" s="8">
        <f t="shared" si="10"/>
        <v>12658227.848101266</v>
      </c>
      <c r="G58" s="19">
        <f t="shared" si="11"/>
        <v>468354430.37974685</v>
      </c>
      <c r="H58" s="8">
        <f t="shared" si="12"/>
        <v>8.6705746327765532</v>
      </c>
      <c r="I58" s="8"/>
      <c r="K58" s="8"/>
      <c r="L58" s="8">
        <v>58</v>
      </c>
      <c r="M58" s="4">
        <v>1000000</v>
      </c>
      <c r="N58" s="4">
        <v>50</v>
      </c>
      <c r="O58" s="4">
        <v>3.95</v>
      </c>
      <c r="P58" s="8">
        <f t="shared" si="13"/>
        <v>12658227.848101266</v>
      </c>
      <c r="Q58" s="19">
        <f t="shared" si="14"/>
        <v>734177215.18987346</v>
      </c>
      <c r="R58" s="8">
        <f t="shared" si="15"/>
        <v>8.8658009022724951</v>
      </c>
      <c r="S58" s="8"/>
    </row>
    <row r="59" spans="1:20" x14ac:dyDescent="0.2">
      <c r="A59" s="4"/>
      <c r="B59" s="8">
        <v>37</v>
      </c>
      <c r="C59" s="8">
        <v>1000000</v>
      </c>
      <c r="D59" s="4">
        <v>50</v>
      </c>
      <c r="E59" s="4">
        <v>3.95</v>
      </c>
      <c r="F59" s="8">
        <f t="shared" si="10"/>
        <v>12658227.848101266</v>
      </c>
      <c r="G59" s="19">
        <f t="shared" si="11"/>
        <v>468354430.37974685</v>
      </c>
      <c r="H59" s="8">
        <f t="shared" si="12"/>
        <v>8.6705746327765532</v>
      </c>
      <c r="I59" s="8">
        <f>AVERAGE(H57:H59)</f>
        <v>8.6744352569598249</v>
      </c>
      <c r="K59" s="8"/>
      <c r="L59" s="8">
        <v>60</v>
      </c>
      <c r="M59" s="4">
        <v>1000000</v>
      </c>
      <c r="N59" s="4">
        <v>50</v>
      </c>
      <c r="O59" s="4">
        <v>3.95</v>
      </c>
      <c r="P59" s="8">
        <f t="shared" si="13"/>
        <v>12658227.848101266</v>
      </c>
      <c r="Q59" s="19">
        <f t="shared" si="14"/>
        <v>759493670.88607597</v>
      </c>
      <c r="R59" s="8">
        <f t="shared" si="15"/>
        <v>8.880524159093202</v>
      </c>
      <c r="S59" s="8">
        <f>AVERAGE(R57:R59)</f>
        <v>8.875616406819633</v>
      </c>
    </row>
    <row r="60" spans="1:20" x14ac:dyDescent="0.2">
      <c r="A60" s="4"/>
      <c r="B60" s="8"/>
      <c r="C60" s="8"/>
      <c r="D60" s="4"/>
      <c r="E60" s="4"/>
      <c r="F60" s="8"/>
      <c r="G60" s="19"/>
      <c r="H60" s="8"/>
      <c r="I60" s="8"/>
      <c r="K60" s="8"/>
      <c r="L60" s="8"/>
      <c r="M60" s="4"/>
      <c r="N60" s="4"/>
      <c r="O60" s="4"/>
      <c r="P60" s="8"/>
      <c r="Q60" s="19"/>
      <c r="R60" s="8"/>
      <c r="S60" s="8"/>
    </row>
    <row r="61" spans="1:20" x14ac:dyDescent="0.2">
      <c r="A61" s="4"/>
      <c r="B61" s="8">
        <v>42</v>
      </c>
      <c r="C61" s="8">
        <v>1000000</v>
      </c>
      <c r="D61" s="4">
        <v>50</v>
      </c>
      <c r="E61" s="4">
        <v>3.95</v>
      </c>
      <c r="F61" s="8">
        <f t="shared" si="10"/>
        <v>12658227.848101266</v>
      </c>
      <c r="G61" s="19">
        <f t="shared" si="11"/>
        <v>531645569.62025315</v>
      </c>
      <c r="H61" s="8">
        <f t="shared" si="12"/>
        <v>8.725622199107459</v>
      </c>
      <c r="I61" s="8"/>
      <c r="K61" s="8"/>
      <c r="L61" s="8">
        <v>65</v>
      </c>
      <c r="M61" s="4">
        <v>1000000</v>
      </c>
      <c r="N61" s="4">
        <v>50</v>
      </c>
      <c r="O61" s="4">
        <v>3.95</v>
      </c>
      <c r="P61" s="8">
        <f t="shared" ref="P61:P63" si="16">M61*N61/O61</f>
        <v>12658227.848101266</v>
      </c>
      <c r="Q61" s="19">
        <f t="shared" ref="Q61:Q63" si="17">P61*L61</f>
        <v>822784810.12658226</v>
      </c>
      <c r="R61" s="8">
        <f t="shared" si="15"/>
        <v>8.9152862653524139</v>
      </c>
      <c r="S61" s="8"/>
    </row>
    <row r="62" spans="1:20" x14ac:dyDescent="0.2">
      <c r="A62" s="4"/>
      <c r="B62" s="8">
        <v>44</v>
      </c>
      <c r="C62" s="8">
        <v>1000000</v>
      </c>
      <c r="D62" s="4">
        <v>50</v>
      </c>
      <c r="E62" s="4">
        <v>3.95</v>
      </c>
      <c r="F62" s="8">
        <f t="shared" si="10"/>
        <v>12658227.848101266</v>
      </c>
      <c r="G62" s="19">
        <f t="shared" si="11"/>
        <v>556962025.31645572</v>
      </c>
      <c r="H62" s="8">
        <f t="shared" si="12"/>
        <v>8.745825585195746</v>
      </c>
      <c r="I62" s="8"/>
      <c r="K62" s="8"/>
      <c r="L62" s="8">
        <v>65</v>
      </c>
      <c r="M62" s="4">
        <v>1000000</v>
      </c>
      <c r="N62" s="4">
        <v>50</v>
      </c>
      <c r="O62" s="4">
        <v>3.95</v>
      </c>
      <c r="P62" s="8">
        <f t="shared" si="16"/>
        <v>12658227.848101266</v>
      </c>
      <c r="Q62" s="19">
        <f t="shared" si="17"/>
        <v>822784810.12658226</v>
      </c>
      <c r="R62" s="8">
        <f t="shared" si="15"/>
        <v>8.9152862653524139</v>
      </c>
      <c r="S62" s="8"/>
    </row>
    <row r="63" spans="1:20" x14ac:dyDescent="0.2">
      <c r="A63" s="4"/>
      <c r="B63" s="8">
        <v>38</v>
      </c>
      <c r="C63" s="8">
        <v>1000000</v>
      </c>
      <c r="D63" s="4">
        <v>50</v>
      </c>
      <c r="E63" s="4">
        <v>3.95</v>
      </c>
      <c r="F63" s="8">
        <f t="shared" si="10"/>
        <v>12658227.848101266</v>
      </c>
      <c r="G63" s="19">
        <f t="shared" si="11"/>
        <v>481012658.22784811</v>
      </c>
      <c r="H63" s="8">
        <f t="shared" si="12"/>
        <v>8.6821565053263683</v>
      </c>
      <c r="I63" s="8">
        <f>AVERAGE(H61:H63)</f>
        <v>8.7178680965431905</v>
      </c>
      <c r="K63" s="8"/>
      <c r="L63" s="8">
        <v>60</v>
      </c>
      <c r="M63" s="4">
        <v>1000000</v>
      </c>
      <c r="N63" s="4">
        <v>50</v>
      </c>
      <c r="O63" s="4">
        <v>3.95</v>
      </c>
      <c r="P63" s="8">
        <f t="shared" si="16"/>
        <v>12658227.848101266</v>
      </c>
      <c r="Q63" s="19">
        <f t="shared" si="17"/>
        <v>759493670.88607597</v>
      </c>
      <c r="R63" s="8">
        <f t="shared" si="15"/>
        <v>8.880524159093202</v>
      </c>
      <c r="S63" s="8">
        <f>AVERAGE(R61:R63)</f>
        <v>8.9036988965993427</v>
      </c>
    </row>
    <row r="64" spans="1:20" x14ac:dyDescent="0.2">
      <c r="A64" s="4"/>
      <c r="B64" s="8"/>
      <c r="C64" s="8"/>
      <c r="D64" s="4"/>
      <c r="E64" s="4"/>
      <c r="F64" s="8"/>
      <c r="G64" s="19"/>
      <c r="H64" s="8"/>
      <c r="I64" s="8"/>
      <c r="K64" s="8"/>
      <c r="L64" s="8"/>
      <c r="M64" s="4"/>
      <c r="N64" s="4"/>
      <c r="O64" s="4"/>
      <c r="P64" s="8"/>
      <c r="Q64" s="19"/>
      <c r="R64" s="8"/>
      <c r="S64" s="8"/>
    </row>
    <row r="65" spans="1:20" x14ac:dyDescent="0.2">
      <c r="A65" s="4"/>
      <c r="B65" s="8">
        <v>45</v>
      </c>
      <c r="C65" s="8">
        <v>1000000</v>
      </c>
      <c r="D65" s="4">
        <v>50</v>
      </c>
      <c r="E65" s="4">
        <v>3.95</v>
      </c>
      <c r="F65" s="8">
        <f t="shared" si="10"/>
        <v>12658227.848101266</v>
      </c>
      <c r="G65" s="19">
        <f t="shared" si="11"/>
        <v>569620253.16455698</v>
      </c>
      <c r="H65" s="8">
        <f t="shared" si="12"/>
        <v>8.7555854224849021</v>
      </c>
      <c r="I65" s="8"/>
      <c r="K65" s="8"/>
      <c r="L65" s="8">
        <v>58</v>
      </c>
      <c r="M65" s="4">
        <v>1000000</v>
      </c>
      <c r="N65" s="4">
        <v>50</v>
      </c>
      <c r="O65" s="4">
        <v>3.95</v>
      </c>
      <c r="P65" s="8">
        <f t="shared" ref="P65:P75" si="18">M65*N65/O65</f>
        <v>12658227.848101266</v>
      </c>
      <c r="Q65" s="19">
        <f t="shared" ref="Q65:Q75" si="19">P65*L65</f>
        <v>734177215.18987346</v>
      </c>
      <c r="R65" s="8">
        <f t="shared" si="15"/>
        <v>8.8658009022724951</v>
      </c>
      <c r="S65" s="8"/>
    </row>
    <row r="66" spans="1:20" x14ac:dyDescent="0.2">
      <c r="A66" s="4"/>
      <c r="B66" s="8">
        <v>45</v>
      </c>
      <c r="C66" s="8">
        <v>1000000</v>
      </c>
      <c r="D66" s="4">
        <v>50</v>
      </c>
      <c r="E66" s="4">
        <v>3.95</v>
      </c>
      <c r="F66" s="8">
        <f t="shared" si="10"/>
        <v>12658227.848101266</v>
      </c>
      <c r="G66" s="19">
        <f t="shared" si="11"/>
        <v>569620253.16455698</v>
      </c>
      <c r="H66" s="8">
        <f t="shared" si="12"/>
        <v>8.7555854224849021</v>
      </c>
      <c r="I66" s="8"/>
      <c r="K66" s="8"/>
      <c r="L66" s="8">
        <v>62</v>
      </c>
      <c r="M66" s="4">
        <v>1000000</v>
      </c>
      <c r="N66" s="4">
        <v>50</v>
      </c>
      <c r="O66" s="4">
        <v>3.95</v>
      </c>
      <c r="P66" s="8">
        <f t="shared" si="18"/>
        <v>12658227.848101266</v>
      </c>
      <c r="Q66" s="19">
        <f t="shared" si="19"/>
        <v>784810126.58227849</v>
      </c>
      <c r="R66" s="8">
        <f t="shared" si="15"/>
        <v>8.8947645982078125</v>
      </c>
      <c r="S66" s="8"/>
    </row>
    <row r="67" spans="1:20" x14ac:dyDescent="0.2">
      <c r="B67" s="8">
        <v>47</v>
      </c>
      <c r="C67" s="8">
        <v>1000000</v>
      </c>
      <c r="D67" s="9">
        <v>50</v>
      </c>
      <c r="E67" s="9">
        <v>3.95</v>
      </c>
      <c r="F67" s="9">
        <f t="shared" si="10"/>
        <v>12658227.848101266</v>
      </c>
      <c r="G67" s="21">
        <f t="shared" si="11"/>
        <v>594936708.8607595</v>
      </c>
      <c r="H67" s="9">
        <f t="shared" si="12"/>
        <v>8.7744707666452761</v>
      </c>
      <c r="I67" s="9">
        <f>AVERAGE(H65:H67)</f>
        <v>8.7618805372050268</v>
      </c>
      <c r="J67" s="9"/>
      <c r="K67" s="8"/>
      <c r="L67" s="8">
        <v>57</v>
      </c>
      <c r="M67" s="4">
        <v>1000000</v>
      </c>
      <c r="N67" s="9">
        <v>50</v>
      </c>
      <c r="O67" s="9">
        <v>3.95</v>
      </c>
      <c r="P67" s="9">
        <f t="shared" si="18"/>
        <v>12658227.848101266</v>
      </c>
      <c r="Q67" s="21">
        <f t="shared" si="19"/>
        <v>721518987.3417722</v>
      </c>
      <c r="R67" s="9">
        <f t="shared" si="15"/>
        <v>8.8582477643820496</v>
      </c>
      <c r="S67" s="9">
        <f>AVERAGE(R65:R67)</f>
        <v>8.8729377549541191</v>
      </c>
      <c r="T67" s="9"/>
    </row>
    <row r="68" spans="1:20" x14ac:dyDescent="0.2">
      <c r="B68" s="8"/>
      <c r="C68" s="8"/>
      <c r="D68" s="9"/>
      <c r="E68" s="9"/>
      <c r="F68" s="9"/>
      <c r="G68" s="21"/>
      <c r="H68" s="9"/>
      <c r="I68" s="8"/>
      <c r="K68" s="8"/>
      <c r="L68" s="8"/>
      <c r="M68" s="4"/>
      <c r="N68" s="9"/>
      <c r="O68" s="9"/>
      <c r="P68" s="9"/>
      <c r="Q68" s="21"/>
      <c r="R68" s="9"/>
      <c r="S68" s="8"/>
    </row>
    <row r="69" spans="1:20" x14ac:dyDescent="0.2">
      <c r="B69" s="8">
        <v>48</v>
      </c>
      <c r="C69" s="8">
        <v>1000000</v>
      </c>
      <c r="D69" s="9">
        <v>50</v>
      </c>
      <c r="E69" s="9">
        <v>3.95</v>
      </c>
      <c r="F69" s="9">
        <f t="shared" si="10"/>
        <v>12658227.848101266</v>
      </c>
      <c r="G69" s="21">
        <f t="shared" si="11"/>
        <v>607594936.70886075</v>
      </c>
      <c r="H69" s="9">
        <f t="shared" si="12"/>
        <v>8.7836141460851458</v>
      </c>
      <c r="I69" s="8"/>
      <c r="K69" s="8"/>
      <c r="L69" s="8">
        <v>56</v>
      </c>
      <c r="M69" s="4">
        <v>1000000</v>
      </c>
      <c r="N69" s="9">
        <v>50</v>
      </c>
      <c r="O69" s="9">
        <v>3.95</v>
      </c>
      <c r="P69" s="9">
        <f t="shared" si="18"/>
        <v>12658227.848101266</v>
      </c>
      <c r="Q69" s="21">
        <f t="shared" si="19"/>
        <v>708860759.49367094</v>
      </c>
      <c r="R69" s="9">
        <f t="shared" si="15"/>
        <v>8.8505609357157589</v>
      </c>
      <c r="S69" s="8"/>
    </row>
    <row r="70" spans="1:20" x14ac:dyDescent="0.2">
      <c r="B70" s="8">
        <v>50</v>
      </c>
      <c r="C70" s="8">
        <v>1000000</v>
      </c>
      <c r="D70" s="9">
        <v>50</v>
      </c>
      <c r="E70" s="9">
        <v>3.95</v>
      </c>
      <c r="F70" s="9">
        <f t="shared" si="10"/>
        <v>12658227.848101266</v>
      </c>
      <c r="G70" s="21">
        <f t="shared" si="11"/>
        <v>632911392.40506327</v>
      </c>
      <c r="H70" s="9">
        <f t="shared" si="12"/>
        <v>8.8013429130455769</v>
      </c>
      <c r="I70" s="8"/>
      <c r="K70" s="8"/>
      <c r="L70" s="8">
        <v>43</v>
      </c>
      <c r="M70" s="4">
        <v>1000000</v>
      </c>
      <c r="N70" s="9">
        <v>50</v>
      </c>
      <c r="O70" s="9">
        <v>3.95</v>
      </c>
      <c r="P70" s="9">
        <f t="shared" si="18"/>
        <v>12658227.848101266</v>
      </c>
      <c r="Q70" s="21">
        <f t="shared" si="19"/>
        <v>544303797.46835446</v>
      </c>
      <c r="R70" s="9">
        <f t="shared" si="15"/>
        <v>8.7358413642891453</v>
      </c>
      <c r="S70" s="8"/>
    </row>
    <row r="71" spans="1:20" x14ac:dyDescent="0.2">
      <c r="B71" s="8">
        <v>44</v>
      </c>
      <c r="C71" s="8">
        <v>1000000</v>
      </c>
      <c r="D71" s="9">
        <v>50</v>
      </c>
      <c r="E71" s="9">
        <v>3.95</v>
      </c>
      <c r="F71" s="9">
        <f t="shared" si="10"/>
        <v>12658227.848101266</v>
      </c>
      <c r="G71" s="21">
        <f t="shared" si="11"/>
        <v>556962025.31645572</v>
      </c>
      <c r="H71" s="9">
        <f t="shared" si="12"/>
        <v>8.745825585195746</v>
      </c>
      <c r="I71" s="8">
        <f>AVERAGE(H69:H71)</f>
        <v>8.7769275481088229</v>
      </c>
      <c r="K71" s="8"/>
      <c r="L71" s="8">
        <v>45</v>
      </c>
      <c r="M71" s="4">
        <v>1000000</v>
      </c>
      <c r="N71" s="9">
        <v>50</v>
      </c>
      <c r="O71" s="9">
        <v>3.95</v>
      </c>
      <c r="P71" s="9">
        <f t="shared" si="18"/>
        <v>12658227.848101266</v>
      </c>
      <c r="Q71" s="21">
        <f t="shared" si="19"/>
        <v>569620253.16455698</v>
      </c>
      <c r="R71" s="9">
        <f t="shared" si="15"/>
        <v>8.7555854224849021</v>
      </c>
      <c r="S71" s="8">
        <f>AVERAGE(R69:R71)</f>
        <v>8.7806625741632693</v>
      </c>
    </row>
    <row r="72" spans="1:20" x14ac:dyDescent="0.2">
      <c r="B72" s="8"/>
      <c r="C72" s="8"/>
      <c r="D72" s="9"/>
      <c r="E72" s="9"/>
      <c r="F72" s="9"/>
      <c r="G72" s="21"/>
      <c r="H72" s="9"/>
      <c r="I72" s="8"/>
      <c r="K72" s="8"/>
      <c r="L72" s="8"/>
      <c r="M72" s="4"/>
      <c r="N72" s="9"/>
      <c r="O72" s="9"/>
      <c r="P72" s="9"/>
      <c r="Q72" s="21"/>
      <c r="R72" s="9"/>
      <c r="S72" s="8"/>
    </row>
    <row r="73" spans="1:20" x14ac:dyDescent="0.2">
      <c r="B73" s="8">
        <v>38</v>
      </c>
      <c r="C73" s="8">
        <v>1000000</v>
      </c>
      <c r="D73" s="9">
        <v>50</v>
      </c>
      <c r="E73" s="9">
        <v>3.95</v>
      </c>
      <c r="F73" s="9">
        <f t="shared" si="10"/>
        <v>12658227.848101266</v>
      </c>
      <c r="G73" s="21">
        <f t="shared" si="11"/>
        <v>481012658.22784811</v>
      </c>
      <c r="H73" s="9">
        <f t="shared" si="12"/>
        <v>8.6821565053263683</v>
      </c>
      <c r="I73" s="8"/>
      <c r="K73" s="8"/>
      <c r="L73" s="8">
        <v>73</v>
      </c>
      <c r="M73" s="4">
        <v>1000000</v>
      </c>
      <c r="N73" s="9">
        <v>50</v>
      </c>
      <c r="O73" s="9">
        <v>3.95</v>
      </c>
      <c r="P73" s="9">
        <f t="shared" si="18"/>
        <v>12658227.848101266</v>
      </c>
      <c r="Q73" s="21">
        <f t="shared" si="19"/>
        <v>924050632.91139245</v>
      </c>
      <c r="R73" s="9">
        <f t="shared" si="15"/>
        <v>8.965695768830015</v>
      </c>
      <c r="S73" s="8"/>
    </row>
    <row r="74" spans="1:20" x14ac:dyDescent="0.2">
      <c r="B74" s="8">
        <v>34</v>
      </c>
      <c r="C74" s="8">
        <v>1000000</v>
      </c>
      <c r="D74" s="9">
        <v>50</v>
      </c>
      <c r="E74" s="9">
        <v>3.95</v>
      </c>
      <c r="F74" s="9">
        <f t="shared" si="10"/>
        <v>12658227.848101266</v>
      </c>
      <c r="G74" s="21">
        <f t="shared" si="11"/>
        <v>430379746.83544302</v>
      </c>
      <c r="H74" s="9">
        <f t="shared" si="12"/>
        <v>8.6338518257518135</v>
      </c>
      <c r="I74" s="8"/>
      <c r="K74" s="8"/>
      <c r="L74" s="8">
        <v>64</v>
      </c>
      <c r="M74" s="4">
        <v>1000000</v>
      </c>
      <c r="N74" s="9">
        <v>50</v>
      </c>
      <c r="O74" s="9">
        <v>3.95</v>
      </c>
      <c r="P74" s="9">
        <f t="shared" si="18"/>
        <v>12658227.848101266</v>
      </c>
      <c r="Q74" s="21">
        <f t="shared" si="19"/>
        <v>810126582.27848101</v>
      </c>
      <c r="R74" s="9">
        <f t="shared" si="15"/>
        <v>8.9085528826934457</v>
      </c>
      <c r="S74" s="8"/>
    </row>
    <row r="75" spans="1:20" x14ac:dyDescent="0.2">
      <c r="B75" s="8">
        <v>36</v>
      </c>
      <c r="C75" s="8">
        <v>1000000</v>
      </c>
      <c r="D75" s="9">
        <v>50</v>
      </c>
      <c r="E75" s="9">
        <v>3.95</v>
      </c>
      <c r="F75" s="9">
        <f t="shared" si="10"/>
        <v>12658227.848101266</v>
      </c>
      <c r="G75" s="21">
        <f t="shared" si="11"/>
        <v>455696202.53164554</v>
      </c>
      <c r="H75" s="9">
        <f t="shared" si="12"/>
        <v>8.6586754094768459</v>
      </c>
      <c r="I75" s="8">
        <f>AVERAGE(H73:H75)</f>
        <v>8.658227913518342</v>
      </c>
      <c r="K75" s="8"/>
      <c r="L75" s="8">
        <v>70</v>
      </c>
      <c r="M75" s="4">
        <v>1000000</v>
      </c>
      <c r="N75" s="9">
        <v>50</v>
      </c>
      <c r="O75" s="9">
        <v>3.95</v>
      </c>
      <c r="P75" s="9">
        <f t="shared" si="18"/>
        <v>12658227.848101266</v>
      </c>
      <c r="Q75" s="21">
        <f t="shared" si="19"/>
        <v>886075949.36708856</v>
      </c>
      <c r="R75" s="9">
        <f t="shared" si="15"/>
        <v>8.9474709487238151</v>
      </c>
      <c r="S75" s="8">
        <f>AVERAGE(R73:R75)</f>
        <v>8.9405732000824241</v>
      </c>
    </row>
    <row r="76" spans="1:20" x14ac:dyDescent="0.2">
      <c r="A76" s="5"/>
      <c r="B76" s="11"/>
      <c r="C76" s="5"/>
      <c r="D76" s="5"/>
      <c r="E76" s="5"/>
      <c r="F76" s="11"/>
      <c r="G76" s="22"/>
      <c r="H76" s="11"/>
      <c r="I76" s="11"/>
      <c r="K76" s="11"/>
      <c r="L76" s="11"/>
      <c r="M76" s="5"/>
      <c r="N76" s="5"/>
      <c r="O76" s="5"/>
      <c r="P76" s="11"/>
      <c r="Q76" s="22"/>
      <c r="R76" s="11"/>
      <c r="S76" s="11"/>
    </row>
    <row r="77" spans="1:20" x14ac:dyDescent="0.2">
      <c r="A77" s="4"/>
      <c r="B77" s="8"/>
      <c r="C77" s="4"/>
      <c r="D77" s="4"/>
      <c r="E77" s="4"/>
      <c r="F77" s="8"/>
      <c r="G77" s="19"/>
      <c r="H77" s="8"/>
      <c r="I77" s="8"/>
      <c r="K77" s="8"/>
      <c r="L77" s="8"/>
      <c r="M77" s="4"/>
      <c r="N77" s="4"/>
      <c r="O77" s="4"/>
      <c r="P77" s="8"/>
      <c r="Q77" s="19"/>
      <c r="R77" s="8"/>
      <c r="S77" s="8"/>
    </row>
    <row r="78" spans="1:20" x14ac:dyDescent="0.2">
      <c r="A78" s="18" t="s">
        <v>302</v>
      </c>
      <c r="B78" s="8">
        <v>28</v>
      </c>
      <c r="C78" s="8">
        <v>1000000</v>
      </c>
      <c r="D78" s="4">
        <v>50</v>
      </c>
      <c r="E78" s="4">
        <v>3.95</v>
      </c>
      <c r="F78" s="8">
        <f t="shared" ref="F78:F96" si="20">C78*D78/E78</f>
        <v>12658227.848101266</v>
      </c>
      <c r="G78" s="19">
        <f t="shared" ref="G78:G96" si="21">F78*B78</f>
        <v>354430379.74683547</v>
      </c>
      <c r="H78" s="8">
        <f t="shared" ref="H78:H96" si="22">LOG10(G78)</f>
        <v>8.5495309400517776</v>
      </c>
      <c r="I78" s="8"/>
      <c r="K78" s="20" t="s">
        <v>303</v>
      </c>
      <c r="L78" s="8">
        <v>58</v>
      </c>
      <c r="M78" s="4">
        <v>1000000</v>
      </c>
      <c r="N78" s="4">
        <v>50</v>
      </c>
      <c r="O78" s="4">
        <v>3.95</v>
      </c>
      <c r="P78" s="8">
        <f t="shared" ref="P78:P80" si="23">M78*N78/O78</f>
        <v>12658227.848101266</v>
      </c>
      <c r="Q78" s="19">
        <f t="shared" ref="Q78:Q80" si="24">P78*L78</f>
        <v>734177215.18987346</v>
      </c>
      <c r="R78" s="8">
        <f t="shared" ref="R78:R96" si="25">LOG10(Q78)</f>
        <v>8.8658009022724951</v>
      </c>
      <c r="S78" s="8"/>
    </row>
    <row r="79" spans="1:20" x14ac:dyDescent="0.2">
      <c r="A79" s="4"/>
      <c r="B79" s="8">
        <v>28</v>
      </c>
      <c r="C79" s="8">
        <v>1000000</v>
      </c>
      <c r="D79" s="4">
        <v>50</v>
      </c>
      <c r="E79" s="4">
        <v>3.95</v>
      </c>
      <c r="F79" s="8">
        <f t="shared" si="20"/>
        <v>12658227.848101266</v>
      </c>
      <c r="G79" s="19">
        <f t="shared" si="21"/>
        <v>354430379.74683547</v>
      </c>
      <c r="H79" s="8">
        <f t="shared" si="22"/>
        <v>8.5495309400517776</v>
      </c>
      <c r="I79" s="8"/>
      <c r="K79" s="8"/>
      <c r="L79" s="8">
        <v>58</v>
      </c>
      <c r="M79" s="4">
        <v>1000000</v>
      </c>
      <c r="N79" s="4">
        <v>50</v>
      </c>
      <c r="O79" s="4">
        <v>3.95</v>
      </c>
      <c r="P79" s="8">
        <f t="shared" si="23"/>
        <v>12658227.848101266</v>
      </c>
      <c r="Q79" s="19">
        <f t="shared" si="24"/>
        <v>734177215.18987346</v>
      </c>
      <c r="R79" s="8">
        <f t="shared" si="25"/>
        <v>8.8658009022724951</v>
      </c>
      <c r="S79" s="8"/>
    </row>
    <row r="80" spans="1:20" x14ac:dyDescent="0.2">
      <c r="A80" s="4"/>
      <c r="B80" s="8">
        <v>29</v>
      </c>
      <c r="C80" s="8">
        <v>1000000</v>
      </c>
      <c r="D80" s="4">
        <v>50</v>
      </c>
      <c r="E80" s="4">
        <v>3.95</v>
      </c>
      <c r="F80" s="8">
        <f t="shared" si="20"/>
        <v>12658227.848101266</v>
      </c>
      <c r="G80" s="19">
        <f t="shared" si="21"/>
        <v>367088607.59493673</v>
      </c>
      <c r="H80" s="8">
        <f t="shared" si="22"/>
        <v>8.5647709066085138</v>
      </c>
      <c r="I80" s="8">
        <f>AVERAGE(H78:H80)</f>
        <v>8.5546109289040242</v>
      </c>
      <c r="K80" s="8"/>
      <c r="L80" s="8">
        <v>72</v>
      </c>
      <c r="M80" s="4">
        <v>1000000</v>
      </c>
      <c r="N80" s="4">
        <v>50</v>
      </c>
      <c r="O80" s="4">
        <v>3.95</v>
      </c>
      <c r="P80" s="8">
        <f t="shared" si="23"/>
        <v>12658227.848101266</v>
      </c>
      <c r="Q80" s="19">
        <f t="shared" si="24"/>
        <v>911392405.06329107</v>
      </c>
      <c r="R80" s="8">
        <f t="shared" si="25"/>
        <v>8.9597054051408271</v>
      </c>
      <c r="S80" s="8">
        <f>AVERAGE(R78:R80)</f>
        <v>8.8971024032286063</v>
      </c>
    </row>
    <row r="81" spans="1:20" x14ac:dyDescent="0.2">
      <c r="A81" s="4"/>
      <c r="B81" s="8"/>
      <c r="C81" s="8"/>
      <c r="D81" s="4"/>
      <c r="E81" s="4"/>
      <c r="F81" s="8"/>
      <c r="G81" s="19"/>
      <c r="H81" s="8"/>
      <c r="I81" s="8"/>
      <c r="K81" s="8"/>
      <c r="L81" s="8"/>
      <c r="M81" s="4"/>
      <c r="N81" s="4"/>
      <c r="O81" s="4"/>
      <c r="P81" s="8"/>
      <c r="Q81" s="19"/>
      <c r="R81" s="8"/>
      <c r="S81" s="8"/>
    </row>
    <row r="82" spans="1:20" x14ac:dyDescent="0.2">
      <c r="A82" s="4"/>
      <c r="B82" s="8">
        <v>41</v>
      </c>
      <c r="C82" s="8">
        <v>1000000</v>
      </c>
      <c r="D82" s="4">
        <v>50</v>
      </c>
      <c r="E82" s="4">
        <v>3.95</v>
      </c>
      <c r="F82" s="8">
        <f t="shared" si="20"/>
        <v>12658227.848101266</v>
      </c>
      <c r="G82" s="19">
        <f t="shared" si="21"/>
        <v>518987341.77215189</v>
      </c>
      <c r="H82" s="8">
        <f t="shared" si="22"/>
        <v>8.7151567654292936</v>
      </c>
      <c r="I82" s="8"/>
      <c r="K82" s="8"/>
      <c r="L82" s="8">
        <v>73</v>
      </c>
      <c r="M82" s="4">
        <v>1000000</v>
      </c>
      <c r="N82" s="4">
        <v>50</v>
      </c>
      <c r="O82" s="4">
        <v>3.95</v>
      </c>
      <c r="P82" s="8">
        <f t="shared" ref="P82:P84" si="26">M82*N82/O82</f>
        <v>12658227.848101266</v>
      </c>
      <c r="Q82" s="19">
        <f t="shared" ref="Q82:Q84" si="27">P82*L82</f>
        <v>924050632.91139245</v>
      </c>
      <c r="R82" s="8">
        <f t="shared" si="25"/>
        <v>8.965695768830015</v>
      </c>
      <c r="S82" s="8"/>
    </row>
    <row r="83" spans="1:20" x14ac:dyDescent="0.2">
      <c r="A83" s="4"/>
      <c r="B83" s="8">
        <v>38</v>
      </c>
      <c r="C83" s="8">
        <v>1000000</v>
      </c>
      <c r="D83" s="4">
        <v>50</v>
      </c>
      <c r="E83" s="4">
        <v>3.95</v>
      </c>
      <c r="F83" s="8">
        <f t="shared" si="20"/>
        <v>12658227.848101266</v>
      </c>
      <c r="G83" s="19">
        <f t="shared" si="21"/>
        <v>481012658.22784811</v>
      </c>
      <c r="H83" s="8">
        <f t="shared" si="22"/>
        <v>8.6821565053263683</v>
      </c>
      <c r="I83" s="8"/>
      <c r="K83" s="8"/>
      <c r="L83" s="8">
        <v>70</v>
      </c>
      <c r="M83" s="4">
        <v>1000000</v>
      </c>
      <c r="N83" s="4">
        <v>50</v>
      </c>
      <c r="O83" s="4">
        <v>3.95</v>
      </c>
      <c r="P83" s="8">
        <f t="shared" si="26"/>
        <v>12658227.848101266</v>
      </c>
      <c r="Q83" s="19">
        <f t="shared" si="27"/>
        <v>886075949.36708856</v>
      </c>
      <c r="R83" s="8">
        <f t="shared" si="25"/>
        <v>8.9474709487238151</v>
      </c>
      <c r="S83" s="8"/>
    </row>
    <row r="84" spans="1:20" x14ac:dyDescent="0.2">
      <c r="A84" s="4"/>
      <c r="B84" s="8">
        <v>37</v>
      </c>
      <c r="C84" s="8">
        <v>1000000</v>
      </c>
      <c r="D84" s="4">
        <v>50</v>
      </c>
      <c r="E84" s="4">
        <v>3.95</v>
      </c>
      <c r="F84" s="8">
        <f t="shared" si="20"/>
        <v>12658227.848101266</v>
      </c>
      <c r="G84" s="19">
        <f t="shared" si="21"/>
        <v>468354430.37974685</v>
      </c>
      <c r="H84" s="8">
        <f t="shared" si="22"/>
        <v>8.6705746327765532</v>
      </c>
      <c r="I84" s="8">
        <f>AVERAGE(H82:H84)</f>
        <v>8.6892959678440711</v>
      </c>
      <c r="K84" s="8"/>
      <c r="L84" s="8">
        <v>74</v>
      </c>
      <c r="M84" s="4">
        <v>1000000</v>
      </c>
      <c r="N84" s="4">
        <v>50</v>
      </c>
      <c r="O84" s="4">
        <v>3.95</v>
      </c>
      <c r="P84" s="8">
        <f t="shared" si="26"/>
        <v>12658227.848101266</v>
      </c>
      <c r="Q84" s="19">
        <f t="shared" si="27"/>
        <v>936708860.75949371</v>
      </c>
      <c r="R84" s="8">
        <f t="shared" si="25"/>
        <v>8.9716046284405344</v>
      </c>
      <c r="S84" s="8">
        <f>AVERAGE(R82:R84)</f>
        <v>8.9615904486647882</v>
      </c>
    </row>
    <row r="85" spans="1:20" x14ac:dyDescent="0.2">
      <c r="A85" s="4"/>
      <c r="B85" s="8"/>
      <c r="C85" s="8"/>
      <c r="D85" s="4"/>
      <c r="E85" s="4"/>
      <c r="F85" s="8"/>
      <c r="G85" s="19"/>
      <c r="H85" s="8"/>
      <c r="I85" s="8"/>
      <c r="K85" s="8"/>
      <c r="L85" s="8"/>
      <c r="M85" s="4"/>
      <c r="N85" s="4"/>
      <c r="O85" s="4"/>
      <c r="P85" s="8"/>
      <c r="Q85" s="19"/>
      <c r="R85" s="8"/>
      <c r="S85" s="8"/>
    </row>
    <row r="86" spans="1:20" x14ac:dyDescent="0.2">
      <c r="A86" s="4"/>
      <c r="B86" s="8">
        <v>43</v>
      </c>
      <c r="C86" s="8">
        <v>1000000</v>
      </c>
      <c r="D86" s="4">
        <v>50</v>
      </c>
      <c r="E86" s="4">
        <v>3.95</v>
      </c>
      <c r="F86" s="8">
        <f t="shared" si="20"/>
        <v>12658227.848101266</v>
      </c>
      <c r="G86" s="19">
        <f t="shared" si="21"/>
        <v>544303797.46835446</v>
      </c>
      <c r="H86" s="8">
        <f t="shared" si="22"/>
        <v>8.7358413642891453</v>
      </c>
      <c r="I86" s="8"/>
      <c r="K86" s="8"/>
      <c r="L86" s="8">
        <v>60</v>
      </c>
      <c r="M86" s="4">
        <v>1000000</v>
      </c>
      <c r="N86" s="4">
        <v>50</v>
      </c>
      <c r="O86" s="4">
        <v>3.95</v>
      </c>
      <c r="P86" s="8">
        <f t="shared" ref="P86:P96" si="28">M86*N86/O86</f>
        <v>12658227.848101266</v>
      </c>
      <c r="Q86" s="19">
        <f t="shared" ref="Q86:Q96" si="29">P86*L86</f>
        <v>759493670.88607597</v>
      </c>
      <c r="R86" s="8">
        <f t="shared" si="25"/>
        <v>8.880524159093202</v>
      </c>
      <c r="S86" s="8"/>
    </row>
    <row r="87" spans="1:20" x14ac:dyDescent="0.2">
      <c r="A87" s="4"/>
      <c r="B87" s="8">
        <v>38</v>
      </c>
      <c r="C87" s="8">
        <v>1000000</v>
      </c>
      <c r="D87" s="4">
        <v>50</v>
      </c>
      <c r="E87" s="4">
        <v>3.95</v>
      </c>
      <c r="F87" s="8">
        <f t="shared" si="20"/>
        <v>12658227.848101266</v>
      </c>
      <c r="G87" s="19">
        <f t="shared" si="21"/>
        <v>481012658.22784811</v>
      </c>
      <c r="H87" s="8">
        <f t="shared" si="22"/>
        <v>8.6821565053263683</v>
      </c>
      <c r="I87" s="8"/>
      <c r="K87" s="8"/>
      <c r="L87" s="8">
        <v>62</v>
      </c>
      <c r="M87" s="4">
        <v>1000000</v>
      </c>
      <c r="N87" s="4">
        <v>50</v>
      </c>
      <c r="O87" s="4">
        <v>3.95</v>
      </c>
      <c r="P87" s="8">
        <f t="shared" si="28"/>
        <v>12658227.848101266</v>
      </c>
      <c r="Q87" s="19">
        <f t="shared" si="29"/>
        <v>784810126.58227849</v>
      </c>
      <c r="R87" s="8">
        <f t="shared" si="25"/>
        <v>8.8947645982078125</v>
      </c>
      <c r="S87" s="8"/>
    </row>
    <row r="88" spans="1:20" x14ac:dyDescent="0.2">
      <c r="B88" s="8">
        <v>36</v>
      </c>
      <c r="C88" s="8">
        <v>1000000</v>
      </c>
      <c r="D88" s="9">
        <v>50</v>
      </c>
      <c r="E88" s="9">
        <v>3.95</v>
      </c>
      <c r="F88" s="9">
        <f t="shared" si="20"/>
        <v>12658227.848101266</v>
      </c>
      <c r="G88" s="21">
        <f t="shared" si="21"/>
        <v>455696202.53164554</v>
      </c>
      <c r="H88" s="9">
        <f t="shared" si="22"/>
        <v>8.6586754094768459</v>
      </c>
      <c r="I88" s="9">
        <f>AVERAGE(H86:H88)</f>
        <v>8.6922244263641186</v>
      </c>
      <c r="J88" s="9"/>
      <c r="K88" s="8"/>
      <c r="L88" s="8">
        <v>60</v>
      </c>
      <c r="M88" s="4">
        <v>1000000</v>
      </c>
      <c r="N88" s="9">
        <v>50</v>
      </c>
      <c r="O88" s="9">
        <v>3.95</v>
      </c>
      <c r="P88" s="9">
        <f t="shared" si="28"/>
        <v>12658227.848101266</v>
      </c>
      <c r="Q88" s="21">
        <f t="shared" si="29"/>
        <v>759493670.88607597</v>
      </c>
      <c r="R88" s="9">
        <f t="shared" si="25"/>
        <v>8.880524159093202</v>
      </c>
      <c r="S88" s="9">
        <f>AVERAGE(R86:R88)</f>
        <v>8.8852709721314049</v>
      </c>
      <c r="T88" s="9"/>
    </row>
    <row r="89" spans="1:20" x14ac:dyDescent="0.2">
      <c r="B89" s="8"/>
      <c r="C89" s="8"/>
      <c r="D89" s="9"/>
      <c r="E89" s="9"/>
      <c r="F89" s="9"/>
      <c r="G89" s="21"/>
      <c r="H89" s="9"/>
      <c r="I89" s="8"/>
      <c r="K89" s="8"/>
      <c r="L89" s="8"/>
      <c r="M89" s="4"/>
      <c r="N89" s="9"/>
      <c r="O89" s="9"/>
      <c r="P89" s="9"/>
      <c r="Q89" s="21"/>
      <c r="R89" s="9"/>
      <c r="S89" s="8"/>
    </row>
    <row r="90" spans="1:20" x14ac:dyDescent="0.2">
      <c r="B90" s="8">
        <v>39</v>
      </c>
      <c r="C90" s="8">
        <v>1000000</v>
      </c>
      <c r="D90" s="9">
        <v>50</v>
      </c>
      <c r="E90" s="9">
        <v>3.95</v>
      </c>
      <c r="F90" s="9">
        <f t="shared" si="20"/>
        <v>12658227.848101266</v>
      </c>
      <c r="G90" s="21">
        <f t="shared" si="21"/>
        <v>493670886.07594937</v>
      </c>
      <c r="H90" s="9">
        <f t="shared" si="22"/>
        <v>8.6934375157360577</v>
      </c>
      <c r="I90" s="8"/>
      <c r="K90" s="8"/>
      <c r="L90" s="8">
        <v>59</v>
      </c>
      <c r="M90" s="4">
        <v>1000000</v>
      </c>
      <c r="N90" s="9">
        <v>50</v>
      </c>
      <c r="O90" s="9">
        <v>3.95</v>
      </c>
      <c r="P90" s="9">
        <f t="shared" si="28"/>
        <v>12658227.848101266</v>
      </c>
      <c r="Q90" s="21">
        <f t="shared" si="29"/>
        <v>746835443.03797472</v>
      </c>
      <c r="R90" s="9">
        <f t="shared" si="25"/>
        <v>8.8732249203517028</v>
      </c>
      <c r="S90" s="8"/>
    </row>
    <row r="91" spans="1:20" x14ac:dyDescent="0.2">
      <c r="B91" s="8">
        <v>40</v>
      </c>
      <c r="C91" s="8">
        <v>1000000</v>
      </c>
      <c r="D91" s="9">
        <v>50</v>
      </c>
      <c r="E91" s="9">
        <v>3.95</v>
      </c>
      <c r="F91" s="9">
        <f t="shared" si="20"/>
        <v>12658227.848101266</v>
      </c>
      <c r="G91" s="21">
        <f t="shared" si="21"/>
        <v>506329113.92405063</v>
      </c>
      <c r="H91" s="9">
        <f t="shared" si="22"/>
        <v>8.7044329000375207</v>
      </c>
      <c r="I91" s="8"/>
      <c r="K91" s="8"/>
      <c r="L91" s="8">
        <v>57</v>
      </c>
      <c r="M91" s="4">
        <v>1000000</v>
      </c>
      <c r="N91" s="9">
        <v>50</v>
      </c>
      <c r="O91" s="9">
        <v>3.95</v>
      </c>
      <c r="P91" s="9">
        <f t="shared" si="28"/>
        <v>12658227.848101266</v>
      </c>
      <c r="Q91" s="21">
        <f t="shared" si="29"/>
        <v>721518987.3417722</v>
      </c>
      <c r="R91" s="9">
        <f t="shared" si="25"/>
        <v>8.8582477643820496</v>
      </c>
      <c r="S91" s="8"/>
    </row>
    <row r="92" spans="1:20" x14ac:dyDescent="0.2">
      <c r="B92" s="8">
        <v>38</v>
      </c>
      <c r="C92" s="8">
        <v>1000000</v>
      </c>
      <c r="D92" s="9">
        <v>50</v>
      </c>
      <c r="E92" s="9">
        <v>3.95</v>
      </c>
      <c r="F92" s="9">
        <f t="shared" si="20"/>
        <v>12658227.848101266</v>
      </c>
      <c r="G92" s="21">
        <f t="shared" si="21"/>
        <v>481012658.22784811</v>
      </c>
      <c r="H92" s="9">
        <f t="shared" si="22"/>
        <v>8.6821565053263683</v>
      </c>
      <c r="I92" s="8">
        <f>AVERAGE(H90:H92)</f>
        <v>8.6933423070333156</v>
      </c>
      <c r="K92" s="8"/>
      <c r="L92" s="8">
        <v>62</v>
      </c>
      <c r="M92" s="4">
        <v>1000000</v>
      </c>
      <c r="N92" s="9">
        <v>50</v>
      </c>
      <c r="O92" s="9">
        <v>3.95</v>
      </c>
      <c r="P92" s="9">
        <f t="shared" si="28"/>
        <v>12658227.848101266</v>
      </c>
      <c r="Q92" s="21">
        <f t="shared" si="29"/>
        <v>784810126.58227849</v>
      </c>
      <c r="R92" s="9">
        <f t="shared" si="25"/>
        <v>8.8947645982078125</v>
      </c>
      <c r="S92" s="8">
        <f>AVERAGE(R90:R92)</f>
        <v>8.8754124276471895</v>
      </c>
    </row>
    <row r="93" spans="1:20" x14ac:dyDescent="0.2">
      <c r="B93" s="8"/>
      <c r="C93" s="8"/>
      <c r="D93" s="9"/>
      <c r="E93" s="9"/>
      <c r="F93" s="9"/>
      <c r="G93" s="21"/>
      <c r="H93" s="9"/>
      <c r="I93" s="8"/>
      <c r="K93" s="8"/>
      <c r="L93" s="8"/>
      <c r="M93" s="4"/>
      <c r="N93" s="9"/>
      <c r="O93" s="9"/>
      <c r="P93" s="9"/>
      <c r="Q93" s="21"/>
      <c r="R93" s="9"/>
      <c r="S93" s="8"/>
    </row>
    <row r="94" spans="1:20" x14ac:dyDescent="0.2">
      <c r="B94" s="8">
        <v>37</v>
      </c>
      <c r="C94" s="8">
        <v>1000000</v>
      </c>
      <c r="D94" s="9">
        <v>50</v>
      </c>
      <c r="E94" s="9">
        <v>3.95</v>
      </c>
      <c r="F94" s="9">
        <f t="shared" si="20"/>
        <v>12658227.848101266</v>
      </c>
      <c r="G94" s="21">
        <f t="shared" si="21"/>
        <v>468354430.37974685</v>
      </c>
      <c r="H94" s="9">
        <f t="shared" si="22"/>
        <v>8.6705746327765532</v>
      </c>
      <c r="I94" s="8"/>
      <c r="K94" s="8"/>
      <c r="L94" s="8">
        <v>40</v>
      </c>
      <c r="M94" s="4">
        <v>1000000</v>
      </c>
      <c r="N94" s="9">
        <v>50</v>
      </c>
      <c r="O94" s="9">
        <v>3.95</v>
      </c>
      <c r="P94" s="9">
        <f t="shared" si="28"/>
        <v>12658227.848101266</v>
      </c>
      <c r="Q94" s="21">
        <f t="shared" si="29"/>
        <v>506329113.92405063</v>
      </c>
      <c r="R94" s="9">
        <f t="shared" si="25"/>
        <v>8.7044329000375207</v>
      </c>
      <c r="S94" s="8"/>
    </row>
    <row r="95" spans="1:20" x14ac:dyDescent="0.2">
      <c r="B95" s="8">
        <v>36</v>
      </c>
      <c r="C95" s="8">
        <v>1000000</v>
      </c>
      <c r="D95" s="9">
        <v>50</v>
      </c>
      <c r="E95" s="9">
        <v>3.95</v>
      </c>
      <c r="F95" s="9">
        <f t="shared" si="20"/>
        <v>12658227.848101266</v>
      </c>
      <c r="G95" s="21">
        <f t="shared" si="21"/>
        <v>455696202.53164554</v>
      </c>
      <c r="H95" s="9">
        <f t="shared" si="22"/>
        <v>8.6586754094768459</v>
      </c>
      <c r="I95" s="8"/>
      <c r="K95" s="8"/>
      <c r="L95" s="8">
        <v>45</v>
      </c>
      <c r="M95" s="4">
        <v>1000000</v>
      </c>
      <c r="N95" s="9">
        <v>50</v>
      </c>
      <c r="O95" s="9">
        <v>3.95</v>
      </c>
      <c r="P95" s="9">
        <f t="shared" si="28"/>
        <v>12658227.848101266</v>
      </c>
      <c r="Q95" s="21">
        <f t="shared" si="29"/>
        <v>569620253.16455698</v>
      </c>
      <c r="R95" s="9">
        <f t="shared" si="25"/>
        <v>8.7555854224849021</v>
      </c>
      <c r="S95" s="8"/>
    </row>
    <row r="96" spans="1:20" x14ac:dyDescent="0.2">
      <c r="B96" s="8">
        <v>36</v>
      </c>
      <c r="C96" s="8">
        <v>1000000</v>
      </c>
      <c r="D96" s="9">
        <v>50</v>
      </c>
      <c r="E96" s="9">
        <v>3.95</v>
      </c>
      <c r="F96" s="9">
        <f t="shared" si="20"/>
        <v>12658227.848101266</v>
      </c>
      <c r="G96" s="21">
        <f t="shared" si="21"/>
        <v>455696202.53164554</v>
      </c>
      <c r="H96" s="9">
        <f t="shared" si="22"/>
        <v>8.6586754094768459</v>
      </c>
      <c r="I96" s="8">
        <f>AVERAGE(H94:H96)</f>
        <v>8.662641817243415</v>
      </c>
      <c r="K96" s="8"/>
      <c r="L96" s="8">
        <v>44</v>
      </c>
      <c r="M96" s="4">
        <v>1000000</v>
      </c>
      <c r="N96" s="9">
        <v>50</v>
      </c>
      <c r="O96" s="9">
        <v>3.95</v>
      </c>
      <c r="P96" s="9">
        <f t="shared" si="28"/>
        <v>12658227.848101266</v>
      </c>
      <c r="Q96" s="21">
        <f t="shared" si="29"/>
        <v>556962025.31645572</v>
      </c>
      <c r="R96" s="9">
        <f t="shared" si="25"/>
        <v>8.745825585195746</v>
      </c>
      <c r="S96" s="8">
        <f>AVERAGE(R94:R96)</f>
        <v>8.735281302572723</v>
      </c>
    </row>
    <row r="97" spans="1:20" x14ac:dyDescent="0.2">
      <c r="A97" s="5"/>
      <c r="B97" s="11"/>
      <c r="C97" s="11"/>
      <c r="D97" s="5"/>
      <c r="E97" s="5"/>
      <c r="F97" s="11"/>
      <c r="G97" s="22"/>
      <c r="H97" s="11"/>
      <c r="I97" s="11"/>
      <c r="K97" s="11"/>
      <c r="L97" s="11"/>
      <c r="M97" s="5"/>
      <c r="N97" s="5"/>
      <c r="O97" s="11"/>
      <c r="P97" s="5"/>
      <c r="Q97" s="23"/>
      <c r="R97" s="5"/>
      <c r="S97" s="5"/>
    </row>
    <row r="98" spans="1:20" x14ac:dyDescent="0.2">
      <c r="A98" s="4"/>
      <c r="B98" s="9"/>
      <c r="C98" s="15"/>
      <c r="D98" s="14"/>
      <c r="E98" s="4"/>
      <c r="F98" s="8"/>
      <c r="G98" s="19"/>
      <c r="H98" s="8"/>
      <c r="I98" s="8"/>
      <c r="K98" s="8"/>
      <c r="L98" s="8"/>
      <c r="M98" s="4"/>
      <c r="N98" s="4"/>
      <c r="O98" s="4"/>
      <c r="P98" s="4"/>
      <c r="Q98" s="24"/>
      <c r="R98" s="4"/>
      <c r="S98" s="4"/>
    </row>
    <row r="99" spans="1:20" x14ac:dyDescent="0.2">
      <c r="A99" s="18" t="s">
        <v>304</v>
      </c>
      <c r="B99" s="8">
        <v>41</v>
      </c>
      <c r="C99" s="8">
        <v>1000000</v>
      </c>
      <c r="D99" s="4">
        <v>50</v>
      </c>
      <c r="E99" s="4">
        <v>3.95</v>
      </c>
      <c r="F99" s="8">
        <f>C99*D99/E99</f>
        <v>12658227.848101266</v>
      </c>
      <c r="G99" s="19">
        <f>F99*B99</f>
        <v>518987341.77215189</v>
      </c>
      <c r="H99" s="8">
        <f>LOG10(G99)</f>
        <v>8.7151567654292936</v>
      </c>
      <c r="I99" s="8"/>
      <c r="K99" s="20" t="s">
        <v>305</v>
      </c>
      <c r="L99" s="8">
        <v>47</v>
      </c>
      <c r="M99" s="4">
        <v>1000000</v>
      </c>
      <c r="N99" s="4">
        <v>50</v>
      </c>
      <c r="O99" s="4">
        <v>3.95</v>
      </c>
      <c r="P99" s="8">
        <f>M99*N99/O99</f>
        <v>12658227.848101266</v>
      </c>
      <c r="Q99" s="19">
        <f>P99*L99</f>
        <v>594936708.8607595</v>
      </c>
      <c r="R99" s="8">
        <f>LOG10(Q99)</f>
        <v>8.7744707666452761</v>
      </c>
      <c r="S99" s="8"/>
    </row>
    <row r="100" spans="1:20" x14ac:dyDescent="0.2">
      <c r="A100" s="4"/>
      <c r="B100" s="8">
        <v>38</v>
      </c>
      <c r="C100" s="8">
        <v>1000000</v>
      </c>
      <c r="D100" s="4">
        <v>50</v>
      </c>
      <c r="E100" s="4">
        <v>3.95</v>
      </c>
      <c r="F100" s="8">
        <f t="shared" ref="F100:F117" si="30">C100*D100/E100</f>
        <v>12658227.848101266</v>
      </c>
      <c r="G100" s="19">
        <f t="shared" ref="G100:G117" si="31">F100*B100</f>
        <v>481012658.22784811</v>
      </c>
      <c r="H100" s="8">
        <f t="shared" ref="H100:H117" si="32">LOG10(G100)</f>
        <v>8.6821565053263683</v>
      </c>
      <c r="I100" s="8"/>
      <c r="K100" s="8"/>
      <c r="L100" s="8">
        <v>48</v>
      </c>
      <c r="M100" s="4">
        <v>1000000</v>
      </c>
      <c r="N100" s="4">
        <v>50</v>
      </c>
      <c r="O100" s="4">
        <v>3.95</v>
      </c>
      <c r="P100" s="8">
        <f t="shared" ref="P100:P101" si="33">M100*N100/O100</f>
        <v>12658227.848101266</v>
      </c>
      <c r="Q100" s="19">
        <f t="shared" ref="Q100:Q101" si="34">P100*L100</f>
        <v>607594936.70886075</v>
      </c>
      <c r="R100" s="8">
        <f t="shared" ref="R100:R117" si="35">LOG10(Q100)</f>
        <v>8.7836141460851458</v>
      </c>
      <c r="S100" s="8"/>
    </row>
    <row r="101" spans="1:20" x14ac:dyDescent="0.2">
      <c r="A101" s="4"/>
      <c r="B101" s="8">
        <v>40</v>
      </c>
      <c r="C101" s="8">
        <v>1000000</v>
      </c>
      <c r="D101" s="4">
        <v>50</v>
      </c>
      <c r="E101" s="4">
        <v>3.95</v>
      </c>
      <c r="F101" s="8">
        <f t="shared" si="30"/>
        <v>12658227.848101266</v>
      </c>
      <c r="G101" s="19">
        <f t="shared" si="31"/>
        <v>506329113.92405063</v>
      </c>
      <c r="H101" s="8">
        <f t="shared" si="32"/>
        <v>8.7044329000375207</v>
      </c>
      <c r="I101" s="8">
        <f>AVERAGE(H99:H101)</f>
        <v>8.7005820569310597</v>
      </c>
      <c r="K101" s="8"/>
      <c r="L101" s="8">
        <v>49</v>
      </c>
      <c r="M101" s="4">
        <v>1000000</v>
      </c>
      <c r="N101" s="4">
        <v>50</v>
      </c>
      <c r="O101" s="4">
        <v>3.95</v>
      </c>
      <c r="P101" s="8">
        <f t="shared" si="33"/>
        <v>12658227.848101266</v>
      </c>
      <c r="Q101" s="19">
        <f t="shared" si="34"/>
        <v>620253164.55696201</v>
      </c>
      <c r="R101" s="8">
        <f t="shared" si="35"/>
        <v>8.792568988738072</v>
      </c>
      <c r="S101" s="8">
        <f>AVERAGE(R99:R101)</f>
        <v>8.7835513004894974</v>
      </c>
    </row>
    <row r="102" spans="1:20" x14ac:dyDescent="0.2">
      <c r="A102" s="4"/>
      <c r="B102" s="8"/>
      <c r="C102" s="8"/>
      <c r="D102" s="4"/>
      <c r="E102" s="4"/>
      <c r="F102" s="8"/>
      <c r="G102" s="19"/>
      <c r="H102" s="8"/>
      <c r="I102" s="8"/>
      <c r="K102" s="8"/>
      <c r="L102" s="8"/>
      <c r="M102" s="4"/>
      <c r="N102" s="4"/>
      <c r="O102" s="4"/>
      <c r="P102" s="8"/>
      <c r="Q102" s="19"/>
      <c r="R102" s="8"/>
      <c r="S102" s="8"/>
    </row>
    <row r="103" spans="1:20" x14ac:dyDescent="0.2">
      <c r="A103" s="4"/>
      <c r="B103" s="8">
        <v>48</v>
      </c>
      <c r="C103" s="8">
        <v>1000000</v>
      </c>
      <c r="D103" s="4">
        <v>50</v>
      </c>
      <c r="E103" s="4">
        <v>3.95</v>
      </c>
      <c r="F103" s="8">
        <f t="shared" si="30"/>
        <v>12658227.848101266</v>
      </c>
      <c r="G103" s="19">
        <f t="shared" si="31"/>
        <v>607594936.70886075</v>
      </c>
      <c r="H103" s="8">
        <f t="shared" si="32"/>
        <v>8.7836141460851458</v>
      </c>
      <c r="I103" s="8"/>
      <c r="K103" s="8"/>
      <c r="L103" s="8">
        <v>38</v>
      </c>
      <c r="M103" s="4">
        <v>1000000</v>
      </c>
      <c r="N103" s="4">
        <v>50</v>
      </c>
      <c r="O103" s="4">
        <v>3.95</v>
      </c>
      <c r="P103" s="8">
        <f t="shared" ref="P103:P105" si="36">M103*N103/O103</f>
        <v>12658227.848101266</v>
      </c>
      <c r="Q103" s="19">
        <f t="shared" ref="Q103:Q105" si="37">P103*L103</f>
        <v>481012658.22784811</v>
      </c>
      <c r="R103" s="8">
        <f t="shared" si="35"/>
        <v>8.6821565053263683</v>
      </c>
      <c r="S103" s="8"/>
    </row>
    <row r="104" spans="1:20" x14ac:dyDescent="0.2">
      <c r="A104" s="4"/>
      <c r="B104" s="8">
        <v>50</v>
      </c>
      <c r="C104" s="8">
        <v>1000000</v>
      </c>
      <c r="D104" s="4">
        <v>50</v>
      </c>
      <c r="E104" s="4">
        <v>3.95</v>
      </c>
      <c r="F104" s="8">
        <f t="shared" si="30"/>
        <v>12658227.848101266</v>
      </c>
      <c r="G104" s="19">
        <f t="shared" si="31"/>
        <v>632911392.40506327</v>
      </c>
      <c r="H104" s="8">
        <f t="shared" si="32"/>
        <v>8.8013429130455769</v>
      </c>
      <c r="I104" s="8"/>
      <c r="K104" s="8"/>
      <c r="L104" s="8">
        <v>35</v>
      </c>
      <c r="M104" s="4">
        <v>1000000</v>
      </c>
      <c r="N104" s="4">
        <v>50</v>
      </c>
      <c r="O104" s="4">
        <v>3.95</v>
      </c>
      <c r="P104" s="8">
        <f t="shared" si="36"/>
        <v>12658227.848101266</v>
      </c>
      <c r="Q104" s="19">
        <f t="shared" si="37"/>
        <v>443037974.68354428</v>
      </c>
      <c r="R104" s="8">
        <f t="shared" si="35"/>
        <v>8.6464409530598338</v>
      </c>
      <c r="S104" s="8"/>
    </row>
    <row r="105" spans="1:20" x14ac:dyDescent="0.2">
      <c r="A105" s="4"/>
      <c r="B105" s="8">
        <v>50</v>
      </c>
      <c r="C105" s="8">
        <v>1000000</v>
      </c>
      <c r="D105" s="4">
        <v>50</v>
      </c>
      <c r="E105" s="4">
        <v>3.95</v>
      </c>
      <c r="F105" s="8">
        <f t="shared" si="30"/>
        <v>12658227.848101266</v>
      </c>
      <c r="G105" s="19">
        <f t="shared" si="31"/>
        <v>632911392.40506327</v>
      </c>
      <c r="H105" s="8">
        <f t="shared" si="32"/>
        <v>8.8013429130455769</v>
      </c>
      <c r="I105" s="8">
        <f>AVERAGE(H103:H105)</f>
        <v>8.7954333240587665</v>
      </c>
      <c r="K105" s="8"/>
      <c r="L105" s="8">
        <v>35</v>
      </c>
      <c r="M105" s="4">
        <v>1000000</v>
      </c>
      <c r="N105" s="4">
        <v>50</v>
      </c>
      <c r="O105" s="4">
        <v>3.95</v>
      </c>
      <c r="P105" s="8">
        <f t="shared" si="36"/>
        <v>12658227.848101266</v>
      </c>
      <c r="Q105" s="19">
        <f t="shared" si="37"/>
        <v>443037974.68354428</v>
      </c>
      <c r="R105" s="8">
        <f t="shared" si="35"/>
        <v>8.6464409530598338</v>
      </c>
      <c r="S105" s="8">
        <f>AVERAGE(R103:R105)</f>
        <v>8.6583461371486781</v>
      </c>
    </row>
    <row r="106" spans="1:20" x14ac:dyDescent="0.2">
      <c r="A106" s="4"/>
      <c r="B106" s="8"/>
      <c r="C106" s="8"/>
      <c r="D106" s="4"/>
      <c r="E106" s="4"/>
      <c r="F106" s="8"/>
      <c r="G106" s="19"/>
      <c r="H106" s="8"/>
      <c r="I106" s="8"/>
      <c r="K106" s="8"/>
      <c r="L106" s="8"/>
      <c r="M106" s="4"/>
      <c r="N106" s="4"/>
      <c r="O106" s="4"/>
      <c r="P106" s="8"/>
      <c r="Q106" s="19"/>
      <c r="R106" s="8"/>
      <c r="S106" s="8"/>
    </row>
    <row r="107" spans="1:20" x14ac:dyDescent="0.2">
      <c r="A107" s="4"/>
      <c r="B107" s="8">
        <v>41</v>
      </c>
      <c r="C107" s="8">
        <v>1000000</v>
      </c>
      <c r="D107" s="4">
        <v>50</v>
      </c>
      <c r="E107" s="4">
        <v>3.95</v>
      </c>
      <c r="F107" s="8">
        <f t="shared" si="30"/>
        <v>12658227.848101266</v>
      </c>
      <c r="G107" s="19">
        <f t="shared" si="31"/>
        <v>518987341.77215189</v>
      </c>
      <c r="H107" s="8">
        <f t="shared" si="32"/>
        <v>8.7151567654292936</v>
      </c>
      <c r="I107" s="8"/>
      <c r="K107" s="8"/>
      <c r="L107" s="8">
        <v>58</v>
      </c>
      <c r="M107" s="4">
        <v>1000000</v>
      </c>
      <c r="N107" s="4">
        <v>50</v>
      </c>
      <c r="O107" s="4">
        <v>3.95</v>
      </c>
      <c r="P107" s="8">
        <f t="shared" ref="P107:P117" si="38">M107*N107/O107</f>
        <v>12658227.848101266</v>
      </c>
      <c r="Q107" s="19">
        <f t="shared" ref="Q107:Q117" si="39">P107*L107</f>
        <v>734177215.18987346</v>
      </c>
      <c r="R107" s="8">
        <f t="shared" si="35"/>
        <v>8.8658009022724951</v>
      </c>
      <c r="S107" s="8"/>
    </row>
    <row r="108" spans="1:20" x14ac:dyDescent="0.2">
      <c r="A108" s="4"/>
      <c r="B108" s="8">
        <v>40</v>
      </c>
      <c r="C108" s="8">
        <v>1000000</v>
      </c>
      <c r="D108" s="4">
        <v>50</v>
      </c>
      <c r="E108" s="4">
        <v>3.95</v>
      </c>
      <c r="F108" s="8">
        <f t="shared" si="30"/>
        <v>12658227.848101266</v>
      </c>
      <c r="G108" s="19">
        <f t="shared" si="31"/>
        <v>506329113.92405063</v>
      </c>
      <c r="H108" s="8">
        <f t="shared" si="32"/>
        <v>8.7044329000375207</v>
      </c>
      <c r="I108" s="8"/>
      <c r="K108" s="8"/>
      <c r="L108" s="8">
        <v>59</v>
      </c>
      <c r="M108" s="4">
        <v>1000000</v>
      </c>
      <c r="N108" s="4">
        <v>50</v>
      </c>
      <c r="O108" s="4">
        <v>3.95</v>
      </c>
      <c r="P108" s="8">
        <f t="shared" si="38"/>
        <v>12658227.848101266</v>
      </c>
      <c r="Q108" s="19">
        <f t="shared" si="39"/>
        <v>746835443.03797472</v>
      </c>
      <c r="R108" s="8">
        <f t="shared" si="35"/>
        <v>8.8732249203517028</v>
      </c>
      <c r="S108" s="8"/>
    </row>
    <row r="109" spans="1:20" x14ac:dyDescent="0.2">
      <c r="B109" s="9">
        <v>33</v>
      </c>
      <c r="C109" s="8">
        <v>1000000</v>
      </c>
      <c r="D109" s="9">
        <v>50</v>
      </c>
      <c r="E109" s="9">
        <v>3.95</v>
      </c>
      <c r="F109" s="9">
        <f t="shared" si="30"/>
        <v>12658227.848101266</v>
      </c>
      <c r="G109" s="21">
        <f t="shared" si="31"/>
        <v>417721518.98734176</v>
      </c>
      <c r="H109" s="9">
        <f t="shared" si="32"/>
        <v>8.6208868485874461</v>
      </c>
      <c r="I109" s="9">
        <f>AVERAGE(H107:H109)</f>
        <v>8.6801588380180874</v>
      </c>
      <c r="J109" s="9"/>
      <c r="K109" s="8"/>
      <c r="L109" s="8">
        <v>58</v>
      </c>
      <c r="M109" s="4">
        <v>1000000</v>
      </c>
      <c r="N109" s="9">
        <v>50</v>
      </c>
      <c r="O109" s="9">
        <v>3.95</v>
      </c>
      <c r="P109" s="9">
        <f t="shared" si="38"/>
        <v>12658227.848101266</v>
      </c>
      <c r="Q109" s="21">
        <f t="shared" si="39"/>
        <v>734177215.18987346</v>
      </c>
      <c r="R109" s="9">
        <f t="shared" si="35"/>
        <v>8.8658009022724951</v>
      </c>
      <c r="S109" s="9">
        <f>AVERAGE(R107:R109)</f>
        <v>8.8682755749655655</v>
      </c>
      <c r="T109" s="9"/>
    </row>
    <row r="110" spans="1:20" x14ac:dyDescent="0.2">
      <c r="A110" s="4"/>
      <c r="B110" s="8"/>
      <c r="C110" s="8"/>
      <c r="D110" s="9"/>
      <c r="E110" s="9"/>
      <c r="F110" s="9"/>
      <c r="G110" s="21"/>
      <c r="H110" s="9"/>
      <c r="I110" s="8"/>
      <c r="J110" s="9"/>
      <c r="K110" s="8"/>
      <c r="L110" s="8"/>
      <c r="M110" s="4"/>
      <c r="N110" s="9"/>
      <c r="O110" s="9"/>
      <c r="P110" s="9"/>
      <c r="Q110" s="21"/>
      <c r="R110" s="9"/>
      <c r="S110" s="8"/>
      <c r="T110" s="9"/>
    </row>
    <row r="111" spans="1:20" x14ac:dyDescent="0.2">
      <c r="A111" s="4"/>
      <c r="B111" s="8">
        <v>48</v>
      </c>
      <c r="C111" s="8">
        <v>1000000</v>
      </c>
      <c r="D111" s="9">
        <v>50</v>
      </c>
      <c r="E111" s="9">
        <v>3.95</v>
      </c>
      <c r="F111" s="9">
        <f t="shared" si="30"/>
        <v>12658227.848101266</v>
      </c>
      <c r="G111" s="21">
        <f t="shared" si="31"/>
        <v>607594936.70886075</v>
      </c>
      <c r="H111" s="9">
        <f t="shared" si="32"/>
        <v>8.7836141460851458</v>
      </c>
      <c r="I111" s="8"/>
      <c r="J111" s="9"/>
      <c r="K111" s="8"/>
      <c r="L111" s="8">
        <v>26</v>
      </c>
      <c r="M111" s="4">
        <v>1000000</v>
      </c>
      <c r="N111" s="9">
        <v>50</v>
      </c>
      <c r="O111" s="9">
        <v>3.95</v>
      </c>
      <c r="P111" s="9">
        <f t="shared" si="38"/>
        <v>12658227.848101266</v>
      </c>
      <c r="Q111" s="21">
        <f t="shared" si="39"/>
        <v>329113924.05063289</v>
      </c>
      <c r="R111" s="9">
        <f t="shared" si="35"/>
        <v>8.5173462566803764</v>
      </c>
      <c r="S111" s="8"/>
      <c r="T111" s="9"/>
    </row>
    <row r="112" spans="1:20" x14ac:dyDescent="0.2">
      <c r="A112" s="4"/>
      <c r="B112" s="8">
        <v>45</v>
      </c>
      <c r="C112" s="8">
        <v>1000000</v>
      </c>
      <c r="D112" s="9">
        <v>50</v>
      </c>
      <c r="E112" s="9">
        <v>3.95</v>
      </c>
      <c r="F112" s="9">
        <f t="shared" si="30"/>
        <v>12658227.848101266</v>
      </c>
      <c r="G112" s="21">
        <f t="shared" si="31"/>
        <v>569620253.16455698</v>
      </c>
      <c r="H112" s="9">
        <f t="shared" si="32"/>
        <v>8.7555854224849021</v>
      </c>
      <c r="I112" s="8"/>
      <c r="J112" s="9"/>
      <c r="K112" s="8"/>
      <c r="L112" s="8">
        <v>25</v>
      </c>
      <c r="M112" s="4">
        <v>1000000</v>
      </c>
      <c r="N112" s="9">
        <v>50</v>
      </c>
      <c r="O112" s="9">
        <v>3.95</v>
      </c>
      <c r="P112" s="9">
        <f t="shared" si="38"/>
        <v>12658227.848101266</v>
      </c>
      <c r="Q112" s="21">
        <f t="shared" si="39"/>
        <v>316455696.20253164</v>
      </c>
      <c r="R112" s="9">
        <f t="shared" si="35"/>
        <v>8.5003129173815957</v>
      </c>
      <c r="S112" s="8"/>
      <c r="T112" s="9"/>
    </row>
    <row r="113" spans="1:20" x14ac:dyDescent="0.2">
      <c r="A113" s="4"/>
      <c r="B113" s="9">
        <v>45</v>
      </c>
      <c r="C113" s="8">
        <v>1000000</v>
      </c>
      <c r="D113" s="9">
        <v>50</v>
      </c>
      <c r="E113" s="9">
        <v>3.95</v>
      </c>
      <c r="F113" s="9">
        <f t="shared" si="30"/>
        <v>12658227.848101266</v>
      </c>
      <c r="G113" s="21">
        <f t="shared" si="31"/>
        <v>569620253.16455698</v>
      </c>
      <c r="H113" s="9">
        <f t="shared" si="32"/>
        <v>8.7555854224849021</v>
      </c>
      <c r="I113" s="9">
        <f>AVERAGE(H111:H113)</f>
        <v>8.7649283303516494</v>
      </c>
      <c r="J113" s="9"/>
      <c r="K113" s="8"/>
      <c r="L113" s="8">
        <v>25</v>
      </c>
      <c r="M113" s="4">
        <v>1000000</v>
      </c>
      <c r="N113" s="9">
        <v>50</v>
      </c>
      <c r="O113" s="9">
        <v>3.95</v>
      </c>
      <c r="P113" s="9">
        <f t="shared" si="38"/>
        <v>12658227.848101266</v>
      </c>
      <c r="Q113" s="21">
        <f t="shared" si="39"/>
        <v>316455696.20253164</v>
      </c>
      <c r="R113" s="9">
        <f t="shared" si="35"/>
        <v>8.5003129173815957</v>
      </c>
      <c r="S113" s="8">
        <f>AVERAGE(R111:R113)</f>
        <v>8.5059906971478565</v>
      </c>
      <c r="T113" s="9"/>
    </row>
    <row r="114" spans="1:20" x14ac:dyDescent="0.2">
      <c r="A114" s="4"/>
      <c r="B114" s="8"/>
      <c r="C114" s="8"/>
      <c r="D114" s="9"/>
      <c r="E114" s="9"/>
      <c r="F114" s="9"/>
      <c r="G114" s="21"/>
      <c r="H114" s="9"/>
      <c r="I114" s="8"/>
      <c r="J114" s="9"/>
      <c r="K114" s="8"/>
      <c r="L114" s="8"/>
      <c r="M114" s="4"/>
      <c r="N114" s="9"/>
      <c r="O114" s="9"/>
      <c r="P114" s="9"/>
      <c r="Q114" s="21"/>
      <c r="R114" s="9"/>
      <c r="S114" s="8"/>
      <c r="T114" s="9"/>
    </row>
    <row r="115" spans="1:20" x14ac:dyDescent="0.2">
      <c r="A115" s="4"/>
      <c r="B115" s="8">
        <v>44</v>
      </c>
      <c r="C115" s="8">
        <v>1000000</v>
      </c>
      <c r="D115" s="9">
        <v>50</v>
      </c>
      <c r="E115" s="9">
        <v>3.95</v>
      </c>
      <c r="F115" s="9">
        <f t="shared" si="30"/>
        <v>12658227.848101266</v>
      </c>
      <c r="G115" s="21">
        <f t="shared" si="31"/>
        <v>556962025.31645572</v>
      </c>
      <c r="H115" s="9">
        <f t="shared" si="32"/>
        <v>8.745825585195746</v>
      </c>
      <c r="I115" s="8"/>
      <c r="J115" s="9"/>
      <c r="K115" s="8"/>
      <c r="L115" s="8">
        <v>43</v>
      </c>
      <c r="M115" s="4">
        <v>1000000</v>
      </c>
      <c r="N115" s="9">
        <v>50</v>
      </c>
      <c r="O115" s="9">
        <v>3.95</v>
      </c>
      <c r="P115" s="9">
        <f t="shared" si="38"/>
        <v>12658227.848101266</v>
      </c>
      <c r="Q115" s="21">
        <f t="shared" si="39"/>
        <v>544303797.46835446</v>
      </c>
      <c r="R115" s="9">
        <f t="shared" si="35"/>
        <v>8.7358413642891453</v>
      </c>
      <c r="S115" s="8"/>
      <c r="T115" s="9"/>
    </row>
    <row r="116" spans="1:20" x14ac:dyDescent="0.2">
      <c r="A116" s="4"/>
      <c r="B116" s="8">
        <v>42</v>
      </c>
      <c r="C116" s="8">
        <v>1000000</v>
      </c>
      <c r="D116" s="9">
        <v>50</v>
      </c>
      <c r="E116" s="9">
        <v>3.95</v>
      </c>
      <c r="F116" s="9">
        <f t="shared" si="30"/>
        <v>12658227.848101266</v>
      </c>
      <c r="G116" s="21">
        <f t="shared" si="31"/>
        <v>531645569.62025315</v>
      </c>
      <c r="H116" s="9">
        <f t="shared" si="32"/>
        <v>8.725622199107459</v>
      </c>
      <c r="I116" s="8"/>
      <c r="J116" s="9"/>
      <c r="K116" s="8"/>
      <c r="L116" s="8">
        <v>44</v>
      </c>
      <c r="M116" s="4">
        <v>1000000</v>
      </c>
      <c r="N116" s="9">
        <v>50</v>
      </c>
      <c r="O116" s="9">
        <v>3.95</v>
      </c>
      <c r="P116" s="9">
        <f t="shared" si="38"/>
        <v>12658227.848101266</v>
      </c>
      <c r="Q116" s="21">
        <f t="shared" si="39"/>
        <v>556962025.31645572</v>
      </c>
      <c r="R116" s="9">
        <f t="shared" si="35"/>
        <v>8.745825585195746</v>
      </c>
      <c r="S116" s="8"/>
      <c r="T116" s="9"/>
    </row>
    <row r="117" spans="1:20" x14ac:dyDescent="0.2">
      <c r="A117" s="4"/>
      <c r="B117" s="8">
        <v>42</v>
      </c>
      <c r="C117" s="8">
        <v>1000000</v>
      </c>
      <c r="D117" s="9">
        <v>50</v>
      </c>
      <c r="E117" s="9">
        <v>3.95</v>
      </c>
      <c r="F117" s="9">
        <f t="shared" si="30"/>
        <v>12658227.848101266</v>
      </c>
      <c r="G117" s="21">
        <f t="shared" si="31"/>
        <v>531645569.62025315</v>
      </c>
      <c r="H117" s="9">
        <f t="shared" si="32"/>
        <v>8.725622199107459</v>
      </c>
      <c r="I117" s="8">
        <f>AVERAGE(H115:H117)</f>
        <v>8.7323566611368886</v>
      </c>
      <c r="J117" s="9"/>
      <c r="K117" s="8"/>
      <c r="L117" s="8">
        <v>45</v>
      </c>
      <c r="M117" s="4">
        <v>1000000</v>
      </c>
      <c r="N117" s="9">
        <v>50</v>
      </c>
      <c r="O117" s="9">
        <v>3.95</v>
      </c>
      <c r="P117" s="9">
        <f t="shared" si="38"/>
        <v>12658227.848101266</v>
      </c>
      <c r="Q117" s="21">
        <f t="shared" si="39"/>
        <v>569620253.16455698</v>
      </c>
      <c r="R117" s="9">
        <f t="shared" si="35"/>
        <v>8.7555854224849021</v>
      </c>
      <c r="S117" s="8">
        <f>AVERAGE(R115:R117)</f>
        <v>8.7457507906565972</v>
      </c>
      <c r="T117" s="9"/>
    </row>
    <row r="118" spans="1:20" x14ac:dyDescent="0.2">
      <c r="A118" s="12"/>
      <c r="B118" s="10"/>
      <c r="C118" s="11"/>
      <c r="D118" s="10"/>
      <c r="E118" s="10"/>
      <c r="F118" s="10"/>
      <c r="G118" s="11"/>
      <c r="H118" s="11"/>
      <c r="I118" s="11"/>
      <c r="J118" s="9"/>
      <c r="K118" s="11"/>
      <c r="L118" s="10"/>
      <c r="M118" s="10"/>
      <c r="N118" s="10"/>
      <c r="O118" s="10"/>
      <c r="P118" s="11"/>
      <c r="Q118" s="23"/>
      <c r="R118" s="5"/>
      <c r="S118" s="5"/>
      <c r="T118" s="9"/>
    </row>
    <row r="119" spans="1:20" x14ac:dyDescent="0.2">
      <c r="A119" s="13"/>
      <c r="B119" s="15"/>
      <c r="C119" s="15"/>
      <c r="D119" s="14"/>
      <c r="E119" s="15"/>
      <c r="F119" s="15"/>
      <c r="G119" s="15"/>
      <c r="H119" s="15"/>
      <c r="I119" s="15"/>
      <c r="J119" s="9"/>
      <c r="K119" s="14"/>
      <c r="L119" s="15"/>
      <c r="M119" s="15"/>
      <c r="N119" s="15"/>
      <c r="O119" s="9"/>
      <c r="P119" s="8"/>
      <c r="Q119" s="24"/>
      <c r="R119" s="4"/>
      <c r="S119" s="4"/>
      <c r="T119" s="9"/>
    </row>
    <row r="120" spans="1:20" x14ac:dyDescent="0.2">
      <c r="A120" s="18" t="s">
        <v>306</v>
      </c>
      <c r="B120" s="8">
        <v>37</v>
      </c>
      <c r="C120" s="8">
        <v>1000000</v>
      </c>
      <c r="D120" s="4">
        <v>50</v>
      </c>
      <c r="E120" s="4">
        <v>3.95</v>
      </c>
      <c r="F120" s="8">
        <f>C120*D120/E120</f>
        <v>12658227.848101266</v>
      </c>
      <c r="G120" s="19">
        <f>F120*B120</f>
        <v>468354430.37974685</v>
      </c>
      <c r="H120" s="8">
        <f>LOG10(G120)</f>
        <v>8.6705746327765532</v>
      </c>
      <c r="I120" s="8"/>
      <c r="K120" s="20" t="s">
        <v>307</v>
      </c>
      <c r="L120" s="8">
        <v>50</v>
      </c>
      <c r="M120" s="4">
        <v>1000000</v>
      </c>
      <c r="N120" s="4">
        <v>50</v>
      </c>
      <c r="O120" s="4">
        <v>3.95</v>
      </c>
      <c r="P120" s="8">
        <f>M120*N120/O120</f>
        <v>12658227.848101266</v>
      </c>
      <c r="Q120" s="19">
        <f>P120*L120</f>
        <v>632911392.40506327</v>
      </c>
      <c r="R120" s="8">
        <f>LOG10(Q120)</f>
        <v>8.8013429130455769</v>
      </c>
      <c r="S120" s="8"/>
    </row>
    <row r="121" spans="1:20" x14ac:dyDescent="0.2">
      <c r="A121" s="4"/>
      <c r="B121" s="8">
        <v>35</v>
      </c>
      <c r="C121" s="8">
        <v>1000000</v>
      </c>
      <c r="D121" s="4">
        <v>50</v>
      </c>
      <c r="E121" s="4">
        <v>3.95</v>
      </c>
      <c r="F121" s="8">
        <f t="shared" ref="F121:F138" si="40">C121*D121/E121</f>
        <v>12658227.848101266</v>
      </c>
      <c r="G121" s="19">
        <f t="shared" ref="G121:G138" si="41">F121*B121</f>
        <v>443037974.68354428</v>
      </c>
      <c r="H121" s="8">
        <f t="shared" ref="H121:H138" si="42">LOG10(G121)</f>
        <v>8.6464409530598338</v>
      </c>
      <c r="I121" s="8"/>
      <c r="K121" s="8"/>
      <c r="L121" s="8">
        <v>45</v>
      </c>
      <c r="M121" s="4">
        <v>1000000</v>
      </c>
      <c r="N121" s="4">
        <v>50</v>
      </c>
      <c r="O121" s="4">
        <v>3.95</v>
      </c>
      <c r="P121" s="8">
        <f t="shared" ref="P121:P122" si="43">M121*N121/O121</f>
        <v>12658227.848101266</v>
      </c>
      <c r="Q121" s="19">
        <f t="shared" ref="Q121:Q122" si="44">P121*L121</f>
        <v>569620253.16455698</v>
      </c>
      <c r="R121" s="8">
        <f t="shared" ref="R121:R138" si="45">LOG10(Q121)</f>
        <v>8.7555854224849021</v>
      </c>
      <c r="S121" s="8"/>
    </row>
    <row r="122" spans="1:20" x14ac:dyDescent="0.2">
      <c r="A122" s="4"/>
      <c r="B122" s="8">
        <v>35</v>
      </c>
      <c r="C122" s="8">
        <v>1000000</v>
      </c>
      <c r="D122" s="4">
        <v>50</v>
      </c>
      <c r="E122" s="4">
        <v>3.95</v>
      </c>
      <c r="F122" s="8">
        <f t="shared" si="40"/>
        <v>12658227.848101266</v>
      </c>
      <c r="G122" s="19">
        <f t="shared" si="41"/>
        <v>443037974.68354428</v>
      </c>
      <c r="H122" s="8">
        <f t="shared" si="42"/>
        <v>8.6464409530598338</v>
      </c>
      <c r="I122" s="8">
        <f>AVERAGE(H120:H122)</f>
        <v>8.6544855129654064</v>
      </c>
      <c r="K122" s="8"/>
      <c r="L122" s="8">
        <v>45</v>
      </c>
      <c r="M122" s="4">
        <v>1000000</v>
      </c>
      <c r="N122" s="4">
        <v>50</v>
      </c>
      <c r="O122" s="4">
        <v>3.95</v>
      </c>
      <c r="P122" s="8">
        <f t="shared" si="43"/>
        <v>12658227.848101266</v>
      </c>
      <c r="Q122" s="19">
        <f t="shared" si="44"/>
        <v>569620253.16455698</v>
      </c>
      <c r="R122" s="8">
        <f t="shared" si="45"/>
        <v>8.7555854224849021</v>
      </c>
      <c r="S122" s="8">
        <f>AVERAGE(R120:R122)</f>
        <v>8.7708379193384598</v>
      </c>
    </row>
    <row r="123" spans="1:20" x14ac:dyDescent="0.2">
      <c r="A123" s="4"/>
      <c r="B123" s="8"/>
      <c r="C123" s="8"/>
      <c r="D123" s="4"/>
      <c r="E123" s="4"/>
      <c r="F123" s="8"/>
      <c r="G123" s="19"/>
      <c r="H123" s="8"/>
      <c r="I123" s="8"/>
      <c r="K123" s="8"/>
      <c r="L123" s="8"/>
      <c r="M123" s="4"/>
      <c r="N123" s="4"/>
      <c r="O123" s="4"/>
      <c r="P123" s="8"/>
      <c r="Q123" s="19"/>
      <c r="R123" s="8"/>
      <c r="S123" s="8"/>
    </row>
    <row r="124" spans="1:20" x14ac:dyDescent="0.2">
      <c r="A124" s="4"/>
      <c r="B124" s="8">
        <v>36</v>
      </c>
      <c r="C124" s="8">
        <v>1000000</v>
      </c>
      <c r="D124" s="4">
        <v>50</v>
      </c>
      <c r="E124" s="4">
        <v>3.95</v>
      </c>
      <c r="F124" s="8">
        <f t="shared" si="40"/>
        <v>12658227.848101266</v>
      </c>
      <c r="G124" s="19">
        <f t="shared" si="41"/>
        <v>455696202.53164554</v>
      </c>
      <c r="H124" s="8">
        <f t="shared" si="42"/>
        <v>8.6586754094768459</v>
      </c>
      <c r="I124" s="8"/>
      <c r="K124" s="8"/>
      <c r="L124" s="8">
        <v>53</v>
      </c>
      <c r="M124" s="4">
        <v>1000000</v>
      </c>
      <c r="N124" s="4">
        <v>50</v>
      </c>
      <c r="O124" s="4">
        <v>3.95</v>
      </c>
      <c r="P124" s="8">
        <f t="shared" ref="P124:P126" si="46">M124*N124/O124</f>
        <v>12658227.848101266</v>
      </c>
      <c r="Q124" s="19">
        <f t="shared" ref="Q124:Q126" si="47">P124*L124</f>
        <v>670886075.94936705</v>
      </c>
      <c r="R124" s="8">
        <f t="shared" si="45"/>
        <v>8.8266487783103482</v>
      </c>
      <c r="S124" s="8"/>
    </row>
    <row r="125" spans="1:20" x14ac:dyDescent="0.2">
      <c r="A125" s="4"/>
      <c r="B125" s="8">
        <v>33</v>
      </c>
      <c r="C125" s="8">
        <v>1000000</v>
      </c>
      <c r="D125" s="4">
        <v>50</v>
      </c>
      <c r="E125" s="4">
        <v>3.95</v>
      </c>
      <c r="F125" s="8">
        <f t="shared" si="40"/>
        <v>12658227.848101266</v>
      </c>
      <c r="G125" s="19">
        <f t="shared" si="41"/>
        <v>417721518.98734176</v>
      </c>
      <c r="H125" s="8">
        <f t="shared" si="42"/>
        <v>8.6208868485874461</v>
      </c>
      <c r="I125" s="8"/>
      <c r="K125" s="8"/>
      <c r="L125" s="8">
        <v>44</v>
      </c>
      <c r="M125" s="4">
        <v>1000000</v>
      </c>
      <c r="N125" s="4">
        <v>50</v>
      </c>
      <c r="O125" s="4">
        <v>3.95</v>
      </c>
      <c r="P125" s="8">
        <f t="shared" si="46"/>
        <v>12658227.848101266</v>
      </c>
      <c r="Q125" s="19">
        <f t="shared" si="47"/>
        <v>556962025.31645572</v>
      </c>
      <c r="R125" s="8">
        <f t="shared" si="45"/>
        <v>8.745825585195746</v>
      </c>
      <c r="S125" s="8"/>
    </row>
    <row r="126" spans="1:20" x14ac:dyDescent="0.2">
      <c r="A126" s="4"/>
      <c r="B126" s="8">
        <v>30</v>
      </c>
      <c r="C126" s="8">
        <v>1000000</v>
      </c>
      <c r="D126" s="4">
        <v>50</v>
      </c>
      <c r="E126" s="4">
        <v>3.95</v>
      </c>
      <c r="F126" s="8">
        <f t="shared" si="40"/>
        <v>12658227.848101266</v>
      </c>
      <c r="G126" s="19">
        <f t="shared" si="41"/>
        <v>379746835.44303799</v>
      </c>
      <c r="H126" s="8">
        <f t="shared" si="42"/>
        <v>8.5794941634292208</v>
      </c>
      <c r="I126" s="8">
        <f>AVERAGE(H124:H126)</f>
        <v>8.6196854738311703</v>
      </c>
      <c r="K126" s="8"/>
      <c r="L126" s="8">
        <v>40</v>
      </c>
      <c r="M126" s="4">
        <v>1000000</v>
      </c>
      <c r="N126" s="4">
        <v>50</v>
      </c>
      <c r="O126" s="4">
        <v>3.95</v>
      </c>
      <c r="P126" s="8">
        <f t="shared" si="46"/>
        <v>12658227.848101266</v>
      </c>
      <c r="Q126" s="19">
        <f t="shared" si="47"/>
        <v>506329113.92405063</v>
      </c>
      <c r="R126" s="8">
        <f t="shared" si="45"/>
        <v>8.7044329000375207</v>
      </c>
      <c r="S126" s="8">
        <f>AVERAGE(R124:R126)</f>
        <v>8.7589690878478716</v>
      </c>
    </row>
    <row r="127" spans="1:20" x14ac:dyDescent="0.2">
      <c r="A127" s="4"/>
      <c r="B127" s="8"/>
      <c r="C127" s="8"/>
      <c r="D127" s="4"/>
      <c r="E127" s="4"/>
      <c r="F127" s="8"/>
      <c r="G127" s="19"/>
      <c r="H127" s="8"/>
      <c r="I127" s="8"/>
      <c r="K127" s="8"/>
      <c r="L127" s="8"/>
      <c r="M127" s="4"/>
      <c r="N127" s="4"/>
      <c r="O127" s="4"/>
      <c r="P127" s="8"/>
      <c r="Q127" s="19"/>
      <c r="R127" s="8"/>
      <c r="S127" s="8"/>
    </row>
    <row r="128" spans="1:20" x14ac:dyDescent="0.2">
      <c r="A128" s="4"/>
      <c r="B128" s="8">
        <v>41</v>
      </c>
      <c r="C128" s="8">
        <v>1000000</v>
      </c>
      <c r="D128" s="4">
        <v>50</v>
      </c>
      <c r="E128" s="4">
        <v>3.95</v>
      </c>
      <c r="F128" s="8">
        <f t="shared" si="40"/>
        <v>12658227.848101266</v>
      </c>
      <c r="G128" s="19">
        <f t="shared" si="41"/>
        <v>518987341.77215189</v>
      </c>
      <c r="H128" s="8">
        <f t="shared" si="42"/>
        <v>8.7151567654292936</v>
      </c>
      <c r="I128" s="8"/>
      <c r="K128" s="8"/>
      <c r="L128" s="8">
        <v>38</v>
      </c>
      <c r="M128" s="4">
        <v>1000000</v>
      </c>
      <c r="N128" s="4">
        <v>50</v>
      </c>
      <c r="O128" s="4">
        <v>3.95</v>
      </c>
      <c r="P128" s="8">
        <f t="shared" ref="P128:P138" si="48">M128*N128/O128</f>
        <v>12658227.848101266</v>
      </c>
      <c r="Q128" s="19">
        <f t="shared" ref="Q128:Q138" si="49">P128*L128</f>
        <v>481012658.22784811</v>
      </c>
      <c r="R128" s="8">
        <f t="shared" si="45"/>
        <v>8.6821565053263683</v>
      </c>
      <c r="S128" s="8"/>
    </row>
    <row r="129" spans="1:20" x14ac:dyDescent="0.2">
      <c r="A129" s="4"/>
      <c r="B129" s="8">
        <v>40</v>
      </c>
      <c r="C129" s="8">
        <v>1000000</v>
      </c>
      <c r="D129" s="4">
        <v>50</v>
      </c>
      <c r="E129" s="4">
        <v>3.95</v>
      </c>
      <c r="F129" s="8">
        <f t="shared" si="40"/>
        <v>12658227.848101266</v>
      </c>
      <c r="G129" s="19">
        <f t="shared" si="41"/>
        <v>506329113.92405063</v>
      </c>
      <c r="H129" s="8">
        <f t="shared" si="42"/>
        <v>8.7044329000375207</v>
      </c>
      <c r="I129" s="8"/>
      <c r="K129" s="8"/>
      <c r="L129" s="8">
        <v>36</v>
      </c>
      <c r="M129" s="4">
        <v>1000000</v>
      </c>
      <c r="N129" s="4">
        <v>50</v>
      </c>
      <c r="O129" s="4">
        <v>3.95</v>
      </c>
      <c r="P129" s="8">
        <f t="shared" si="48"/>
        <v>12658227.848101266</v>
      </c>
      <c r="Q129" s="19">
        <f t="shared" si="49"/>
        <v>455696202.53164554</v>
      </c>
      <c r="R129" s="8">
        <f t="shared" si="45"/>
        <v>8.6586754094768459</v>
      </c>
      <c r="S129" s="8"/>
    </row>
    <row r="130" spans="1:20" x14ac:dyDescent="0.2">
      <c r="B130" s="9">
        <v>33</v>
      </c>
      <c r="C130" s="8">
        <v>1000000</v>
      </c>
      <c r="D130" s="9">
        <v>50</v>
      </c>
      <c r="E130" s="9">
        <v>3.95</v>
      </c>
      <c r="F130" s="9">
        <f t="shared" si="40"/>
        <v>12658227.848101266</v>
      </c>
      <c r="G130" s="21">
        <f t="shared" si="41"/>
        <v>417721518.98734176</v>
      </c>
      <c r="H130" s="9">
        <f t="shared" si="42"/>
        <v>8.6208868485874461</v>
      </c>
      <c r="I130" s="9">
        <f>AVERAGE(H128:H130)</f>
        <v>8.6801588380180874</v>
      </c>
      <c r="J130" s="9"/>
      <c r="K130" s="8"/>
      <c r="L130" s="8">
        <v>35</v>
      </c>
      <c r="M130" s="4">
        <v>1000000</v>
      </c>
      <c r="N130" s="9">
        <v>50</v>
      </c>
      <c r="O130" s="9">
        <v>3.95</v>
      </c>
      <c r="P130" s="9">
        <f t="shared" si="48"/>
        <v>12658227.848101266</v>
      </c>
      <c r="Q130" s="21">
        <f t="shared" si="49"/>
        <v>443037974.68354428</v>
      </c>
      <c r="R130" s="9">
        <f t="shared" si="45"/>
        <v>8.6464409530598338</v>
      </c>
      <c r="S130" s="9">
        <f>AVERAGE(R128:R130)</f>
        <v>8.6624242892876833</v>
      </c>
      <c r="T130" s="9"/>
    </row>
    <row r="131" spans="1:20" x14ac:dyDescent="0.2">
      <c r="A131" s="4"/>
      <c r="B131" s="8"/>
      <c r="C131" s="8"/>
      <c r="D131" s="9"/>
      <c r="E131" s="9"/>
      <c r="F131" s="9"/>
      <c r="G131" s="21"/>
      <c r="H131" s="9"/>
      <c r="I131" s="8"/>
      <c r="J131" s="9"/>
      <c r="K131" s="8"/>
      <c r="L131" s="8"/>
      <c r="M131" s="4"/>
      <c r="N131" s="9"/>
      <c r="O131" s="9"/>
      <c r="P131" s="9"/>
      <c r="Q131" s="21"/>
      <c r="R131" s="9"/>
      <c r="S131" s="8"/>
      <c r="T131" s="9"/>
    </row>
    <row r="132" spans="1:20" x14ac:dyDescent="0.2">
      <c r="A132" s="4"/>
      <c r="B132" s="8">
        <v>26</v>
      </c>
      <c r="C132" s="8">
        <v>1000000</v>
      </c>
      <c r="D132" s="9">
        <v>50</v>
      </c>
      <c r="E132" s="9">
        <v>3.95</v>
      </c>
      <c r="F132" s="9">
        <f t="shared" si="40"/>
        <v>12658227.848101266</v>
      </c>
      <c r="G132" s="21">
        <f t="shared" si="41"/>
        <v>329113924.05063289</v>
      </c>
      <c r="H132" s="9">
        <f t="shared" si="42"/>
        <v>8.5173462566803764</v>
      </c>
      <c r="I132" s="8"/>
      <c r="K132" s="8"/>
      <c r="L132" s="8">
        <v>39</v>
      </c>
      <c r="M132" s="4">
        <v>1000000</v>
      </c>
      <c r="N132" s="9">
        <v>50</v>
      </c>
      <c r="O132" s="9">
        <v>3.95</v>
      </c>
      <c r="P132" s="9">
        <f t="shared" si="48"/>
        <v>12658227.848101266</v>
      </c>
      <c r="Q132" s="21">
        <f t="shared" si="49"/>
        <v>493670886.07594937</v>
      </c>
      <c r="R132" s="9">
        <f t="shared" si="45"/>
        <v>8.6934375157360577</v>
      </c>
      <c r="S132" s="8"/>
    </row>
    <row r="133" spans="1:20" x14ac:dyDescent="0.2">
      <c r="A133" s="4"/>
      <c r="B133" s="8">
        <v>22</v>
      </c>
      <c r="C133" s="8">
        <v>1000000</v>
      </c>
      <c r="D133" s="9">
        <v>50</v>
      </c>
      <c r="E133" s="9">
        <v>3.95</v>
      </c>
      <c r="F133" s="9">
        <f t="shared" si="40"/>
        <v>12658227.848101266</v>
      </c>
      <c r="G133" s="21">
        <f t="shared" si="41"/>
        <v>278481012.65822786</v>
      </c>
      <c r="H133" s="9">
        <f t="shared" si="42"/>
        <v>8.4447955895317648</v>
      </c>
      <c r="I133" s="8"/>
      <c r="K133" s="8"/>
      <c r="L133" s="8">
        <v>36</v>
      </c>
      <c r="M133" s="4">
        <v>1000000</v>
      </c>
      <c r="N133" s="9">
        <v>50</v>
      </c>
      <c r="O133" s="9">
        <v>3.95</v>
      </c>
      <c r="P133" s="9">
        <f t="shared" si="48"/>
        <v>12658227.848101266</v>
      </c>
      <c r="Q133" s="21">
        <f t="shared" si="49"/>
        <v>455696202.53164554</v>
      </c>
      <c r="R133" s="9">
        <f t="shared" si="45"/>
        <v>8.6586754094768459</v>
      </c>
      <c r="S133" s="8"/>
    </row>
    <row r="134" spans="1:20" x14ac:dyDescent="0.2">
      <c r="A134" s="4"/>
      <c r="B134" s="9">
        <v>24</v>
      </c>
      <c r="C134" s="8">
        <v>1000000</v>
      </c>
      <c r="D134" s="9">
        <v>50</v>
      </c>
      <c r="E134" s="9">
        <v>3.95</v>
      </c>
      <c r="F134" s="9">
        <f t="shared" si="40"/>
        <v>12658227.848101266</v>
      </c>
      <c r="G134" s="21">
        <f t="shared" si="41"/>
        <v>303797468.35443038</v>
      </c>
      <c r="H134" s="9">
        <f t="shared" si="42"/>
        <v>8.4825841504211645</v>
      </c>
      <c r="I134" s="9">
        <f>AVERAGE(H132:H134)</f>
        <v>8.4815753322111025</v>
      </c>
      <c r="J134" s="8"/>
      <c r="K134" s="8"/>
      <c r="L134" s="8">
        <v>35</v>
      </c>
      <c r="M134" s="4">
        <v>1000000</v>
      </c>
      <c r="N134" s="9">
        <v>50</v>
      </c>
      <c r="O134" s="9">
        <v>3.95</v>
      </c>
      <c r="P134" s="9">
        <f t="shared" si="48"/>
        <v>12658227.848101266</v>
      </c>
      <c r="Q134" s="21">
        <f t="shared" si="49"/>
        <v>443037974.68354428</v>
      </c>
      <c r="R134" s="9">
        <f t="shared" si="45"/>
        <v>8.6464409530598338</v>
      </c>
      <c r="S134" s="8">
        <f>AVERAGE(R132:R134)</f>
        <v>8.6661846260909119</v>
      </c>
    </row>
    <row r="135" spans="1:20" x14ac:dyDescent="0.2">
      <c r="A135" s="4"/>
      <c r="B135" s="8"/>
      <c r="C135" s="8"/>
      <c r="D135" s="9"/>
      <c r="E135" s="9"/>
      <c r="F135" s="9"/>
      <c r="G135" s="21"/>
      <c r="H135" s="9"/>
      <c r="I135" s="8"/>
      <c r="K135" s="8"/>
      <c r="L135" s="8"/>
      <c r="M135" s="4"/>
      <c r="N135" s="9"/>
      <c r="O135" s="9"/>
      <c r="P135" s="9"/>
      <c r="Q135" s="21"/>
      <c r="R135" s="9"/>
      <c r="S135" s="8"/>
    </row>
    <row r="136" spans="1:20" x14ac:dyDescent="0.2">
      <c r="A136" s="4"/>
      <c r="B136" s="8">
        <v>38</v>
      </c>
      <c r="C136" s="8">
        <v>1000000</v>
      </c>
      <c r="D136" s="9">
        <v>50</v>
      </c>
      <c r="E136" s="9">
        <v>3.95</v>
      </c>
      <c r="F136" s="9">
        <f t="shared" si="40"/>
        <v>12658227.848101266</v>
      </c>
      <c r="G136" s="21">
        <f t="shared" si="41"/>
        <v>481012658.22784811</v>
      </c>
      <c r="H136" s="9">
        <f t="shared" si="42"/>
        <v>8.6821565053263683</v>
      </c>
      <c r="I136" s="8"/>
      <c r="K136" s="8"/>
      <c r="L136" s="8">
        <v>62</v>
      </c>
      <c r="M136" s="4">
        <v>1000000</v>
      </c>
      <c r="N136" s="9">
        <v>50</v>
      </c>
      <c r="O136" s="9">
        <v>3.95</v>
      </c>
      <c r="P136" s="9">
        <f t="shared" si="48"/>
        <v>12658227.848101266</v>
      </c>
      <c r="Q136" s="21">
        <f t="shared" si="49"/>
        <v>784810126.58227849</v>
      </c>
      <c r="R136" s="9">
        <f t="shared" si="45"/>
        <v>8.8947645982078125</v>
      </c>
      <c r="S136" s="8"/>
    </row>
    <row r="137" spans="1:20" x14ac:dyDescent="0.2">
      <c r="A137" s="4"/>
      <c r="B137" s="8">
        <v>35</v>
      </c>
      <c r="C137" s="8">
        <v>1000000</v>
      </c>
      <c r="D137" s="9">
        <v>50</v>
      </c>
      <c r="E137" s="9">
        <v>3.95</v>
      </c>
      <c r="F137" s="9">
        <f t="shared" si="40"/>
        <v>12658227.848101266</v>
      </c>
      <c r="G137" s="21">
        <f t="shared" si="41"/>
        <v>443037974.68354428</v>
      </c>
      <c r="H137" s="9">
        <f t="shared" si="42"/>
        <v>8.6464409530598338</v>
      </c>
      <c r="I137" s="8"/>
      <c r="K137" s="8"/>
      <c r="L137" s="8">
        <v>56</v>
      </c>
      <c r="M137" s="4">
        <v>1000000</v>
      </c>
      <c r="N137" s="9">
        <v>50</v>
      </c>
      <c r="O137" s="9">
        <v>3.95</v>
      </c>
      <c r="P137" s="9">
        <f t="shared" si="48"/>
        <v>12658227.848101266</v>
      </c>
      <c r="Q137" s="21">
        <f t="shared" si="49"/>
        <v>708860759.49367094</v>
      </c>
      <c r="R137" s="9">
        <f t="shared" si="45"/>
        <v>8.8505609357157589</v>
      </c>
      <c r="S137" s="8"/>
    </row>
    <row r="138" spans="1:20" x14ac:dyDescent="0.2">
      <c r="A138" s="4"/>
      <c r="B138" s="8">
        <v>34</v>
      </c>
      <c r="C138" s="8">
        <v>1000000</v>
      </c>
      <c r="D138" s="9">
        <v>50</v>
      </c>
      <c r="E138" s="9">
        <v>3.95</v>
      </c>
      <c r="F138" s="9">
        <f t="shared" si="40"/>
        <v>12658227.848101266</v>
      </c>
      <c r="G138" s="21">
        <f t="shared" si="41"/>
        <v>430379746.83544302</v>
      </c>
      <c r="H138" s="9">
        <f t="shared" si="42"/>
        <v>8.6338518257518135</v>
      </c>
      <c r="I138" s="8">
        <f>AVERAGE(H136:H138)</f>
        <v>8.6541497613793386</v>
      </c>
      <c r="K138" s="8"/>
      <c r="L138" s="8">
        <v>58</v>
      </c>
      <c r="M138" s="4">
        <v>1000000</v>
      </c>
      <c r="N138" s="9">
        <v>50</v>
      </c>
      <c r="O138" s="9">
        <v>3.95</v>
      </c>
      <c r="P138" s="9">
        <f t="shared" si="48"/>
        <v>12658227.848101266</v>
      </c>
      <c r="Q138" s="21">
        <f t="shared" si="49"/>
        <v>734177215.18987346</v>
      </c>
      <c r="R138" s="9">
        <f t="shared" si="45"/>
        <v>8.8658009022724951</v>
      </c>
      <c r="S138" s="8">
        <f>AVERAGE(R136:R138)</f>
        <v>8.8703754787320221</v>
      </c>
    </row>
    <row r="139" spans="1:20" x14ac:dyDescent="0.2">
      <c r="A139" s="12"/>
      <c r="B139" s="11"/>
      <c r="C139" s="11"/>
      <c r="D139" s="11"/>
      <c r="E139" s="11"/>
      <c r="F139" s="11"/>
      <c r="G139" s="11"/>
      <c r="H139" s="11"/>
      <c r="I139" s="11"/>
      <c r="J139" s="9"/>
      <c r="K139" s="11"/>
      <c r="L139" s="11"/>
      <c r="M139" s="11"/>
      <c r="N139" s="11"/>
      <c r="O139" s="11"/>
      <c r="P139" s="11"/>
      <c r="Q139" s="11"/>
      <c r="R139" s="11"/>
      <c r="S139" s="11"/>
      <c r="T139" s="9"/>
    </row>
    <row r="140" spans="1:20" x14ac:dyDescent="0.2">
      <c r="A140" s="13"/>
      <c r="B140" s="15"/>
      <c r="C140" s="15"/>
      <c r="D140" s="14"/>
      <c r="E140" s="15"/>
      <c r="F140" s="15"/>
      <c r="G140" s="15"/>
      <c r="H140" s="15"/>
      <c r="I140" s="15"/>
      <c r="J140" s="9"/>
      <c r="K140" s="14"/>
      <c r="L140" s="15"/>
      <c r="M140" s="15"/>
      <c r="N140" s="15"/>
      <c r="O140" s="15"/>
      <c r="P140" s="15"/>
      <c r="Q140" s="15"/>
      <c r="R140" s="15"/>
      <c r="S140" s="15"/>
      <c r="T140" s="9"/>
    </row>
    <row r="141" spans="1:20" x14ac:dyDescent="0.2">
      <c r="A141" s="18" t="s">
        <v>308</v>
      </c>
      <c r="B141" s="9">
        <v>27</v>
      </c>
      <c r="C141" s="9">
        <v>1000000</v>
      </c>
      <c r="D141" s="8">
        <v>50</v>
      </c>
      <c r="E141" s="4">
        <v>3.95</v>
      </c>
      <c r="F141" s="8">
        <f>C141*D141/E141</f>
        <v>12658227.848101266</v>
      </c>
      <c r="G141" s="19">
        <f>F141*B141</f>
        <v>341772151.89873415</v>
      </c>
      <c r="H141" s="8">
        <f>LOG10(G141)</f>
        <v>8.533736672868546</v>
      </c>
      <c r="I141" s="8"/>
      <c r="K141" s="20" t="s">
        <v>309</v>
      </c>
      <c r="L141" s="8">
        <v>42</v>
      </c>
      <c r="M141" s="4">
        <v>1000000</v>
      </c>
      <c r="N141" s="4">
        <v>50</v>
      </c>
      <c r="O141" s="4">
        <v>3.95</v>
      </c>
      <c r="P141" s="8">
        <f>M141*N141/O141</f>
        <v>12658227.848101266</v>
      </c>
      <c r="Q141" s="19">
        <f>P141*L141</f>
        <v>531645569.62025315</v>
      </c>
      <c r="R141" s="8">
        <f>LOG10(Q141)</f>
        <v>8.725622199107459</v>
      </c>
      <c r="S141" s="8"/>
    </row>
    <row r="142" spans="1:20" x14ac:dyDescent="0.2">
      <c r="A142" s="4"/>
      <c r="B142" s="9">
        <v>23</v>
      </c>
      <c r="C142" s="8">
        <v>1000000</v>
      </c>
      <c r="D142" s="4">
        <v>50</v>
      </c>
      <c r="E142" s="4">
        <v>3.95</v>
      </c>
      <c r="F142" s="8">
        <f t="shared" ref="F142:F159" si="50">C142*D142/E142</f>
        <v>12658227.848101266</v>
      </c>
      <c r="G142" s="19">
        <f t="shared" ref="G142:G159" si="51">F142*B142</f>
        <v>291139240.50632912</v>
      </c>
      <c r="H142" s="8">
        <f t="shared" ref="H142:H159" si="52">LOG10(G142)</f>
        <v>8.4641007447271512</v>
      </c>
      <c r="I142" s="8"/>
      <c r="K142" s="8"/>
      <c r="L142" s="8">
        <v>40</v>
      </c>
      <c r="M142" s="4">
        <v>1000000</v>
      </c>
      <c r="N142" s="4">
        <v>50</v>
      </c>
      <c r="O142" s="4">
        <v>3.95</v>
      </c>
      <c r="P142" s="8">
        <f t="shared" ref="P142:P143" si="53">M142*N142/O142</f>
        <v>12658227.848101266</v>
      </c>
      <c r="Q142" s="19">
        <f t="shared" ref="Q142:Q143" si="54">P142*L142</f>
        <v>506329113.92405063</v>
      </c>
      <c r="R142" s="8">
        <f t="shared" ref="R142:R159" si="55">LOG10(Q142)</f>
        <v>8.7044329000375207</v>
      </c>
      <c r="S142" s="8"/>
    </row>
    <row r="143" spans="1:20" x14ac:dyDescent="0.2">
      <c r="A143" s="4"/>
      <c r="B143" s="8">
        <v>26</v>
      </c>
      <c r="C143" s="8">
        <v>1000000</v>
      </c>
      <c r="D143" s="4">
        <v>50</v>
      </c>
      <c r="E143" s="4">
        <v>3.95</v>
      </c>
      <c r="F143" s="8">
        <f t="shared" si="50"/>
        <v>12658227.848101266</v>
      </c>
      <c r="G143" s="19">
        <f t="shared" si="51"/>
        <v>329113924.05063289</v>
      </c>
      <c r="H143" s="8">
        <f t="shared" si="52"/>
        <v>8.5173462566803764</v>
      </c>
      <c r="I143" s="8">
        <f>AVERAGE(H141:H143)</f>
        <v>8.5050612247586912</v>
      </c>
      <c r="K143" s="8"/>
      <c r="L143" s="8">
        <v>36</v>
      </c>
      <c r="M143" s="4">
        <v>1000000</v>
      </c>
      <c r="N143" s="4">
        <v>50</v>
      </c>
      <c r="O143" s="4">
        <v>3.95</v>
      </c>
      <c r="P143" s="8">
        <f t="shared" si="53"/>
        <v>12658227.848101266</v>
      </c>
      <c r="Q143" s="19">
        <f t="shared" si="54"/>
        <v>455696202.53164554</v>
      </c>
      <c r="R143" s="8">
        <f t="shared" si="55"/>
        <v>8.6586754094768459</v>
      </c>
      <c r="S143" s="8">
        <f>AVERAGE(R141:R143)</f>
        <v>8.6962435028739424</v>
      </c>
    </row>
    <row r="144" spans="1:20" x14ac:dyDescent="0.2">
      <c r="A144" s="4"/>
      <c r="B144" s="8"/>
      <c r="C144" s="8"/>
      <c r="D144" s="4"/>
      <c r="E144" s="4"/>
      <c r="F144" s="8"/>
      <c r="G144" s="19"/>
      <c r="H144" s="8"/>
      <c r="I144" s="8"/>
      <c r="K144" s="8"/>
      <c r="L144" s="8"/>
      <c r="M144" s="4"/>
      <c r="N144" s="4"/>
      <c r="O144" s="4"/>
      <c r="P144" s="8"/>
      <c r="Q144" s="19"/>
      <c r="R144" s="8"/>
      <c r="S144" s="8"/>
    </row>
    <row r="145" spans="1:20" x14ac:dyDescent="0.2">
      <c r="A145" s="4"/>
      <c r="B145" s="8">
        <v>18</v>
      </c>
      <c r="C145" s="8">
        <v>1000000</v>
      </c>
      <c r="D145" s="4">
        <v>50</v>
      </c>
      <c r="E145" s="4">
        <v>3.95</v>
      </c>
      <c r="F145" s="8">
        <f t="shared" si="50"/>
        <v>12658227.848101266</v>
      </c>
      <c r="G145" s="19">
        <f t="shared" si="51"/>
        <v>227848101.26582277</v>
      </c>
      <c r="H145" s="8">
        <f t="shared" si="52"/>
        <v>8.3576454138128646</v>
      </c>
      <c r="I145" s="8"/>
      <c r="K145" s="8"/>
      <c r="L145" s="8">
        <v>33</v>
      </c>
      <c r="M145" s="4">
        <v>1000000</v>
      </c>
      <c r="N145" s="4">
        <v>50</v>
      </c>
      <c r="O145" s="4">
        <v>3.95</v>
      </c>
      <c r="P145" s="8">
        <f t="shared" ref="P145:P147" si="56">M145*N145/O145</f>
        <v>12658227.848101266</v>
      </c>
      <c r="Q145" s="19">
        <f t="shared" ref="Q145:Q147" si="57">P145*L145</f>
        <v>417721518.98734176</v>
      </c>
      <c r="R145" s="8">
        <f t="shared" si="55"/>
        <v>8.6208868485874461</v>
      </c>
      <c r="S145" s="8"/>
    </row>
    <row r="146" spans="1:20" x14ac:dyDescent="0.2">
      <c r="A146" s="4"/>
      <c r="B146" s="8">
        <v>19</v>
      </c>
      <c r="C146" s="8">
        <v>1000000</v>
      </c>
      <c r="D146" s="4">
        <v>50</v>
      </c>
      <c r="E146" s="4">
        <v>3.95</v>
      </c>
      <c r="F146" s="8">
        <f t="shared" si="50"/>
        <v>12658227.848101266</v>
      </c>
      <c r="G146" s="19">
        <f t="shared" si="51"/>
        <v>240506329.11392406</v>
      </c>
      <c r="H146" s="8">
        <f t="shared" si="52"/>
        <v>8.381126509662387</v>
      </c>
      <c r="I146" s="8"/>
      <c r="K146" s="8"/>
      <c r="L146" s="8">
        <v>36</v>
      </c>
      <c r="M146" s="4">
        <v>1000000</v>
      </c>
      <c r="N146" s="4">
        <v>50</v>
      </c>
      <c r="O146" s="4">
        <v>3.95</v>
      </c>
      <c r="P146" s="8">
        <f t="shared" si="56"/>
        <v>12658227.848101266</v>
      </c>
      <c r="Q146" s="19">
        <f t="shared" si="57"/>
        <v>455696202.53164554</v>
      </c>
      <c r="R146" s="8">
        <f t="shared" si="55"/>
        <v>8.6586754094768459</v>
      </c>
      <c r="S146" s="8"/>
    </row>
    <row r="147" spans="1:20" x14ac:dyDescent="0.2">
      <c r="A147" s="4"/>
      <c r="B147" s="8">
        <v>21</v>
      </c>
      <c r="C147" s="8">
        <v>1000000</v>
      </c>
      <c r="D147" s="4">
        <v>50</v>
      </c>
      <c r="E147" s="4">
        <v>3.95</v>
      </c>
      <c r="F147" s="8">
        <f t="shared" si="50"/>
        <v>12658227.848101266</v>
      </c>
      <c r="G147" s="19">
        <f t="shared" si="51"/>
        <v>265822784.81012657</v>
      </c>
      <c r="H147" s="8">
        <f t="shared" si="52"/>
        <v>8.4245922034434777</v>
      </c>
      <c r="I147" s="8">
        <f>AVERAGE(H145:H147)</f>
        <v>8.3877880423062425</v>
      </c>
      <c r="K147" s="8"/>
      <c r="L147" s="8">
        <v>37</v>
      </c>
      <c r="M147" s="4">
        <v>1000000</v>
      </c>
      <c r="N147" s="4">
        <v>50</v>
      </c>
      <c r="O147" s="4">
        <v>3.95</v>
      </c>
      <c r="P147" s="8">
        <f t="shared" si="56"/>
        <v>12658227.848101266</v>
      </c>
      <c r="Q147" s="19">
        <f t="shared" si="57"/>
        <v>468354430.37974685</v>
      </c>
      <c r="R147" s="8">
        <f t="shared" si="55"/>
        <v>8.6705746327765532</v>
      </c>
      <c r="S147" s="8">
        <f>AVERAGE(R145:R147)</f>
        <v>8.6500456302802817</v>
      </c>
    </row>
    <row r="148" spans="1:20" x14ac:dyDescent="0.2">
      <c r="A148" s="4"/>
      <c r="B148" s="8"/>
      <c r="C148" s="8"/>
      <c r="D148" s="4"/>
      <c r="E148" s="4"/>
      <c r="F148" s="8"/>
      <c r="G148" s="19"/>
      <c r="H148" s="8"/>
      <c r="I148" s="8"/>
      <c r="K148" s="8"/>
      <c r="L148" s="8"/>
      <c r="M148" s="4"/>
      <c r="N148" s="4"/>
      <c r="O148" s="4"/>
      <c r="P148" s="8"/>
      <c r="Q148" s="19"/>
      <c r="R148" s="8"/>
      <c r="S148" s="8"/>
    </row>
    <row r="149" spans="1:20" x14ac:dyDescent="0.2">
      <c r="A149" s="4"/>
      <c r="B149" s="8">
        <v>28</v>
      </c>
      <c r="C149" s="8">
        <v>1000000</v>
      </c>
      <c r="D149" s="4">
        <v>50</v>
      </c>
      <c r="E149" s="4">
        <v>3.95</v>
      </c>
      <c r="F149" s="8">
        <f t="shared" si="50"/>
        <v>12658227.848101266</v>
      </c>
      <c r="G149" s="19">
        <f t="shared" si="51"/>
        <v>354430379.74683547</v>
      </c>
      <c r="H149" s="8">
        <f t="shared" si="52"/>
        <v>8.5495309400517776</v>
      </c>
      <c r="I149" s="8"/>
      <c r="K149" s="8"/>
      <c r="L149" s="8">
        <v>36</v>
      </c>
      <c r="M149" s="4">
        <v>1000000</v>
      </c>
      <c r="N149" s="4">
        <v>50</v>
      </c>
      <c r="O149" s="4">
        <v>3.95</v>
      </c>
      <c r="P149" s="8">
        <f t="shared" ref="P149:P159" si="58">M149*N149/O149</f>
        <v>12658227.848101266</v>
      </c>
      <c r="Q149" s="19">
        <f t="shared" ref="Q149:Q159" si="59">P149*L149</f>
        <v>455696202.53164554</v>
      </c>
      <c r="R149" s="8">
        <f t="shared" si="55"/>
        <v>8.6586754094768459</v>
      </c>
      <c r="S149" s="8"/>
    </row>
    <row r="150" spans="1:20" x14ac:dyDescent="0.2">
      <c r="A150" s="4"/>
      <c r="B150" s="8">
        <v>32</v>
      </c>
      <c r="C150" s="8">
        <v>1000000</v>
      </c>
      <c r="D150" s="4">
        <v>50</v>
      </c>
      <c r="E150" s="4">
        <v>3.95</v>
      </c>
      <c r="F150" s="8">
        <f t="shared" si="50"/>
        <v>12658227.848101266</v>
      </c>
      <c r="G150" s="19">
        <f t="shared" si="51"/>
        <v>405063291.1392405</v>
      </c>
      <c r="H150" s="8">
        <f t="shared" si="52"/>
        <v>8.6075228870294644</v>
      </c>
      <c r="I150" s="8"/>
      <c r="K150" s="8"/>
      <c r="L150" s="8">
        <v>38</v>
      </c>
      <c r="M150" s="4">
        <v>1000000</v>
      </c>
      <c r="N150" s="4">
        <v>50</v>
      </c>
      <c r="O150" s="4">
        <v>3.95</v>
      </c>
      <c r="P150" s="8">
        <f t="shared" si="58"/>
        <v>12658227.848101266</v>
      </c>
      <c r="Q150" s="19">
        <f t="shared" si="59"/>
        <v>481012658.22784811</v>
      </c>
      <c r="R150" s="8">
        <f t="shared" si="55"/>
        <v>8.6821565053263683</v>
      </c>
      <c r="S150" s="8"/>
    </row>
    <row r="151" spans="1:20" x14ac:dyDescent="0.2">
      <c r="B151" s="9">
        <v>33</v>
      </c>
      <c r="C151" s="8">
        <v>1000000</v>
      </c>
      <c r="D151" s="9">
        <v>50</v>
      </c>
      <c r="E151" s="9">
        <v>3.95</v>
      </c>
      <c r="F151" s="9">
        <f t="shared" si="50"/>
        <v>12658227.848101266</v>
      </c>
      <c r="G151" s="21">
        <f t="shared" si="51"/>
        <v>417721518.98734176</v>
      </c>
      <c r="H151" s="9">
        <f t="shared" si="52"/>
        <v>8.6208868485874461</v>
      </c>
      <c r="I151" s="9">
        <f>AVERAGE(H149:H151)</f>
        <v>8.5926468918895633</v>
      </c>
      <c r="J151" s="9"/>
      <c r="K151" s="8"/>
      <c r="L151" s="8">
        <v>35</v>
      </c>
      <c r="M151" s="4">
        <v>1000000</v>
      </c>
      <c r="N151" s="9">
        <v>50</v>
      </c>
      <c r="O151" s="9">
        <v>3.95</v>
      </c>
      <c r="P151" s="9">
        <f t="shared" si="58"/>
        <v>12658227.848101266</v>
      </c>
      <c r="Q151" s="21">
        <f t="shared" si="59"/>
        <v>443037974.68354428</v>
      </c>
      <c r="R151" s="9">
        <f t="shared" si="55"/>
        <v>8.6464409530598338</v>
      </c>
      <c r="S151" s="9">
        <f>AVERAGE(R149:R151)</f>
        <v>8.6624242892876833</v>
      </c>
      <c r="T151" s="9"/>
    </row>
    <row r="152" spans="1:20" x14ac:dyDescent="0.2">
      <c r="A152" s="4"/>
      <c r="B152" s="8"/>
      <c r="C152" s="8"/>
      <c r="D152" s="9"/>
      <c r="E152" s="9"/>
      <c r="F152" s="9"/>
      <c r="G152" s="21"/>
      <c r="H152" s="9"/>
      <c r="I152" s="8"/>
      <c r="J152" s="9"/>
      <c r="K152" s="8"/>
      <c r="L152" s="8"/>
      <c r="M152" s="4"/>
      <c r="N152" s="9"/>
      <c r="O152" s="9"/>
      <c r="P152" s="9"/>
      <c r="Q152" s="21"/>
      <c r="R152" s="9"/>
      <c r="S152" s="8"/>
      <c r="T152" s="9"/>
    </row>
    <row r="153" spans="1:20" x14ac:dyDescent="0.2">
      <c r="A153" s="4"/>
      <c r="B153" s="8">
        <v>34</v>
      </c>
      <c r="C153" s="8">
        <v>1000000</v>
      </c>
      <c r="D153" s="9">
        <v>50</v>
      </c>
      <c r="E153" s="9">
        <v>3.95</v>
      </c>
      <c r="F153" s="9">
        <f t="shared" si="50"/>
        <v>12658227.848101266</v>
      </c>
      <c r="G153" s="21">
        <f t="shared" si="51"/>
        <v>430379746.83544302</v>
      </c>
      <c r="H153" s="9">
        <f t="shared" si="52"/>
        <v>8.6338518257518135</v>
      </c>
      <c r="I153" s="8"/>
      <c r="K153" s="8"/>
      <c r="L153" s="8">
        <v>29</v>
      </c>
      <c r="M153" s="4">
        <v>1000000</v>
      </c>
      <c r="N153" s="9">
        <v>50</v>
      </c>
      <c r="O153" s="9">
        <v>3.95</v>
      </c>
      <c r="P153" s="9">
        <f t="shared" si="58"/>
        <v>12658227.848101266</v>
      </c>
      <c r="Q153" s="21">
        <f t="shared" si="59"/>
        <v>367088607.59493673</v>
      </c>
      <c r="R153" s="9">
        <f t="shared" si="55"/>
        <v>8.5647709066085138</v>
      </c>
      <c r="S153" s="8"/>
    </row>
    <row r="154" spans="1:20" x14ac:dyDescent="0.2">
      <c r="A154" s="4"/>
      <c r="B154" s="8">
        <v>32</v>
      </c>
      <c r="C154" s="8">
        <v>1000000</v>
      </c>
      <c r="D154" s="9">
        <v>50</v>
      </c>
      <c r="E154" s="9">
        <v>3.95</v>
      </c>
      <c r="F154" s="9">
        <f t="shared" si="50"/>
        <v>12658227.848101266</v>
      </c>
      <c r="G154" s="21">
        <f t="shared" si="51"/>
        <v>405063291.1392405</v>
      </c>
      <c r="H154" s="9">
        <f t="shared" si="52"/>
        <v>8.6075228870294644</v>
      </c>
      <c r="I154" s="8"/>
      <c r="K154" s="8"/>
      <c r="L154" s="8">
        <v>32</v>
      </c>
      <c r="M154" s="4">
        <v>1000000</v>
      </c>
      <c r="N154" s="9">
        <v>50</v>
      </c>
      <c r="O154" s="9">
        <v>3.95</v>
      </c>
      <c r="P154" s="9">
        <f t="shared" si="58"/>
        <v>12658227.848101266</v>
      </c>
      <c r="Q154" s="21">
        <f t="shared" si="59"/>
        <v>405063291.1392405</v>
      </c>
      <c r="R154" s="9">
        <f t="shared" si="55"/>
        <v>8.6075228870294644</v>
      </c>
      <c r="S154" s="8"/>
    </row>
    <row r="155" spans="1:20" x14ac:dyDescent="0.2">
      <c r="A155" s="4"/>
      <c r="B155" s="9">
        <v>30</v>
      </c>
      <c r="C155" s="8">
        <v>1000000</v>
      </c>
      <c r="D155" s="9">
        <v>50</v>
      </c>
      <c r="E155" s="9">
        <v>3.95</v>
      </c>
      <c r="F155" s="9">
        <f t="shared" si="50"/>
        <v>12658227.848101266</v>
      </c>
      <c r="G155" s="21">
        <f t="shared" si="51"/>
        <v>379746835.44303799</v>
      </c>
      <c r="H155" s="9">
        <f t="shared" si="52"/>
        <v>8.5794941634292208</v>
      </c>
      <c r="I155" s="8">
        <f>AVERAGE(H153:H155)</f>
        <v>8.6069562920701674</v>
      </c>
      <c r="K155" s="8"/>
      <c r="L155" s="8">
        <v>30</v>
      </c>
      <c r="M155" s="4">
        <v>1000000</v>
      </c>
      <c r="N155" s="9">
        <v>50</v>
      </c>
      <c r="O155" s="9">
        <v>3.95</v>
      </c>
      <c r="P155" s="9">
        <f t="shared" si="58"/>
        <v>12658227.848101266</v>
      </c>
      <c r="Q155" s="21">
        <f t="shared" si="59"/>
        <v>379746835.44303799</v>
      </c>
      <c r="R155" s="9">
        <f t="shared" si="55"/>
        <v>8.5794941634292208</v>
      </c>
      <c r="S155" s="8">
        <f>AVERAGE(R153:R155)</f>
        <v>8.5839293190223991</v>
      </c>
    </row>
    <row r="156" spans="1:20" x14ac:dyDescent="0.2">
      <c r="A156" s="4"/>
      <c r="B156" s="8"/>
      <c r="C156" s="8"/>
      <c r="D156" s="9"/>
      <c r="E156" s="9"/>
      <c r="F156" s="9"/>
      <c r="G156" s="21"/>
      <c r="H156" s="9"/>
      <c r="I156" s="8"/>
      <c r="K156" s="8"/>
      <c r="L156" s="8"/>
      <c r="M156" s="4"/>
      <c r="N156" s="9"/>
      <c r="O156" s="9"/>
      <c r="P156" s="9"/>
      <c r="Q156" s="21"/>
      <c r="R156" s="9"/>
      <c r="S156" s="8"/>
    </row>
    <row r="157" spans="1:20" x14ac:dyDescent="0.2">
      <c r="A157" s="4"/>
      <c r="B157" s="8">
        <v>18</v>
      </c>
      <c r="C157" s="8">
        <v>1000000</v>
      </c>
      <c r="D157" s="9">
        <v>50</v>
      </c>
      <c r="E157" s="9">
        <v>3.95</v>
      </c>
      <c r="F157" s="9">
        <f t="shared" si="50"/>
        <v>12658227.848101266</v>
      </c>
      <c r="G157" s="21">
        <f t="shared" si="51"/>
        <v>227848101.26582277</v>
      </c>
      <c r="H157" s="9">
        <f t="shared" si="52"/>
        <v>8.3576454138128646</v>
      </c>
      <c r="I157" s="8"/>
      <c r="K157" s="8"/>
      <c r="L157" s="8">
        <v>30</v>
      </c>
      <c r="M157" s="4">
        <v>1000000</v>
      </c>
      <c r="N157" s="9">
        <v>50</v>
      </c>
      <c r="O157" s="9">
        <v>3.95</v>
      </c>
      <c r="P157" s="9">
        <f t="shared" si="58"/>
        <v>12658227.848101266</v>
      </c>
      <c r="Q157" s="21">
        <f t="shared" si="59"/>
        <v>379746835.44303799</v>
      </c>
      <c r="R157" s="9">
        <f t="shared" si="55"/>
        <v>8.5794941634292208</v>
      </c>
      <c r="S157" s="8"/>
    </row>
    <row r="158" spans="1:20" x14ac:dyDescent="0.2">
      <c r="A158" s="4"/>
      <c r="B158" s="8">
        <v>22</v>
      </c>
      <c r="C158" s="8">
        <v>1000000</v>
      </c>
      <c r="D158" s="9">
        <v>50</v>
      </c>
      <c r="E158" s="9">
        <v>3.95</v>
      </c>
      <c r="F158" s="9">
        <f t="shared" si="50"/>
        <v>12658227.848101266</v>
      </c>
      <c r="G158" s="21">
        <f t="shared" si="51"/>
        <v>278481012.65822786</v>
      </c>
      <c r="H158" s="9">
        <f t="shared" si="52"/>
        <v>8.4447955895317648</v>
      </c>
      <c r="I158" s="8"/>
      <c r="K158" s="8"/>
      <c r="L158" s="8">
        <v>31</v>
      </c>
      <c r="M158" s="4">
        <v>1000000</v>
      </c>
      <c r="N158" s="9">
        <v>50</v>
      </c>
      <c r="O158" s="9">
        <v>3.95</v>
      </c>
      <c r="P158" s="9">
        <f t="shared" si="58"/>
        <v>12658227.848101266</v>
      </c>
      <c r="Q158" s="21">
        <f t="shared" si="59"/>
        <v>392405063.29113925</v>
      </c>
      <c r="R158" s="9">
        <f t="shared" si="55"/>
        <v>8.5937346025438313</v>
      </c>
      <c r="S158" s="8"/>
    </row>
    <row r="159" spans="1:20" x14ac:dyDescent="0.2">
      <c r="A159" s="4"/>
      <c r="B159" s="8">
        <v>23</v>
      </c>
      <c r="C159" s="8">
        <v>1000000</v>
      </c>
      <c r="D159" s="9">
        <v>50</v>
      </c>
      <c r="E159" s="9">
        <v>3.95</v>
      </c>
      <c r="F159" s="9">
        <f t="shared" si="50"/>
        <v>12658227.848101266</v>
      </c>
      <c r="G159" s="21">
        <f t="shared" si="51"/>
        <v>291139240.50632912</v>
      </c>
      <c r="H159" s="9">
        <f t="shared" si="52"/>
        <v>8.4641007447271512</v>
      </c>
      <c r="I159" s="8">
        <f>AVERAGE(H157:H159)</f>
        <v>8.4221805826905936</v>
      </c>
      <c r="K159" s="8"/>
      <c r="L159" s="8">
        <v>33</v>
      </c>
      <c r="M159" s="4">
        <v>1000000</v>
      </c>
      <c r="N159" s="9">
        <v>50</v>
      </c>
      <c r="O159" s="9">
        <v>3.95</v>
      </c>
      <c r="P159" s="9">
        <f t="shared" si="58"/>
        <v>12658227.848101266</v>
      </c>
      <c r="Q159" s="21">
        <f t="shared" si="59"/>
        <v>417721518.98734176</v>
      </c>
      <c r="R159" s="9">
        <f t="shared" si="55"/>
        <v>8.6208868485874461</v>
      </c>
      <c r="S159" s="8">
        <f>AVERAGE(R157:R159)</f>
        <v>8.5980385381868327</v>
      </c>
    </row>
    <row r="160" spans="1:20" x14ac:dyDescent="0.2">
      <c r="A160" s="12"/>
      <c r="B160" s="10"/>
      <c r="C160" s="10"/>
      <c r="D160" s="10"/>
      <c r="E160" s="10"/>
      <c r="F160" s="10"/>
      <c r="G160" s="10"/>
      <c r="H160" s="10"/>
      <c r="I160" s="10"/>
      <c r="J160" s="9"/>
      <c r="K160" s="11"/>
      <c r="L160" s="10"/>
      <c r="M160" s="10"/>
      <c r="N160" s="10"/>
      <c r="O160" s="10"/>
      <c r="P160" s="10"/>
      <c r="Q160" s="10"/>
      <c r="R160" s="10"/>
      <c r="S160" s="10"/>
      <c r="T160" s="9"/>
    </row>
    <row r="163" spans="1:19" ht="17" thickBot="1" x14ac:dyDescent="0.25">
      <c r="A163" s="16" t="s">
        <v>310</v>
      </c>
      <c r="B163" s="17" t="s">
        <v>289</v>
      </c>
      <c r="C163" s="16" t="s">
        <v>290</v>
      </c>
      <c r="D163" s="16" t="s">
        <v>311</v>
      </c>
      <c r="E163" s="16" t="s">
        <v>292</v>
      </c>
      <c r="F163" s="17" t="s">
        <v>293</v>
      </c>
      <c r="G163" s="17" t="s">
        <v>294</v>
      </c>
      <c r="H163" s="17" t="s">
        <v>295</v>
      </c>
      <c r="I163" s="17" t="s">
        <v>296</v>
      </c>
      <c r="K163" s="17" t="s">
        <v>312</v>
      </c>
      <c r="L163" s="17" t="s">
        <v>289</v>
      </c>
      <c r="M163" s="16" t="s">
        <v>290</v>
      </c>
      <c r="N163" s="16" t="s">
        <v>311</v>
      </c>
      <c r="O163" s="16" t="s">
        <v>292</v>
      </c>
      <c r="P163" s="17" t="s">
        <v>293</v>
      </c>
      <c r="Q163" s="17" t="s">
        <v>294</v>
      </c>
      <c r="R163" s="17" t="s">
        <v>295</v>
      </c>
      <c r="S163" s="17" t="s">
        <v>296</v>
      </c>
    </row>
    <row r="164" spans="1:19" x14ac:dyDescent="0.2">
      <c r="A164" s="18" t="s">
        <v>298</v>
      </c>
      <c r="B164" s="8">
        <v>18</v>
      </c>
      <c r="C164" s="4">
        <v>1000</v>
      </c>
      <c r="D164" s="4">
        <v>50</v>
      </c>
      <c r="E164" s="4">
        <v>3.95</v>
      </c>
      <c r="F164" s="8">
        <f t="shared" ref="F164:F174" si="60">C164*D164/E164</f>
        <v>12658.227848101265</v>
      </c>
      <c r="G164" s="19">
        <f t="shared" ref="G164:G174" si="61">F164*B164</f>
        <v>227848.10126582277</v>
      </c>
      <c r="H164" s="8">
        <f t="shared" ref="H164:H174" si="62">LOG10(G164)</f>
        <v>5.3576454138128646</v>
      </c>
      <c r="I164" s="8"/>
      <c r="K164" s="20" t="s">
        <v>313</v>
      </c>
      <c r="L164" s="8">
        <v>86</v>
      </c>
      <c r="M164" s="4">
        <v>100</v>
      </c>
      <c r="N164" s="4">
        <v>50</v>
      </c>
      <c r="O164" s="4">
        <v>3.95</v>
      </c>
      <c r="P164" s="8">
        <f t="shared" ref="P164:P166" si="63">M164*N164/O164</f>
        <v>1265.8227848101264</v>
      </c>
      <c r="Q164" s="19">
        <f t="shared" ref="Q164:Q166" si="64">P164*L164</f>
        <v>108860.75949367088</v>
      </c>
      <c r="R164" s="8">
        <f t="shared" ref="R164:R174" si="65">LOG10(Q164)</f>
        <v>5.0368713599531265</v>
      </c>
      <c r="S164" s="8"/>
    </row>
    <row r="165" spans="1:19" x14ac:dyDescent="0.2">
      <c r="A165" s="4"/>
      <c r="B165" s="8">
        <v>18</v>
      </c>
      <c r="C165" s="4">
        <v>1000</v>
      </c>
      <c r="D165" s="4">
        <v>50</v>
      </c>
      <c r="E165" s="4">
        <v>3.95</v>
      </c>
      <c r="F165" s="8">
        <f t="shared" si="60"/>
        <v>12658.227848101265</v>
      </c>
      <c r="G165" s="19">
        <f t="shared" si="61"/>
        <v>227848.10126582277</v>
      </c>
      <c r="H165" s="8">
        <f t="shared" si="62"/>
        <v>5.3576454138128646</v>
      </c>
      <c r="I165" s="8"/>
      <c r="K165" s="8"/>
      <c r="L165" s="8">
        <v>90</v>
      </c>
      <c r="M165" s="4">
        <v>100</v>
      </c>
      <c r="N165" s="4">
        <v>50</v>
      </c>
      <c r="O165" s="4">
        <v>3.95</v>
      </c>
      <c r="P165" s="8">
        <f t="shared" si="63"/>
        <v>1265.8227848101264</v>
      </c>
      <c r="Q165" s="19">
        <f t="shared" si="64"/>
        <v>113924.05063291139</v>
      </c>
      <c r="R165" s="8">
        <f t="shared" si="65"/>
        <v>5.0566154181488834</v>
      </c>
      <c r="S165" s="8"/>
    </row>
    <row r="166" spans="1:19" x14ac:dyDescent="0.2">
      <c r="A166" s="4"/>
      <c r="B166" s="8">
        <v>18</v>
      </c>
      <c r="C166" s="4">
        <v>1000</v>
      </c>
      <c r="D166" s="4">
        <v>50</v>
      </c>
      <c r="E166" s="4">
        <v>3.95</v>
      </c>
      <c r="F166" s="8">
        <f t="shared" si="60"/>
        <v>12658.227848101265</v>
      </c>
      <c r="G166" s="19">
        <f t="shared" si="61"/>
        <v>227848.10126582277</v>
      </c>
      <c r="H166" s="8">
        <f t="shared" si="62"/>
        <v>5.3576454138128646</v>
      </c>
      <c r="I166" s="8">
        <f>AVERAGE(H164:H166)</f>
        <v>5.3576454138128646</v>
      </c>
      <c r="K166" s="8"/>
      <c r="L166" s="8">
        <v>94</v>
      </c>
      <c r="M166" s="4">
        <v>100</v>
      </c>
      <c r="N166" s="4">
        <v>50</v>
      </c>
      <c r="O166" s="4">
        <v>3.95</v>
      </c>
      <c r="P166" s="8">
        <f t="shared" si="63"/>
        <v>1265.8227848101264</v>
      </c>
      <c r="Q166" s="19">
        <f t="shared" si="64"/>
        <v>118987.34177215189</v>
      </c>
      <c r="R166" s="8">
        <f t="shared" si="65"/>
        <v>5.0755007623092574</v>
      </c>
      <c r="S166" s="8">
        <f>AVERAGE(R164:R166)</f>
        <v>5.0563291801370891</v>
      </c>
    </row>
    <row r="167" spans="1:19" x14ac:dyDescent="0.2">
      <c r="A167" s="4"/>
      <c r="B167" s="8"/>
      <c r="C167" s="4"/>
      <c r="D167" s="4"/>
      <c r="E167" s="4"/>
      <c r="F167" s="8"/>
      <c r="G167" s="19"/>
      <c r="H167" s="8"/>
      <c r="I167" s="8"/>
      <c r="K167" s="8"/>
      <c r="L167" s="8"/>
      <c r="M167" s="4"/>
      <c r="N167" s="4"/>
      <c r="O167" s="4"/>
      <c r="P167" s="8"/>
      <c r="Q167" s="19"/>
      <c r="R167" s="8"/>
      <c r="S167" s="8"/>
    </row>
    <row r="168" spans="1:19" x14ac:dyDescent="0.2">
      <c r="A168" s="4"/>
      <c r="B168" s="8">
        <v>31</v>
      </c>
      <c r="C168" s="4">
        <v>1000</v>
      </c>
      <c r="D168" s="4">
        <v>50</v>
      </c>
      <c r="E168" s="4">
        <v>3.95</v>
      </c>
      <c r="F168" s="8">
        <f t="shared" si="60"/>
        <v>12658.227848101265</v>
      </c>
      <c r="G168" s="19">
        <f t="shared" si="61"/>
        <v>392405.0632911392</v>
      </c>
      <c r="H168" s="8">
        <f t="shared" si="62"/>
        <v>5.5937346025438313</v>
      </c>
      <c r="I168" s="8"/>
      <c r="K168" s="8"/>
      <c r="L168" s="8">
        <v>70</v>
      </c>
      <c r="M168" s="4">
        <v>100</v>
      </c>
      <c r="N168" s="4">
        <v>50</v>
      </c>
      <c r="O168" s="4">
        <v>3.95</v>
      </c>
      <c r="P168" s="8">
        <f t="shared" ref="P168:P170" si="66">M168*N168/O168</f>
        <v>1265.8227848101264</v>
      </c>
      <c r="Q168" s="19">
        <f t="shared" ref="Q168:Q170" si="67">P168*L168</f>
        <v>88607.594936708847</v>
      </c>
      <c r="R168" s="8">
        <f t="shared" si="65"/>
        <v>4.9474709487238151</v>
      </c>
      <c r="S168" s="8"/>
    </row>
    <row r="169" spans="1:19" x14ac:dyDescent="0.2">
      <c r="A169" s="4"/>
      <c r="B169" s="8">
        <v>28</v>
      </c>
      <c r="C169" s="4">
        <v>1000</v>
      </c>
      <c r="D169" s="4">
        <v>50</v>
      </c>
      <c r="E169" s="4">
        <v>3.95</v>
      </c>
      <c r="F169" s="8">
        <f t="shared" si="60"/>
        <v>12658.227848101265</v>
      </c>
      <c r="G169" s="19">
        <f t="shared" si="61"/>
        <v>354430.37974683545</v>
      </c>
      <c r="H169" s="8">
        <f t="shared" si="62"/>
        <v>5.5495309400517776</v>
      </c>
      <c r="I169" s="8"/>
      <c r="K169" s="8"/>
      <c r="L169" s="8">
        <v>73</v>
      </c>
      <c r="M169" s="4">
        <v>100</v>
      </c>
      <c r="N169" s="4">
        <v>50</v>
      </c>
      <c r="O169" s="4">
        <v>3.95</v>
      </c>
      <c r="P169" s="8">
        <f t="shared" si="66"/>
        <v>1265.8227848101264</v>
      </c>
      <c r="Q169" s="19">
        <f t="shared" si="67"/>
        <v>92405.063291139231</v>
      </c>
      <c r="R169" s="8">
        <f t="shared" si="65"/>
        <v>4.9656957688300141</v>
      </c>
      <c r="S169" s="8"/>
    </row>
    <row r="170" spans="1:19" x14ac:dyDescent="0.2">
      <c r="A170" s="4"/>
      <c r="B170" s="8">
        <v>32</v>
      </c>
      <c r="C170" s="4">
        <v>1000</v>
      </c>
      <c r="D170" s="4">
        <v>50</v>
      </c>
      <c r="E170" s="4">
        <v>3.95</v>
      </c>
      <c r="F170" s="8">
        <f t="shared" si="60"/>
        <v>12658.227848101265</v>
      </c>
      <c r="G170" s="19">
        <f t="shared" si="61"/>
        <v>405063.29113924049</v>
      </c>
      <c r="H170" s="8">
        <f t="shared" si="62"/>
        <v>5.6075228870294644</v>
      </c>
      <c r="I170" s="8">
        <f>AVERAGE(H168:H170)</f>
        <v>5.5835961432083581</v>
      </c>
      <c r="K170" s="8"/>
      <c r="L170" s="8">
        <v>75</v>
      </c>
      <c r="M170" s="4">
        <v>100</v>
      </c>
      <c r="N170" s="4">
        <v>50</v>
      </c>
      <c r="O170" s="4">
        <v>3.95</v>
      </c>
      <c r="P170" s="8">
        <f t="shared" si="66"/>
        <v>1265.8227848101264</v>
      </c>
      <c r="Q170" s="19">
        <f t="shared" si="67"/>
        <v>94936.708860759478</v>
      </c>
      <c r="R170" s="8">
        <f t="shared" si="65"/>
        <v>4.9774341721012583</v>
      </c>
      <c r="S170" s="8">
        <f>AVERAGE(R168:R170)</f>
        <v>4.9635336298850286</v>
      </c>
    </row>
    <row r="171" spans="1:19" x14ac:dyDescent="0.2">
      <c r="A171" s="4"/>
      <c r="B171" s="8"/>
      <c r="C171" s="4"/>
      <c r="D171" s="4"/>
      <c r="E171" s="4"/>
      <c r="F171" s="8"/>
      <c r="G171" s="19"/>
      <c r="H171" s="8"/>
      <c r="I171" s="8"/>
      <c r="K171" s="8"/>
      <c r="L171" s="8"/>
      <c r="M171" s="4"/>
      <c r="N171" s="4"/>
      <c r="O171" s="4"/>
      <c r="P171" s="8"/>
      <c r="Q171" s="19"/>
      <c r="R171" s="8"/>
      <c r="S171" s="8"/>
    </row>
    <row r="172" spans="1:19" x14ac:dyDescent="0.2">
      <c r="A172" s="4"/>
      <c r="B172" s="8">
        <v>18</v>
      </c>
      <c r="C172" s="4">
        <v>1000</v>
      </c>
      <c r="D172" s="4">
        <v>50</v>
      </c>
      <c r="E172" s="4">
        <v>3.95</v>
      </c>
      <c r="F172" s="8">
        <f t="shared" si="60"/>
        <v>12658.227848101265</v>
      </c>
      <c r="G172" s="19">
        <f t="shared" si="61"/>
        <v>227848.10126582277</v>
      </c>
      <c r="H172" s="8">
        <f t="shared" si="62"/>
        <v>5.3576454138128646</v>
      </c>
      <c r="I172" s="8"/>
      <c r="K172" s="8"/>
      <c r="L172" s="8">
        <v>63</v>
      </c>
      <c r="M172" s="4">
        <v>100</v>
      </c>
      <c r="N172" s="4">
        <v>50</v>
      </c>
      <c r="O172" s="4">
        <v>3.95</v>
      </c>
      <c r="P172" s="8">
        <f t="shared" ref="P172:P174" si="68">M172*N172/O172</f>
        <v>1265.8227848101264</v>
      </c>
      <c r="Q172" s="19">
        <f t="shared" ref="Q172:Q174" si="69">P172*L172</f>
        <v>79746.83544303797</v>
      </c>
      <c r="R172" s="8">
        <f t="shared" si="65"/>
        <v>4.9017134581631403</v>
      </c>
      <c r="S172" s="8"/>
    </row>
    <row r="173" spans="1:19" x14ac:dyDescent="0.2">
      <c r="A173" s="4"/>
      <c r="B173" s="8">
        <v>21</v>
      </c>
      <c r="C173" s="4">
        <v>1000</v>
      </c>
      <c r="D173" s="4">
        <v>50</v>
      </c>
      <c r="E173" s="4">
        <v>3.95</v>
      </c>
      <c r="F173" s="8">
        <f t="shared" si="60"/>
        <v>12658.227848101265</v>
      </c>
      <c r="G173" s="19">
        <f t="shared" si="61"/>
        <v>265822.78481012658</v>
      </c>
      <c r="H173" s="8">
        <f t="shared" si="62"/>
        <v>5.4245922034434777</v>
      </c>
      <c r="I173" s="8"/>
      <c r="K173" s="8"/>
      <c r="L173" s="8">
        <v>64</v>
      </c>
      <c r="M173" s="4">
        <v>100</v>
      </c>
      <c r="N173" s="4">
        <v>50</v>
      </c>
      <c r="O173" s="4">
        <v>3.95</v>
      </c>
      <c r="P173" s="8">
        <f t="shared" si="68"/>
        <v>1265.8227848101264</v>
      </c>
      <c r="Q173" s="19">
        <f t="shared" si="69"/>
        <v>81012.658227848093</v>
      </c>
      <c r="R173" s="8">
        <f t="shared" si="65"/>
        <v>4.9085528826934457</v>
      </c>
      <c r="S173" s="8"/>
    </row>
    <row r="174" spans="1:19" x14ac:dyDescent="0.2">
      <c r="A174" s="5"/>
      <c r="B174" s="11">
        <v>21</v>
      </c>
      <c r="C174" s="5">
        <v>1000</v>
      </c>
      <c r="D174" s="5">
        <v>50</v>
      </c>
      <c r="E174" s="5">
        <v>3.95</v>
      </c>
      <c r="F174" s="11">
        <f t="shared" si="60"/>
        <v>12658.227848101265</v>
      </c>
      <c r="G174" s="22">
        <f t="shared" si="61"/>
        <v>265822.78481012658</v>
      </c>
      <c r="H174" s="11">
        <f t="shared" si="62"/>
        <v>5.4245922034434777</v>
      </c>
      <c r="I174" s="11">
        <f>AVERAGE(H172:H174)</f>
        <v>5.4022766068999397</v>
      </c>
      <c r="K174" s="11"/>
      <c r="L174" s="11">
        <v>60</v>
      </c>
      <c r="M174" s="11">
        <v>100</v>
      </c>
      <c r="N174" s="5">
        <v>50</v>
      </c>
      <c r="O174" s="5">
        <v>3.95</v>
      </c>
      <c r="P174" s="11">
        <f t="shared" si="68"/>
        <v>1265.8227848101264</v>
      </c>
      <c r="Q174" s="22">
        <f t="shared" si="69"/>
        <v>75949.367088607585</v>
      </c>
      <c r="R174" s="11">
        <f t="shared" si="65"/>
        <v>4.880524159093202</v>
      </c>
      <c r="S174" s="11">
        <f>AVERAGE(R172:R174)</f>
        <v>4.8969301666499296</v>
      </c>
    </row>
    <row r="175" spans="1:19" x14ac:dyDescent="0.2">
      <c r="A175" s="4"/>
      <c r="B175" s="8"/>
      <c r="C175" s="4"/>
      <c r="D175" s="4"/>
      <c r="E175" s="4"/>
      <c r="F175" s="8"/>
      <c r="G175" s="19"/>
      <c r="H175" s="8"/>
      <c r="I175" s="8"/>
      <c r="K175" s="8"/>
      <c r="L175" s="8"/>
      <c r="M175" s="4"/>
      <c r="N175" s="4"/>
      <c r="O175" s="4"/>
      <c r="P175" s="8"/>
      <c r="Q175" s="19"/>
      <c r="R175" s="8"/>
      <c r="S175" s="8"/>
    </row>
    <row r="176" spans="1:19" x14ac:dyDescent="0.2">
      <c r="A176" s="18" t="s">
        <v>300</v>
      </c>
      <c r="B176" s="8">
        <v>23</v>
      </c>
      <c r="C176" s="4">
        <v>1000</v>
      </c>
      <c r="D176" s="4">
        <v>50</v>
      </c>
      <c r="E176" s="4">
        <v>3.95</v>
      </c>
      <c r="F176" s="8">
        <f t="shared" ref="F176:F186" si="70">C176*D176/E176</f>
        <v>12658.227848101265</v>
      </c>
      <c r="G176" s="19">
        <f t="shared" ref="G176:G186" si="71">F176*B176</f>
        <v>291139.24050632911</v>
      </c>
      <c r="H176" s="8">
        <f t="shared" ref="H176:H186" si="72">LOG10(G176)</f>
        <v>5.4641007447271512</v>
      </c>
      <c r="I176" s="8"/>
      <c r="K176" s="20" t="s">
        <v>314</v>
      </c>
      <c r="L176" s="8">
        <v>18</v>
      </c>
      <c r="M176" s="4">
        <v>1000</v>
      </c>
      <c r="N176" s="4">
        <v>50</v>
      </c>
      <c r="O176" s="4">
        <v>3.95</v>
      </c>
      <c r="P176" s="8">
        <f t="shared" ref="P176:P178" si="73">M176*N176/O176</f>
        <v>12658.227848101265</v>
      </c>
      <c r="Q176" s="19">
        <f t="shared" ref="Q176:Q178" si="74">P176*L176</f>
        <v>227848.10126582277</v>
      </c>
      <c r="R176" s="8">
        <f t="shared" ref="R176:R186" si="75">LOG10(Q176)</f>
        <v>5.3576454138128646</v>
      </c>
      <c r="S176" s="8"/>
    </row>
    <row r="177" spans="1:19" x14ac:dyDescent="0.2">
      <c r="A177" s="4"/>
      <c r="B177" s="8">
        <v>27</v>
      </c>
      <c r="C177" s="4">
        <v>1000</v>
      </c>
      <c r="D177" s="4">
        <v>50</v>
      </c>
      <c r="E177" s="4">
        <v>3.95</v>
      </c>
      <c r="F177" s="8">
        <f t="shared" si="70"/>
        <v>12658.227848101265</v>
      </c>
      <c r="G177" s="19">
        <f t="shared" si="71"/>
        <v>341772.15189873416</v>
      </c>
      <c r="H177" s="8">
        <f t="shared" si="72"/>
        <v>5.533736672868546</v>
      </c>
      <c r="I177" s="8"/>
      <c r="K177" s="8"/>
      <c r="L177" s="8">
        <v>16</v>
      </c>
      <c r="M177" s="4">
        <v>1000</v>
      </c>
      <c r="N177" s="4">
        <v>50</v>
      </c>
      <c r="O177" s="4">
        <v>3.95</v>
      </c>
      <c r="P177" s="8">
        <f t="shared" si="73"/>
        <v>12658.227848101265</v>
      </c>
      <c r="Q177" s="19">
        <f t="shared" si="74"/>
        <v>202531.64556962025</v>
      </c>
      <c r="R177" s="8">
        <f t="shared" si="75"/>
        <v>5.3064928913654832</v>
      </c>
      <c r="S177" s="8"/>
    </row>
    <row r="178" spans="1:19" x14ac:dyDescent="0.2">
      <c r="A178" s="4"/>
      <c r="B178" s="8">
        <v>24</v>
      </c>
      <c r="C178" s="4">
        <v>1000</v>
      </c>
      <c r="D178" s="4">
        <v>50</v>
      </c>
      <c r="E178" s="4">
        <v>3.95</v>
      </c>
      <c r="F178" s="8">
        <f t="shared" si="70"/>
        <v>12658.227848101265</v>
      </c>
      <c r="G178" s="19">
        <f t="shared" si="71"/>
        <v>303797.4683544304</v>
      </c>
      <c r="H178" s="8">
        <f t="shared" si="72"/>
        <v>5.4825841504211645</v>
      </c>
      <c r="I178" s="8">
        <f>AVERAGE(H176:H178)</f>
        <v>5.4934738560056209</v>
      </c>
      <c r="K178" s="8"/>
      <c r="L178" s="8">
        <v>17</v>
      </c>
      <c r="M178" s="4">
        <v>1000</v>
      </c>
      <c r="N178" s="4">
        <v>50</v>
      </c>
      <c r="O178" s="4">
        <v>3.95</v>
      </c>
      <c r="P178" s="8">
        <f t="shared" si="73"/>
        <v>12658.227848101265</v>
      </c>
      <c r="Q178" s="19">
        <f t="shared" si="74"/>
        <v>215189.87341772151</v>
      </c>
      <c r="R178" s="8">
        <f t="shared" si="75"/>
        <v>5.3328218300878323</v>
      </c>
      <c r="S178" s="8">
        <f>AVERAGE(R176:R178)</f>
        <v>5.3323200450887267</v>
      </c>
    </row>
    <row r="179" spans="1:19" x14ac:dyDescent="0.2">
      <c r="A179" s="4"/>
      <c r="B179" s="8"/>
      <c r="C179" s="4"/>
      <c r="D179" s="4"/>
      <c r="E179" s="4"/>
      <c r="F179" s="8"/>
      <c r="G179" s="19"/>
      <c r="H179" s="8"/>
      <c r="I179" s="8"/>
      <c r="K179" s="8"/>
      <c r="L179" s="8"/>
      <c r="M179" s="4"/>
      <c r="N179" s="4"/>
      <c r="O179" s="4"/>
      <c r="P179" s="8"/>
      <c r="Q179" s="19"/>
      <c r="R179" s="8"/>
      <c r="S179" s="8"/>
    </row>
    <row r="180" spans="1:19" x14ac:dyDescent="0.2">
      <c r="A180" s="4"/>
      <c r="B180" s="8">
        <v>42</v>
      </c>
      <c r="C180" s="4">
        <v>1000</v>
      </c>
      <c r="D180" s="4">
        <v>50</v>
      </c>
      <c r="E180" s="4">
        <v>3.95</v>
      </c>
      <c r="F180" s="8">
        <f t="shared" si="70"/>
        <v>12658.227848101265</v>
      </c>
      <c r="G180" s="19">
        <f t="shared" si="71"/>
        <v>531645.56962025317</v>
      </c>
      <c r="H180" s="8">
        <f t="shared" si="72"/>
        <v>5.725622199107459</v>
      </c>
      <c r="I180" s="8"/>
      <c r="K180" s="8"/>
      <c r="L180" s="8">
        <v>48</v>
      </c>
      <c r="M180" s="4">
        <v>100</v>
      </c>
      <c r="N180" s="4">
        <v>50</v>
      </c>
      <c r="O180" s="4">
        <v>3.95</v>
      </c>
      <c r="P180" s="8">
        <f t="shared" ref="P180:P182" si="76">M180*N180/O180</f>
        <v>1265.8227848101264</v>
      </c>
      <c r="Q180" s="19">
        <f t="shared" ref="Q180:Q182" si="77">P180*L180</f>
        <v>60759.49367088607</v>
      </c>
      <c r="R180" s="8">
        <f t="shared" si="75"/>
        <v>4.7836141460851458</v>
      </c>
      <c r="S180" s="8"/>
    </row>
    <row r="181" spans="1:19" x14ac:dyDescent="0.2">
      <c r="A181" s="4"/>
      <c r="B181" s="8">
        <v>35</v>
      </c>
      <c r="C181" s="4">
        <v>1000</v>
      </c>
      <c r="D181" s="4">
        <v>50</v>
      </c>
      <c r="E181" s="4">
        <v>3.95</v>
      </c>
      <c r="F181" s="8">
        <f t="shared" si="70"/>
        <v>12658.227848101265</v>
      </c>
      <c r="G181" s="19">
        <f t="shared" si="71"/>
        <v>443037.97468354431</v>
      </c>
      <c r="H181" s="8">
        <f t="shared" si="72"/>
        <v>5.6464409530598338</v>
      </c>
      <c r="I181" s="8"/>
      <c r="K181" s="8"/>
      <c r="L181" s="8">
        <v>49</v>
      </c>
      <c r="M181" s="4">
        <v>100</v>
      </c>
      <c r="N181" s="4">
        <v>50</v>
      </c>
      <c r="O181" s="4">
        <v>3.95</v>
      </c>
      <c r="P181" s="8">
        <f t="shared" si="76"/>
        <v>1265.8227848101264</v>
      </c>
      <c r="Q181" s="19">
        <f t="shared" si="77"/>
        <v>62025.316455696193</v>
      </c>
      <c r="R181" s="8">
        <f t="shared" si="75"/>
        <v>4.792568988738072</v>
      </c>
      <c r="S181" s="8"/>
    </row>
    <row r="182" spans="1:19" x14ac:dyDescent="0.2">
      <c r="A182" s="4"/>
      <c r="B182" s="8">
        <v>37</v>
      </c>
      <c r="C182" s="4">
        <v>1000</v>
      </c>
      <c r="D182" s="4">
        <v>50</v>
      </c>
      <c r="E182" s="4">
        <v>3.95</v>
      </c>
      <c r="F182" s="8">
        <f t="shared" si="70"/>
        <v>12658.227848101265</v>
      </c>
      <c r="G182" s="19">
        <f t="shared" si="71"/>
        <v>468354.43037974683</v>
      </c>
      <c r="H182" s="8">
        <f t="shared" si="72"/>
        <v>5.6705746327765532</v>
      </c>
      <c r="I182" s="8">
        <f>AVERAGE(H180:H182)</f>
        <v>5.6808792616479487</v>
      </c>
      <c r="K182" s="8"/>
      <c r="L182" s="8">
        <v>49</v>
      </c>
      <c r="M182" s="4">
        <v>100</v>
      </c>
      <c r="N182" s="4">
        <v>50</v>
      </c>
      <c r="O182" s="4">
        <v>3.95</v>
      </c>
      <c r="P182" s="8">
        <f t="shared" si="76"/>
        <v>1265.8227848101264</v>
      </c>
      <c r="Q182" s="19">
        <f t="shared" si="77"/>
        <v>62025.316455696193</v>
      </c>
      <c r="R182" s="8">
        <f t="shared" si="75"/>
        <v>4.792568988738072</v>
      </c>
      <c r="S182" s="8">
        <f>AVERAGE(R180:R182)</f>
        <v>4.7895840411870969</v>
      </c>
    </row>
    <row r="183" spans="1:19" x14ac:dyDescent="0.2">
      <c r="A183" s="4"/>
      <c r="B183" s="8"/>
      <c r="C183" s="4"/>
      <c r="D183" s="4"/>
      <c r="E183" s="4"/>
      <c r="F183" s="8"/>
      <c r="G183" s="19"/>
      <c r="H183" s="8"/>
      <c r="I183" s="8"/>
      <c r="K183" s="8"/>
      <c r="L183" s="8"/>
      <c r="M183" s="4"/>
      <c r="N183" s="4"/>
      <c r="O183" s="4"/>
      <c r="P183" s="8"/>
      <c r="Q183" s="19"/>
      <c r="R183" s="8"/>
      <c r="S183" s="8"/>
    </row>
    <row r="184" spans="1:19" x14ac:dyDescent="0.2">
      <c r="A184" s="4"/>
      <c r="B184" s="8">
        <v>44</v>
      </c>
      <c r="C184" s="4">
        <v>1000</v>
      </c>
      <c r="D184" s="4">
        <v>50</v>
      </c>
      <c r="E184" s="4">
        <v>3.95</v>
      </c>
      <c r="F184" s="8">
        <f t="shared" si="70"/>
        <v>12658.227848101265</v>
      </c>
      <c r="G184" s="19">
        <f t="shared" si="71"/>
        <v>556962.02531645563</v>
      </c>
      <c r="H184" s="8">
        <f t="shared" si="72"/>
        <v>5.745825585195746</v>
      </c>
      <c r="I184" s="8"/>
      <c r="K184" s="8"/>
      <c r="L184" s="8">
        <v>77</v>
      </c>
      <c r="M184" s="4">
        <v>100</v>
      </c>
      <c r="N184" s="4">
        <v>50</v>
      </c>
      <c r="O184" s="4">
        <v>3.95</v>
      </c>
      <c r="P184" s="8">
        <f t="shared" ref="P184:P186" si="78">M184*N184/O184</f>
        <v>1265.8227848101264</v>
      </c>
      <c r="Q184" s="19">
        <f t="shared" ref="Q184:Q186" si="79">P184*L184</f>
        <v>97468.354430379739</v>
      </c>
      <c r="R184" s="8">
        <f t="shared" si="75"/>
        <v>4.9888636338820405</v>
      </c>
      <c r="S184" s="8"/>
    </row>
    <row r="185" spans="1:19" x14ac:dyDescent="0.2">
      <c r="A185" s="4"/>
      <c r="B185" s="8">
        <v>38</v>
      </c>
      <c r="C185" s="4">
        <v>1000</v>
      </c>
      <c r="D185" s="4">
        <v>50</v>
      </c>
      <c r="E185" s="4">
        <v>3.95</v>
      </c>
      <c r="F185" s="8">
        <f t="shared" si="70"/>
        <v>12658.227848101265</v>
      </c>
      <c r="G185" s="19">
        <f t="shared" si="71"/>
        <v>481012.65822784806</v>
      </c>
      <c r="H185" s="8">
        <f t="shared" si="72"/>
        <v>5.6821565053263683</v>
      </c>
      <c r="I185" s="8"/>
      <c r="K185" s="8"/>
      <c r="L185" s="8">
        <v>71</v>
      </c>
      <c r="M185" s="4">
        <v>100</v>
      </c>
      <c r="N185" s="4">
        <v>50</v>
      </c>
      <c r="O185" s="4">
        <v>3.95</v>
      </c>
      <c r="P185" s="8">
        <f t="shared" si="78"/>
        <v>1265.8227848101264</v>
      </c>
      <c r="Q185" s="19">
        <f t="shared" si="79"/>
        <v>89873.417721518985</v>
      </c>
      <c r="R185" s="8">
        <f t="shared" si="75"/>
        <v>4.9536312574286336</v>
      </c>
      <c r="S185" s="8"/>
    </row>
    <row r="186" spans="1:19" x14ac:dyDescent="0.2">
      <c r="A186" s="5"/>
      <c r="B186" s="11">
        <v>41</v>
      </c>
      <c r="C186" s="5">
        <v>1000</v>
      </c>
      <c r="D186" s="5">
        <v>50</v>
      </c>
      <c r="E186" s="5">
        <v>3.95</v>
      </c>
      <c r="F186" s="11">
        <f t="shared" si="70"/>
        <v>12658.227848101265</v>
      </c>
      <c r="G186" s="22">
        <f t="shared" si="71"/>
        <v>518987.34177215188</v>
      </c>
      <c r="H186" s="11">
        <f t="shared" si="72"/>
        <v>5.7151567654292936</v>
      </c>
      <c r="I186" s="11">
        <f>AVERAGE(H184:H186)</f>
        <v>5.7143796186504687</v>
      </c>
      <c r="K186" s="11"/>
      <c r="L186" s="11">
        <v>68</v>
      </c>
      <c r="M186" s="11">
        <v>100</v>
      </c>
      <c r="N186" s="5">
        <v>50</v>
      </c>
      <c r="O186" s="5">
        <v>3.95</v>
      </c>
      <c r="P186" s="11">
        <f t="shared" si="78"/>
        <v>1265.8227848101264</v>
      </c>
      <c r="Q186" s="22">
        <f t="shared" si="79"/>
        <v>86075.9493670886</v>
      </c>
      <c r="R186" s="11">
        <f t="shared" si="75"/>
        <v>4.9348818214157948</v>
      </c>
      <c r="S186" s="11">
        <f>AVERAGE(R184:R186)</f>
        <v>4.9591255709088227</v>
      </c>
    </row>
    <row r="187" spans="1:19" x14ac:dyDescent="0.2">
      <c r="A187" s="4"/>
      <c r="B187" s="8"/>
      <c r="C187" s="4"/>
      <c r="D187" s="4"/>
      <c r="E187" s="4"/>
      <c r="F187" s="8"/>
      <c r="G187" s="19"/>
      <c r="H187" s="8"/>
      <c r="I187" s="8"/>
      <c r="K187" s="8"/>
      <c r="L187" s="8"/>
      <c r="M187" s="4"/>
      <c r="N187" s="4"/>
      <c r="O187" s="4"/>
      <c r="P187" s="8"/>
      <c r="Q187" s="19"/>
      <c r="R187" s="8"/>
      <c r="S187" s="8"/>
    </row>
    <row r="188" spans="1:19" x14ac:dyDescent="0.2">
      <c r="A188" s="18" t="s">
        <v>302</v>
      </c>
      <c r="B188" s="8">
        <v>21</v>
      </c>
      <c r="C188" s="4">
        <v>1000</v>
      </c>
      <c r="D188" s="4">
        <v>50</v>
      </c>
      <c r="E188" s="4">
        <v>3.95</v>
      </c>
      <c r="F188" s="8">
        <f t="shared" ref="F188:F198" si="80">C188*D188/E188</f>
        <v>12658.227848101265</v>
      </c>
      <c r="G188" s="19">
        <f t="shared" ref="G188:G198" si="81">F188*B188</f>
        <v>265822.78481012658</v>
      </c>
      <c r="H188" s="8">
        <f t="shared" ref="H188:H198" si="82">LOG10(G188)</f>
        <v>5.4245922034434777</v>
      </c>
      <c r="I188" s="8"/>
      <c r="K188" s="20" t="s">
        <v>315</v>
      </c>
      <c r="L188" s="8">
        <v>75</v>
      </c>
      <c r="M188" s="4">
        <v>100</v>
      </c>
      <c r="N188" s="4">
        <v>50</v>
      </c>
      <c r="O188" s="4">
        <v>3.95</v>
      </c>
      <c r="P188" s="8">
        <f t="shared" ref="P188:P190" si="83">M188*N188/O188</f>
        <v>1265.8227848101264</v>
      </c>
      <c r="Q188" s="19">
        <f t="shared" ref="Q188:Q190" si="84">P188*L188</f>
        <v>94936.708860759478</v>
      </c>
      <c r="R188" s="8">
        <f t="shared" ref="R188:R198" si="85">LOG10(Q188)</f>
        <v>4.9774341721012583</v>
      </c>
      <c r="S188" s="8"/>
    </row>
    <row r="189" spans="1:19" x14ac:dyDescent="0.2">
      <c r="A189" s="4"/>
      <c r="B189" s="8">
        <v>18</v>
      </c>
      <c r="C189" s="4">
        <v>1000</v>
      </c>
      <c r="D189" s="4">
        <v>50</v>
      </c>
      <c r="E189" s="4">
        <v>3.95</v>
      </c>
      <c r="F189" s="8">
        <f t="shared" si="80"/>
        <v>12658.227848101265</v>
      </c>
      <c r="G189" s="19">
        <f t="shared" si="81"/>
        <v>227848.10126582277</v>
      </c>
      <c r="H189" s="8">
        <f t="shared" si="82"/>
        <v>5.3576454138128646</v>
      </c>
      <c r="I189" s="8"/>
      <c r="K189" s="8"/>
      <c r="L189" s="8">
        <v>82</v>
      </c>
      <c r="M189" s="4">
        <v>100</v>
      </c>
      <c r="N189" s="4">
        <v>50</v>
      </c>
      <c r="O189" s="4">
        <v>3.95</v>
      </c>
      <c r="P189" s="8">
        <f t="shared" si="83"/>
        <v>1265.8227848101264</v>
      </c>
      <c r="Q189" s="19">
        <f t="shared" si="84"/>
        <v>103797.46835443037</v>
      </c>
      <c r="R189" s="8">
        <f t="shared" si="85"/>
        <v>5.0161867610932749</v>
      </c>
      <c r="S189" s="8"/>
    </row>
    <row r="190" spans="1:19" x14ac:dyDescent="0.2">
      <c r="A190" s="4"/>
      <c r="B190" s="8">
        <v>19</v>
      </c>
      <c r="C190" s="4">
        <v>1000</v>
      </c>
      <c r="D190" s="4">
        <v>50</v>
      </c>
      <c r="E190" s="4">
        <v>3.95</v>
      </c>
      <c r="F190" s="8">
        <f t="shared" si="80"/>
        <v>12658.227848101265</v>
      </c>
      <c r="G190" s="19">
        <f t="shared" si="81"/>
        <v>240506.32911392403</v>
      </c>
      <c r="H190" s="8">
        <f t="shared" si="82"/>
        <v>5.3811265096623879</v>
      </c>
      <c r="I190" s="8">
        <f>AVERAGE(H188:H190)</f>
        <v>5.3877880423062434</v>
      </c>
      <c r="K190" s="8"/>
      <c r="L190" s="8">
        <v>73</v>
      </c>
      <c r="M190" s="4">
        <v>100</v>
      </c>
      <c r="N190" s="4">
        <v>50</v>
      </c>
      <c r="O190" s="4">
        <v>3.95</v>
      </c>
      <c r="P190" s="8">
        <f t="shared" si="83"/>
        <v>1265.8227848101264</v>
      </c>
      <c r="Q190" s="19">
        <f t="shared" si="84"/>
        <v>92405.063291139231</v>
      </c>
      <c r="R190" s="8">
        <f t="shared" si="85"/>
        <v>4.9656957688300141</v>
      </c>
      <c r="S190" s="8">
        <f>AVERAGE(R188:R190)</f>
        <v>4.9864389006748491</v>
      </c>
    </row>
    <row r="191" spans="1:19" x14ac:dyDescent="0.2">
      <c r="A191" s="4"/>
      <c r="B191" s="8"/>
      <c r="C191" s="4"/>
      <c r="D191" s="4"/>
      <c r="E191" s="4"/>
      <c r="F191" s="8"/>
      <c r="G191" s="19"/>
      <c r="H191" s="8"/>
      <c r="I191" s="8"/>
      <c r="K191" s="8"/>
      <c r="L191" s="8"/>
      <c r="M191" s="4"/>
      <c r="N191" s="4"/>
      <c r="O191" s="4"/>
      <c r="P191" s="8"/>
      <c r="Q191" s="19"/>
      <c r="R191" s="8"/>
      <c r="S191" s="8"/>
    </row>
    <row r="192" spans="1:19" x14ac:dyDescent="0.2">
      <c r="A192" s="4"/>
      <c r="B192" s="8">
        <v>16</v>
      </c>
      <c r="C192" s="4">
        <v>1000</v>
      </c>
      <c r="D192" s="4">
        <v>50</v>
      </c>
      <c r="E192" s="4">
        <v>3.95</v>
      </c>
      <c r="F192" s="8">
        <f t="shared" si="80"/>
        <v>12658.227848101265</v>
      </c>
      <c r="G192" s="19">
        <f t="shared" si="81"/>
        <v>202531.64556962025</v>
      </c>
      <c r="H192" s="8">
        <f t="shared" si="82"/>
        <v>5.3064928913654832</v>
      </c>
      <c r="I192" s="8"/>
      <c r="K192" s="8"/>
      <c r="L192" s="8">
        <v>54</v>
      </c>
      <c r="M192" s="4">
        <v>100</v>
      </c>
      <c r="N192" s="4">
        <v>50</v>
      </c>
      <c r="O192" s="4">
        <v>3.95</v>
      </c>
      <c r="P192" s="8">
        <f t="shared" ref="P192:P194" si="86">M192*N192/O192</f>
        <v>1265.8227848101264</v>
      </c>
      <c r="Q192" s="19">
        <f t="shared" ref="Q192:Q194" si="87">P192*L192</f>
        <v>68354.430379746831</v>
      </c>
      <c r="R192" s="8">
        <f t="shared" si="85"/>
        <v>4.8347666685325272</v>
      </c>
      <c r="S192" s="8"/>
    </row>
    <row r="193" spans="1:19" x14ac:dyDescent="0.2">
      <c r="A193" s="4"/>
      <c r="B193" s="8">
        <v>18</v>
      </c>
      <c r="C193" s="4">
        <v>1000</v>
      </c>
      <c r="D193" s="4">
        <v>50</v>
      </c>
      <c r="E193" s="4">
        <v>3.95</v>
      </c>
      <c r="F193" s="8">
        <f t="shared" si="80"/>
        <v>12658.227848101265</v>
      </c>
      <c r="G193" s="19">
        <f t="shared" si="81"/>
        <v>227848.10126582277</v>
      </c>
      <c r="H193" s="8">
        <f t="shared" si="82"/>
        <v>5.3576454138128646</v>
      </c>
      <c r="I193" s="8"/>
      <c r="K193" s="8"/>
      <c r="L193" s="8">
        <v>55</v>
      </c>
      <c r="M193" s="4">
        <v>100</v>
      </c>
      <c r="N193" s="4">
        <v>50</v>
      </c>
      <c r="O193" s="4">
        <v>3.95</v>
      </c>
      <c r="P193" s="8">
        <f t="shared" si="86"/>
        <v>1265.8227848101264</v>
      </c>
      <c r="Q193" s="19">
        <f t="shared" si="87"/>
        <v>69620.253164556954</v>
      </c>
      <c r="R193" s="8">
        <f t="shared" si="85"/>
        <v>4.8427355982038023</v>
      </c>
      <c r="S193" s="8"/>
    </row>
    <row r="194" spans="1:19" x14ac:dyDescent="0.2">
      <c r="A194" s="4"/>
      <c r="B194" s="8">
        <v>21</v>
      </c>
      <c r="C194" s="4">
        <v>1000</v>
      </c>
      <c r="D194" s="4">
        <v>50</v>
      </c>
      <c r="E194" s="4">
        <v>3.95</v>
      </c>
      <c r="F194" s="8">
        <f t="shared" si="80"/>
        <v>12658.227848101265</v>
      </c>
      <c r="G194" s="19">
        <f t="shared" si="81"/>
        <v>265822.78481012658</v>
      </c>
      <c r="H194" s="8">
        <f t="shared" si="82"/>
        <v>5.4245922034434777</v>
      </c>
      <c r="I194" s="8">
        <f>AVERAGE(H192:H194)</f>
        <v>5.3629101695406085</v>
      </c>
      <c r="K194" s="8"/>
      <c r="L194" s="8">
        <v>57</v>
      </c>
      <c r="M194" s="4">
        <v>100</v>
      </c>
      <c r="N194" s="4">
        <v>50</v>
      </c>
      <c r="O194" s="4">
        <v>3.95</v>
      </c>
      <c r="P194" s="8">
        <f t="shared" si="86"/>
        <v>1265.8227848101264</v>
      </c>
      <c r="Q194" s="19">
        <f t="shared" si="87"/>
        <v>72151.898734177201</v>
      </c>
      <c r="R194" s="8">
        <f t="shared" si="85"/>
        <v>4.8582477643820496</v>
      </c>
      <c r="S194" s="8">
        <f>AVERAGE(R192:R194)</f>
        <v>4.8452500103727933</v>
      </c>
    </row>
    <row r="195" spans="1:19" x14ac:dyDescent="0.2">
      <c r="A195" s="4"/>
      <c r="B195" s="8"/>
      <c r="C195" s="4"/>
      <c r="D195" s="4"/>
      <c r="E195" s="4"/>
      <c r="F195" s="8"/>
      <c r="G195" s="19"/>
      <c r="H195" s="8"/>
      <c r="I195" s="8"/>
      <c r="K195" s="8"/>
      <c r="L195" s="8"/>
      <c r="M195" s="4"/>
      <c r="N195" s="4"/>
      <c r="O195" s="4"/>
      <c r="P195" s="8"/>
      <c r="Q195" s="19"/>
      <c r="R195" s="8"/>
      <c r="S195" s="8"/>
    </row>
    <row r="196" spans="1:19" x14ac:dyDescent="0.2">
      <c r="A196" s="4"/>
      <c r="B196" s="8">
        <v>15</v>
      </c>
      <c r="C196" s="4">
        <v>1000</v>
      </c>
      <c r="D196" s="4">
        <v>50</v>
      </c>
      <c r="E196" s="4">
        <v>3.95</v>
      </c>
      <c r="F196" s="8">
        <f t="shared" si="80"/>
        <v>12658.227848101265</v>
      </c>
      <c r="G196" s="19">
        <f t="shared" si="81"/>
        <v>189873.41772151898</v>
      </c>
      <c r="H196" s="8">
        <f t="shared" si="82"/>
        <v>5.2784641677652395</v>
      </c>
      <c r="I196" s="8"/>
      <c r="K196" s="8"/>
      <c r="L196" s="8">
        <v>59</v>
      </c>
      <c r="M196" s="4">
        <v>100</v>
      </c>
      <c r="N196" s="4">
        <v>50</v>
      </c>
      <c r="O196" s="4">
        <v>3.95</v>
      </c>
      <c r="P196" s="8">
        <f t="shared" ref="P196:P198" si="88">M196*N196/O196</f>
        <v>1265.8227848101264</v>
      </c>
      <c r="Q196" s="19">
        <f t="shared" ref="Q196:Q198" si="89">P196*L196</f>
        <v>74683.544303797462</v>
      </c>
      <c r="R196" s="8">
        <f t="shared" si="85"/>
        <v>4.8732249203517028</v>
      </c>
      <c r="S196" s="8"/>
    </row>
    <row r="197" spans="1:19" x14ac:dyDescent="0.2">
      <c r="A197" s="4"/>
      <c r="B197" s="8">
        <v>19</v>
      </c>
      <c r="C197" s="4">
        <v>1000</v>
      </c>
      <c r="D197" s="4">
        <v>50</v>
      </c>
      <c r="E197" s="4">
        <v>3.95</v>
      </c>
      <c r="F197" s="8">
        <f t="shared" si="80"/>
        <v>12658.227848101265</v>
      </c>
      <c r="G197" s="19">
        <f t="shared" si="81"/>
        <v>240506.32911392403</v>
      </c>
      <c r="H197" s="8">
        <f t="shared" si="82"/>
        <v>5.3811265096623879</v>
      </c>
      <c r="I197" s="8"/>
      <c r="K197" s="8"/>
      <c r="L197" s="8">
        <v>68</v>
      </c>
      <c r="M197" s="4">
        <v>100</v>
      </c>
      <c r="N197" s="4">
        <v>50</v>
      </c>
      <c r="O197" s="4">
        <v>3.95</v>
      </c>
      <c r="P197" s="8">
        <f t="shared" si="88"/>
        <v>1265.8227848101264</v>
      </c>
      <c r="Q197" s="19">
        <f t="shared" si="89"/>
        <v>86075.9493670886</v>
      </c>
      <c r="R197" s="8">
        <f t="shared" si="85"/>
        <v>4.9348818214157948</v>
      </c>
      <c r="S197" s="8"/>
    </row>
    <row r="198" spans="1:19" x14ac:dyDescent="0.2">
      <c r="A198" s="5"/>
      <c r="B198" s="11">
        <v>17</v>
      </c>
      <c r="C198" s="5">
        <v>1000</v>
      </c>
      <c r="D198" s="5">
        <v>50</v>
      </c>
      <c r="E198" s="5">
        <v>3.95</v>
      </c>
      <c r="F198" s="11">
        <f t="shared" si="80"/>
        <v>12658.227848101265</v>
      </c>
      <c r="G198" s="22">
        <f t="shared" si="81"/>
        <v>215189.87341772151</v>
      </c>
      <c r="H198" s="11">
        <f t="shared" si="82"/>
        <v>5.3328218300878323</v>
      </c>
      <c r="I198" s="11">
        <f>AVERAGE(H196:H198)</f>
        <v>5.3308041691718193</v>
      </c>
      <c r="K198" s="11"/>
      <c r="L198" s="11">
        <v>65</v>
      </c>
      <c r="M198" s="11">
        <v>100</v>
      </c>
      <c r="N198" s="5">
        <v>50</v>
      </c>
      <c r="O198" s="5">
        <v>3.95</v>
      </c>
      <c r="P198" s="11">
        <f t="shared" si="88"/>
        <v>1265.8227848101264</v>
      </c>
      <c r="Q198" s="22">
        <f t="shared" si="89"/>
        <v>82278.481012658216</v>
      </c>
      <c r="R198" s="11">
        <f t="shared" si="85"/>
        <v>4.9152862653524139</v>
      </c>
      <c r="S198" s="11">
        <f>AVERAGE(R196:R198)</f>
        <v>4.9077976690399705</v>
      </c>
    </row>
    <row r="199" spans="1:19" x14ac:dyDescent="0.2">
      <c r="A199" s="4"/>
      <c r="B199" s="8"/>
      <c r="C199" s="4"/>
      <c r="D199" s="4"/>
      <c r="E199" s="4"/>
      <c r="F199" s="8"/>
      <c r="G199" s="19"/>
      <c r="H199" s="8"/>
      <c r="I199" s="8"/>
      <c r="K199" s="8"/>
      <c r="L199" s="8"/>
      <c r="M199" s="4"/>
      <c r="N199" s="4"/>
      <c r="O199" s="4"/>
      <c r="P199" s="8"/>
      <c r="Q199" s="19"/>
      <c r="R199" s="8"/>
      <c r="S199" s="8"/>
    </row>
    <row r="200" spans="1:19" x14ac:dyDescent="0.2">
      <c r="A200" s="18" t="s">
        <v>304</v>
      </c>
      <c r="B200" s="8">
        <v>30</v>
      </c>
      <c r="C200" s="4">
        <v>1000</v>
      </c>
      <c r="D200" s="4">
        <v>50</v>
      </c>
      <c r="E200" s="4">
        <v>3.95</v>
      </c>
      <c r="F200" s="8">
        <f>C200*D200/E200</f>
        <v>12658.227848101265</v>
      </c>
      <c r="G200" s="19">
        <f>F200*B200</f>
        <v>379746.83544303797</v>
      </c>
      <c r="H200" s="8">
        <f>LOG10(G200)</f>
        <v>5.5794941634292208</v>
      </c>
      <c r="I200" s="8"/>
      <c r="K200" s="20" t="s">
        <v>316</v>
      </c>
      <c r="L200" s="8">
        <v>42</v>
      </c>
      <c r="M200" s="4">
        <v>100</v>
      </c>
      <c r="N200" s="4">
        <v>50</v>
      </c>
      <c r="O200" s="4">
        <v>3.95</v>
      </c>
      <c r="P200" s="8">
        <f>M200*N200/O200</f>
        <v>1265.8227848101264</v>
      </c>
      <c r="Q200" s="19">
        <f>P200*L200</f>
        <v>53164.556962025308</v>
      </c>
      <c r="R200" s="8">
        <f>LOG10(Q200)</f>
        <v>4.725622199107459</v>
      </c>
      <c r="S200" s="8"/>
    </row>
    <row r="201" spans="1:19" x14ac:dyDescent="0.2">
      <c r="A201" s="4"/>
      <c r="B201" s="8">
        <v>31</v>
      </c>
      <c r="C201" s="4">
        <v>1000</v>
      </c>
      <c r="D201" s="4">
        <v>50</v>
      </c>
      <c r="E201" s="4">
        <v>3.95</v>
      </c>
      <c r="F201" s="8">
        <f t="shared" ref="F201:F210" si="90">C201*D201/E201</f>
        <v>12658.227848101265</v>
      </c>
      <c r="G201" s="19">
        <f t="shared" ref="G201:G210" si="91">F201*B201</f>
        <v>392405.0632911392</v>
      </c>
      <c r="H201" s="8">
        <f t="shared" ref="H201:H210" si="92">LOG10(G201)</f>
        <v>5.5937346025438313</v>
      </c>
      <c r="I201" s="8"/>
      <c r="K201" s="8"/>
      <c r="L201" s="8">
        <v>44</v>
      </c>
      <c r="M201" s="4">
        <v>100</v>
      </c>
      <c r="N201" s="4">
        <v>50</v>
      </c>
      <c r="O201" s="4">
        <v>3.95</v>
      </c>
      <c r="P201" s="8">
        <f t="shared" ref="P201:P202" si="93">M201*N201/O201</f>
        <v>1265.8227848101264</v>
      </c>
      <c r="Q201" s="19">
        <f t="shared" ref="Q201:Q202" si="94">P201*L201</f>
        <v>55696.202531645562</v>
      </c>
      <c r="R201" s="8">
        <f t="shared" ref="R201:R210" si="95">LOG10(Q201)</f>
        <v>4.745825585195746</v>
      </c>
      <c r="S201" s="8"/>
    </row>
    <row r="202" spans="1:19" x14ac:dyDescent="0.2">
      <c r="A202" s="4"/>
      <c r="B202" s="8">
        <v>25</v>
      </c>
      <c r="C202" s="4">
        <v>1000</v>
      </c>
      <c r="D202" s="4">
        <v>50</v>
      </c>
      <c r="E202" s="4">
        <v>3.95</v>
      </c>
      <c r="F202" s="8">
        <f t="shared" si="90"/>
        <v>12658.227848101265</v>
      </c>
      <c r="G202" s="19">
        <f t="shared" si="91"/>
        <v>316455.69620253163</v>
      </c>
      <c r="H202" s="8">
        <f t="shared" si="92"/>
        <v>5.5003129173815966</v>
      </c>
      <c r="I202" s="8">
        <f>AVERAGE(H200:H202)</f>
        <v>5.5578472277848832</v>
      </c>
      <c r="K202" s="8"/>
      <c r="L202" s="8">
        <v>45</v>
      </c>
      <c r="M202" s="4">
        <v>100</v>
      </c>
      <c r="N202" s="4">
        <v>50</v>
      </c>
      <c r="O202" s="4">
        <v>3.95</v>
      </c>
      <c r="P202" s="8">
        <f t="shared" si="93"/>
        <v>1265.8227848101264</v>
      </c>
      <c r="Q202" s="19">
        <f t="shared" si="94"/>
        <v>56962.025316455693</v>
      </c>
      <c r="R202" s="8">
        <f t="shared" si="95"/>
        <v>4.7555854224849021</v>
      </c>
      <c r="S202" s="8">
        <f>AVERAGE(R200:R202)</f>
        <v>4.7423444022627024</v>
      </c>
    </row>
    <row r="203" spans="1:19" x14ac:dyDescent="0.2">
      <c r="A203" s="4"/>
      <c r="B203" s="8"/>
      <c r="C203" s="4"/>
      <c r="D203" s="4"/>
      <c r="E203" s="4"/>
      <c r="F203" s="8"/>
      <c r="G203" s="19"/>
      <c r="H203" s="8"/>
      <c r="I203" s="8"/>
      <c r="K203" s="8"/>
      <c r="L203" s="8"/>
      <c r="M203" s="4"/>
      <c r="N203" s="4"/>
      <c r="O203" s="4"/>
      <c r="P203" s="8"/>
      <c r="Q203" s="19"/>
      <c r="R203" s="8"/>
      <c r="S203" s="8"/>
    </row>
    <row r="204" spans="1:19" x14ac:dyDescent="0.2">
      <c r="A204" s="4"/>
      <c r="B204" s="8">
        <v>18</v>
      </c>
      <c r="C204" s="4">
        <v>1000</v>
      </c>
      <c r="D204" s="4">
        <v>50</v>
      </c>
      <c r="E204" s="4">
        <v>3.95</v>
      </c>
      <c r="F204" s="8">
        <f t="shared" si="90"/>
        <v>12658.227848101265</v>
      </c>
      <c r="G204" s="19">
        <f t="shared" si="91"/>
        <v>227848.10126582277</v>
      </c>
      <c r="H204" s="8">
        <f t="shared" si="92"/>
        <v>5.3576454138128646</v>
      </c>
      <c r="I204" s="8"/>
      <c r="K204" s="8"/>
      <c r="L204" s="8">
        <v>40</v>
      </c>
      <c r="M204" s="4">
        <v>100</v>
      </c>
      <c r="N204" s="4">
        <v>50</v>
      </c>
      <c r="O204" s="4">
        <v>3.95</v>
      </c>
      <c r="P204" s="8">
        <f t="shared" ref="P204:P206" si="96">M204*N204/O204</f>
        <v>1265.8227848101264</v>
      </c>
      <c r="Q204" s="19">
        <f t="shared" ref="Q204:Q206" si="97">P204*L204</f>
        <v>50632.911392405062</v>
      </c>
      <c r="R204" s="8">
        <f t="shared" si="95"/>
        <v>4.7044329000375207</v>
      </c>
      <c r="S204" s="8"/>
    </row>
    <row r="205" spans="1:19" x14ac:dyDescent="0.2">
      <c r="A205" s="4"/>
      <c r="B205" s="8">
        <v>15</v>
      </c>
      <c r="C205" s="4">
        <v>1000</v>
      </c>
      <c r="D205" s="4">
        <v>50</v>
      </c>
      <c r="E205" s="4">
        <v>3.95</v>
      </c>
      <c r="F205" s="8">
        <f t="shared" si="90"/>
        <v>12658.227848101265</v>
      </c>
      <c r="G205" s="19">
        <f t="shared" si="91"/>
        <v>189873.41772151898</v>
      </c>
      <c r="H205" s="8">
        <f t="shared" si="92"/>
        <v>5.2784641677652395</v>
      </c>
      <c r="I205" s="8"/>
      <c r="K205" s="8"/>
      <c r="L205" s="8">
        <v>42</v>
      </c>
      <c r="M205" s="4">
        <v>100</v>
      </c>
      <c r="N205" s="4">
        <v>50</v>
      </c>
      <c r="O205" s="4">
        <v>3.95</v>
      </c>
      <c r="P205" s="8">
        <f t="shared" si="96"/>
        <v>1265.8227848101264</v>
      </c>
      <c r="Q205" s="19">
        <f t="shared" si="97"/>
        <v>53164.556962025308</v>
      </c>
      <c r="R205" s="8">
        <f t="shared" si="95"/>
        <v>4.725622199107459</v>
      </c>
      <c r="S205" s="8"/>
    </row>
    <row r="206" spans="1:19" x14ac:dyDescent="0.2">
      <c r="A206" s="4"/>
      <c r="B206" s="8">
        <v>14</v>
      </c>
      <c r="C206" s="4">
        <v>1000</v>
      </c>
      <c r="D206" s="4">
        <v>50</v>
      </c>
      <c r="E206" s="4">
        <v>3.95</v>
      </c>
      <c r="F206" s="8">
        <f t="shared" si="90"/>
        <v>12658.227848101265</v>
      </c>
      <c r="G206" s="19">
        <f t="shared" si="91"/>
        <v>177215.18987341772</v>
      </c>
      <c r="H206" s="8">
        <f t="shared" si="92"/>
        <v>5.2485009443877964</v>
      </c>
      <c r="I206" s="8">
        <f>AVERAGE(H204:H206)</f>
        <v>5.2948701753219671</v>
      </c>
      <c r="K206" s="8"/>
      <c r="L206" s="8">
        <v>43</v>
      </c>
      <c r="M206" s="4">
        <v>100</v>
      </c>
      <c r="N206" s="4">
        <v>50</v>
      </c>
      <c r="O206" s="4">
        <v>3.95</v>
      </c>
      <c r="P206" s="8">
        <f t="shared" si="96"/>
        <v>1265.8227848101264</v>
      </c>
      <c r="Q206" s="19">
        <f t="shared" si="97"/>
        <v>54430.379746835439</v>
      </c>
      <c r="R206" s="8">
        <f t="shared" si="95"/>
        <v>4.7358413642891453</v>
      </c>
      <c r="S206" s="8">
        <f>AVERAGE(R204:R206)</f>
        <v>4.7219654878113753</v>
      </c>
    </row>
    <row r="207" spans="1:19" x14ac:dyDescent="0.2">
      <c r="A207" s="4"/>
      <c r="B207" s="8"/>
      <c r="C207" s="4"/>
      <c r="D207" s="4"/>
      <c r="E207" s="4"/>
      <c r="F207" s="8"/>
      <c r="G207" s="19"/>
      <c r="H207" s="8"/>
      <c r="I207" s="8"/>
      <c r="K207" s="8"/>
      <c r="L207" s="8"/>
      <c r="M207" s="4"/>
      <c r="N207" s="4"/>
      <c r="O207" s="4"/>
      <c r="P207" s="8"/>
      <c r="Q207" s="19"/>
      <c r="R207" s="8"/>
      <c r="S207" s="8"/>
    </row>
    <row r="208" spans="1:19" x14ac:dyDescent="0.2">
      <c r="A208" s="4"/>
      <c r="B208" s="8">
        <v>18</v>
      </c>
      <c r="C208" s="4">
        <v>1000</v>
      </c>
      <c r="D208" s="4">
        <v>50</v>
      </c>
      <c r="E208" s="4">
        <v>3.95</v>
      </c>
      <c r="F208" s="8">
        <f t="shared" si="90"/>
        <v>12658.227848101265</v>
      </c>
      <c r="G208" s="19">
        <f t="shared" si="91"/>
        <v>227848.10126582277</v>
      </c>
      <c r="H208" s="8">
        <f t="shared" si="92"/>
        <v>5.3576454138128646</v>
      </c>
      <c r="I208" s="8"/>
      <c r="K208" s="8"/>
      <c r="L208" s="8">
        <v>48</v>
      </c>
      <c r="M208" s="4">
        <v>100</v>
      </c>
      <c r="N208" s="4">
        <v>50</v>
      </c>
      <c r="O208" s="4">
        <v>3.95</v>
      </c>
      <c r="P208" s="8">
        <f t="shared" ref="P208:P210" si="98">M208*N208/O208</f>
        <v>1265.8227848101264</v>
      </c>
      <c r="Q208" s="19">
        <f t="shared" ref="Q208:Q210" si="99">P208*L208</f>
        <v>60759.49367088607</v>
      </c>
      <c r="R208" s="8">
        <f t="shared" si="95"/>
        <v>4.7836141460851458</v>
      </c>
      <c r="S208" s="8"/>
    </row>
    <row r="209" spans="1:19" x14ac:dyDescent="0.2">
      <c r="A209" s="4"/>
      <c r="B209" s="8">
        <v>21</v>
      </c>
      <c r="C209" s="4">
        <v>1000</v>
      </c>
      <c r="D209" s="4">
        <v>50</v>
      </c>
      <c r="E209" s="4">
        <v>3.95</v>
      </c>
      <c r="F209" s="8">
        <f t="shared" si="90"/>
        <v>12658.227848101265</v>
      </c>
      <c r="G209" s="19">
        <f t="shared" si="91"/>
        <v>265822.78481012658</v>
      </c>
      <c r="H209" s="8">
        <f t="shared" si="92"/>
        <v>5.4245922034434777</v>
      </c>
      <c r="I209" s="8"/>
      <c r="K209" s="8"/>
      <c r="L209" s="8">
        <v>47</v>
      </c>
      <c r="M209" s="4">
        <v>100</v>
      </c>
      <c r="N209" s="4">
        <v>50</v>
      </c>
      <c r="O209" s="4">
        <v>3.95</v>
      </c>
      <c r="P209" s="8">
        <f t="shared" si="98"/>
        <v>1265.8227848101264</v>
      </c>
      <c r="Q209" s="19">
        <f t="shared" si="99"/>
        <v>59493.670886075946</v>
      </c>
      <c r="R209" s="8">
        <f t="shared" si="95"/>
        <v>4.7744707666452761</v>
      </c>
      <c r="S209" s="8"/>
    </row>
    <row r="210" spans="1:19" x14ac:dyDescent="0.2">
      <c r="A210" s="5"/>
      <c r="B210" s="11">
        <v>22</v>
      </c>
      <c r="C210" s="5">
        <v>1000</v>
      </c>
      <c r="D210" s="5">
        <v>50</v>
      </c>
      <c r="E210" s="5">
        <v>3.95</v>
      </c>
      <c r="F210" s="11">
        <f t="shared" si="90"/>
        <v>12658.227848101265</v>
      </c>
      <c r="G210" s="22">
        <f t="shared" si="91"/>
        <v>278481.01265822782</v>
      </c>
      <c r="H210" s="11">
        <f t="shared" si="92"/>
        <v>5.4447955895317648</v>
      </c>
      <c r="I210" s="11">
        <f>AVERAGE(H208:H210)</f>
        <v>5.4090110689293693</v>
      </c>
      <c r="K210" s="11"/>
      <c r="L210" s="11">
        <v>50</v>
      </c>
      <c r="M210" s="5">
        <v>100</v>
      </c>
      <c r="N210" s="5">
        <v>50</v>
      </c>
      <c r="O210" s="5">
        <v>3.95</v>
      </c>
      <c r="P210" s="11">
        <f t="shared" si="98"/>
        <v>1265.8227848101264</v>
      </c>
      <c r="Q210" s="22">
        <f t="shared" si="99"/>
        <v>63291.139240506323</v>
      </c>
      <c r="R210" s="11">
        <f t="shared" si="95"/>
        <v>4.8013429130455769</v>
      </c>
      <c r="S210" s="11">
        <f>AVERAGE(R208:R210)</f>
        <v>4.7864759419253327</v>
      </c>
    </row>
    <row r="211" spans="1:19" x14ac:dyDescent="0.2">
      <c r="A211" s="4"/>
      <c r="B211" s="8"/>
      <c r="C211" s="4"/>
      <c r="D211" s="4"/>
      <c r="E211" s="4"/>
      <c r="F211" s="8"/>
      <c r="G211" s="19"/>
      <c r="H211" s="8"/>
      <c r="I211" s="8"/>
      <c r="K211" s="8"/>
      <c r="L211" s="8"/>
      <c r="M211" s="4"/>
      <c r="N211" s="4"/>
      <c r="O211" s="4"/>
      <c r="P211" s="8"/>
      <c r="Q211" s="19"/>
      <c r="R211" s="8"/>
      <c r="S211" s="8"/>
    </row>
    <row r="212" spans="1:19" x14ac:dyDescent="0.2">
      <c r="A212" s="18" t="s">
        <v>306</v>
      </c>
      <c r="B212" s="8">
        <v>30</v>
      </c>
      <c r="C212" s="4">
        <v>1000</v>
      </c>
      <c r="D212" s="4">
        <v>50</v>
      </c>
      <c r="E212" s="4">
        <v>3.95</v>
      </c>
      <c r="F212" s="8">
        <v>12658.227848101265</v>
      </c>
      <c r="G212" s="19">
        <v>379746.83544303797</v>
      </c>
      <c r="H212" s="8">
        <v>5.5794941634292208</v>
      </c>
      <c r="I212" s="8"/>
      <c r="K212" s="20" t="s">
        <v>317</v>
      </c>
      <c r="L212" s="8">
        <v>65</v>
      </c>
      <c r="M212" s="4">
        <v>100</v>
      </c>
      <c r="N212" s="4">
        <v>50</v>
      </c>
      <c r="O212" s="4">
        <v>3.95</v>
      </c>
      <c r="P212" s="8">
        <f>M212*N212/O212</f>
        <v>1265.8227848101264</v>
      </c>
      <c r="Q212" s="19">
        <f>P212*L212</f>
        <v>82278.481012658216</v>
      </c>
      <c r="R212" s="8">
        <f>LOG10(Q212)</f>
        <v>4.9152862653524139</v>
      </c>
      <c r="S212" s="8"/>
    </row>
    <row r="213" spans="1:19" x14ac:dyDescent="0.2">
      <c r="A213" s="4"/>
      <c r="B213" s="8">
        <v>31</v>
      </c>
      <c r="C213" s="4">
        <v>1000</v>
      </c>
      <c r="D213" s="4">
        <v>50</v>
      </c>
      <c r="E213" s="4">
        <v>3.95</v>
      </c>
      <c r="F213" s="8">
        <v>12658.227848101265</v>
      </c>
      <c r="G213" s="19">
        <v>392405.0632911392</v>
      </c>
      <c r="H213" s="8">
        <v>5.5937346025438313</v>
      </c>
      <c r="I213" s="8"/>
      <c r="K213" s="8"/>
      <c r="L213" s="8">
        <v>68</v>
      </c>
      <c r="M213" s="4">
        <v>100</v>
      </c>
      <c r="N213" s="4">
        <v>50</v>
      </c>
      <c r="O213" s="4">
        <v>3.95</v>
      </c>
      <c r="P213" s="8">
        <f t="shared" ref="P213:P214" si="100">M213*N213/O213</f>
        <v>1265.8227848101264</v>
      </c>
      <c r="Q213" s="19">
        <f t="shared" ref="Q213:Q214" si="101">P213*L213</f>
        <v>86075.9493670886</v>
      </c>
      <c r="R213" s="8">
        <f t="shared" ref="R213:R222" si="102">LOG10(Q213)</f>
        <v>4.9348818214157948</v>
      </c>
      <c r="S213" s="8"/>
    </row>
    <row r="214" spans="1:19" x14ac:dyDescent="0.2">
      <c r="A214" s="4"/>
      <c r="B214" s="8">
        <v>25</v>
      </c>
      <c r="C214" s="4">
        <v>1000</v>
      </c>
      <c r="D214" s="4">
        <v>50</v>
      </c>
      <c r="E214" s="4">
        <v>3.95</v>
      </c>
      <c r="F214" s="8">
        <v>12658.227848101265</v>
      </c>
      <c r="G214" s="19">
        <v>316455.69620253163</v>
      </c>
      <c r="H214" s="8">
        <v>5.5003129173815966</v>
      </c>
      <c r="I214" s="8">
        <v>5.5578472277848832</v>
      </c>
      <c r="K214" s="8"/>
      <c r="L214" s="8">
        <v>68</v>
      </c>
      <c r="M214" s="4">
        <v>100</v>
      </c>
      <c r="N214" s="4">
        <v>50</v>
      </c>
      <c r="O214" s="4">
        <v>3.95</v>
      </c>
      <c r="P214" s="8">
        <f t="shared" si="100"/>
        <v>1265.8227848101264</v>
      </c>
      <c r="Q214" s="19">
        <f t="shared" si="101"/>
        <v>86075.9493670886</v>
      </c>
      <c r="R214" s="8">
        <f t="shared" si="102"/>
        <v>4.9348818214157948</v>
      </c>
      <c r="S214" s="8">
        <f>AVERAGE(R212:R214)</f>
        <v>4.9283499693946675</v>
      </c>
    </row>
    <row r="215" spans="1:19" x14ac:dyDescent="0.2">
      <c r="A215" s="4"/>
      <c r="B215" s="8"/>
      <c r="C215" s="4"/>
      <c r="D215" s="4"/>
      <c r="E215" s="4"/>
      <c r="F215" s="8"/>
      <c r="G215" s="19"/>
      <c r="H215" s="8"/>
      <c r="I215" s="8"/>
      <c r="K215" s="8"/>
      <c r="L215" s="8"/>
      <c r="M215" s="4"/>
      <c r="N215" s="4"/>
      <c r="O215" s="4"/>
      <c r="P215" s="8"/>
      <c r="Q215" s="19"/>
      <c r="R215" s="8"/>
      <c r="S215" s="8"/>
    </row>
    <row r="216" spans="1:19" x14ac:dyDescent="0.2">
      <c r="A216" s="4"/>
      <c r="B216" s="8">
        <v>33</v>
      </c>
      <c r="C216" s="4">
        <v>1000</v>
      </c>
      <c r="D216" s="4">
        <v>50</v>
      </c>
      <c r="E216" s="4">
        <v>3.95</v>
      </c>
      <c r="F216" s="8">
        <v>12658.227848101265</v>
      </c>
      <c r="G216" s="19">
        <v>417721.51898734178</v>
      </c>
      <c r="H216" s="8">
        <v>5.6208868485874461</v>
      </c>
      <c r="I216" s="8"/>
      <c r="K216" s="8"/>
      <c r="L216" s="8">
        <v>14</v>
      </c>
      <c r="M216" s="4">
        <v>1000</v>
      </c>
      <c r="N216" s="4">
        <v>50</v>
      </c>
      <c r="O216" s="4">
        <v>3.95</v>
      </c>
      <c r="P216" s="8">
        <f t="shared" ref="P216:P218" si="103">M216*N216/O216</f>
        <v>12658.227848101265</v>
      </c>
      <c r="Q216" s="19">
        <f t="shared" ref="Q216:Q218" si="104">P216*L216</f>
        <v>177215.18987341772</v>
      </c>
      <c r="R216" s="8">
        <f t="shared" si="102"/>
        <v>5.2485009443877964</v>
      </c>
      <c r="S216" s="8"/>
    </row>
    <row r="217" spans="1:19" x14ac:dyDescent="0.2">
      <c r="A217" s="4"/>
      <c r="B217" s="8">
        <v>40</v>
      </c>
      <c r="C217" s="4">
        <v>1000</v>
      </c>
      <c r="D217" s="4">
        <v>50</v>
      </c>
      <c r="E217" s="4">
        <v>3.95</v>
      </c>
      <c r="F217" s="8">
        <v>12658.227848101265</v>
      </c>
      <c r="G217" s="19">
        <v>506329.11392405059</v>
      </c>
      <c r="H217" s="8">
        <v>5.7044329000375207</v>
      </c>
      <c r="I217" s="8"/>
      <c r="K217" s="8"/>
      <c r="L217" s="8">
        <v>15</v>
      </c>
      <c r="M217" s="4">
        <v>1000</v>
      </c>
      <c r="N217" s="4">
        <v>50</v>
      </c>
      <c r="O217" s="4">
        <v>3.95</v>
      </c>
      <c r="P217" s="8">
        <f t="shared" si="103"/>
        <v>12658.227848101265</v>
      </c>
      <c r="Q217" s="19">
        <f t="shared" si="104"/>
        <v>189873.41772151898</v>
      </c>
      <c r="R217" s="8">
        <f t="shared" si="102"/>
        <v>5.2784641677652395</v>
      </c>
      <c r="S217" s="8"/>
    </row>
    <row r="218" spans="1:19" x14ac:dyDescent="0.2">
      <c r="A218" s="4"/>
      <c r="B218" s="8">
        <v>39</v>
      </c>
      <c r="C218" s="4">
        <v>1000</v>
      </c>
      <c r="D218" s="4">
        <v>50</v>
      </c>
      <c r="E218" s="4">
        <v>3.95</v>
      </c>
      <c r="F218" s="8">
        <v>12658.227848101265</v>
      </c>
      <c r="G218" s="19">
        <v>493670.88607594935</v>
      </c>
      <c r="H218" s="8">
        <v>5.6934375157360577</v>
      </c>
      <c r="I218" s="8">
        <v>5.6729190881203415</v>
      </c>
      <c r="K218" s="8"/>
      <c r="L218" s="8">
        <v>16</v>
      </c>
      <c r="M218" s="4">
        <v>1000</v>
      </c>
      <c r="N218" s="4">
        <v>50</v>
      </c>
      <c r="O218" s="4">
        <v>3.95</v>
      </c>
      <c r="P218" s="8">
        <f t="shared" si="103"/>
        <v>12658.227848101265</v>
      </c>
      <c r="Q218" s="19">
        <f t="shared" si="104"/>
        <v>202531.64556962025</v>
      </c>
      <c r="R218" s="8">
        <f t="shared" si="102"/>
        <v>5.3064928913654832</v>
      </c>
      <c r="S218" s="8">
        <f>AVERAGE(R216:R218)</f>
        <v>5.277819334506173</v>
      </c>
    </row>
    <row r="219" spans="1:19" x14ac:dyDescent="0.2">
      <c r="A219" s="4"/>
      <c r="B219" s="8"/>
      <c r="C219" s="4"/>
      <c r="D219" s="4"/>
      <c r="E219" s="4"/>
      <c r="F219" s="8"/>
      <c r="G219" s="19"/>
      <c r="H219" s="8"/>
      <c r="I219" s="8"/>
      <c r="K219" s="8"/>
      <c r="L219" s="8"/>
      <c r="M219" s="4"/>
      <c r="N219" s="4"/>
      <c r="O219" s="4"/>
      <c r="P219" s="8"/>
      <c r="Q219" s="19"/>
      <c r="R219" s="8"/>
      <c r="S219" s="8"/>
    </row>
    <row r="220" spans="1:19" x14ac:dyDescent="0.2">
      <c r="A220" s="4"/>
      <c r="B220" s="8">
        <v>33</v>
      </c>
      <c r="C220" s="4">
        <v>1000</v>
      </c>
      <c r="D220" s="4">
        <v>50</v>
      </c>
      <c r="E220" s="4">
        <v>3.95</v>
      </c>
      <c r="F220" s="8">
        <v>12658.227848101265</v>
      </c>
      <c r="G220" s="19">
        <v>417721.51898734178</v>
      </c>
      <c r="H220" s="8">
        <v>5.6208868485874461</v>
      </c>
      <c r="I220" s="8"/>
      <c r="K220" s="8"/>
      <c r="L220" s="8">
        <v>53</v>
      </c>
      <c r="M220" s="4">
        <v>100</v>
      </c>
      <c r="N220" s="4">
        <v>50</v>
      </c>
      <c r="O220" s="4">
        <v>3.95</v>
      </c>
      <c r="P220" s="8">
        <f t="shared" ref="P220:P222" si="105">M220*N220/O220</f>
        <v>1265.8227848101264</v>
      </c>
      <c r="Q220" s="19">
        <f t="shared" ref="Q220:Q222" si="106">P220*L220</f>
        <v>67088.607594936708</v>
      </c>
      <c r="R220" s="8">
        <f t="shared" si="102"/>
        <v>4.8266487783103473</v>
      </c>
      <c r="S220" s="8"/>
    </row>
    <row r="221" spans="1:19" x14ac:dyDescent="0.2">
      <c r="A221" s="4"/>
      <c r="B221" s="8">
        <v>38</v>
      </c>
      <c r="C221" s="4">
        <v>1000</v>
      </c>
      <c r="D221" s="4">
        <v>50</v>
      </c>
      <c r="E221" s="4">
        <v>3.95</v>
      </c>
      <c r="F221" s="8">
        <v>12658.227848101265</v>
      </c>
      <c r="G221" s="19">
        <v>481012.65822784806</v>
      </c>
      <c r="H221" s="8">
        <v>5.6821565053263683</v>
      </c>
      <c r="I221" s="8"/>
      <c r="K221" s="8"/>
      <c r="L221" s="8">
        <v>55</v>
      </c>
      <c r="M221" s="4">
        <v>100</v>
      </c>
      <c r="N221" s="4">
        <v>50</v>
      </c>
      <c r="O221" s="4">
        <v>3.95</v>
      </c>
      <c r="P221" s="8">
        <f t="shared" si="105"/>
        <v>1265.8227848101264</v>
      </c>
      <c r="Q221" s="19">
        <f t="shared" si="106"/>
        <v>69620.253164556954</v>
      </c>
      <c r="R221" s="8">
        <f t="shared" si="102"/>
        <v>4.8427355982038023</v>
      </c>
      <c r="S221" s="8"/>
    </row>
    <row r="222" spans="1:19" x14ac:dyDescent="0.2">
      <c r="A222" s="5"/>
      <c r="B222" s="11">
        <v>34</v>
      </c>
      <c r="C222" s="11">
        <v>1000</v>
      </c>
      <c r="D222" s="5">
        <v>50</v>
      </c>
      <c r="E222" s="5">
        <v>3.95</v>
      </c>
      <c r="F222" s="11">
        <v>12658.227848101265</v>
      </c>
      <c r="G222" s="22">
        <v>430379.74683544302</v>
      </c>
      <c r="H222" s="11">
        <v>5.6338518257518135</v>
      </c>
      <c r="I222" s="11">
        <v>5.6456317265552087</v>
      </c>
      <c r="K222" s="11"/>
      <c r="L222" s="11">
        <v>56</v>
      </c>
      <c r="M222" s="5">
        <v>100</v>
      </c>
      <c r="N222" s="5">
        <v>50</v>
      </c>
      <c r="O222" s="5">
        <v>3.95</v>
      </c>
      <c r="P222" s="11">
        <f t="shared" si="105"/>
        <v>1265.8227848101264</v>
      </c>
      <c r="Q222" s="22">
        <f t="shared" si="106"/>
        <v>70886.075949367078</v>
      </c>
      <c r="R222" s="11">
        <f t="shared" si="102"/>
        <v>4.8505609357157589</v>
      </c>
      <c r="S222" s="11">
        <f>AVERAGE(R220:R222)</f>
        <v>4.8399817707433028</v>
      </c>
    </row>
    <row r="223" spans="1:19" x14ac:dyDescent="0.2">
      <c r="A223" s="4"/>
      <c r="B223" s="8"/>
      <c r="C223" s="4"/>
      <c r="D223" s="4"/>
      <c r="E223" s="4"/>
      <c r="F223" s="8"/>
      <c r="G223" s="19"/>
      <c r="H223" s="8"/>
      <c r="I223" s="8"/>
      <c r="K223" s="8"/>
      <c r="L223" s="8"/>
      <c r="M223" s="4"/>
      <c r="N223" s="4"/>
      <c r="O223" s="4"/>
      <c r="P223" s="8"/>
      <c r="Q223" s="19"/>
      <c r="R223" s="8"/>
      <c r="S223" s="8"/>
    </row>
    <row r="224" spans="1:19" x14ac:dyDescent="0.2">
      <c r="A224" s="18" t="s">
        <v>308</v>
      </c>
      <c r="B224" s="8">
        <v>35</v>
      </c>
      <c r="C224" s="4">
        <v>1000</v>
      </c>
      <c r="D224" s="4">
        <v>50</v>
      </c>
      <c r="E224" s="4">
        <v>3.95</v>
      </c>
      <c r="F224" s="8">
        <f>C224*D224/E224</f>
        <v>12658.227848101265</v>
      </c>
      <c r="G224" s="19">
        <f>F224*B224</f>
        <v>443037.97468354431</v>
      </c>
      <c r="H224" s="8">
        <f>LOG10(G224)</f>
        <v>5.6464409530598338</v>
      </c>
      <c r="I224" s="8"/>
      <c r="K224" s="20" t="s">
        <v>318</v>
      </c>
      <c r="L224" s="8">
        <v>16</v>
      </c>
      <c r="M224" s="4">
        <v>1000</v>
      </c>
      <c r="N224" s="4">
        <v>50</v>
      </c>
      <c r="O224" s="4">
        <v>3.95</v>
      </c>
      <c r="P224" s="8">
        <f>M224*N224/O224</f>
        <v>12658.227848101265</v>
      </c>
      <c r="Q224" s="19">
        <f>P224*L224</f>
        <v>202531.64556962025</v>
      </c>
      <c r="R224" s="8">
        <f>LOG10(Q224)</f>
        <v>5.3064928913654832</v>
      </c>
      <c r="S224" s="8"/>
    </row>
    <row r="225" spans="1:19" x14ac:dyDescent="0.2">
      <c r="A225" s="4"/>
      <c r="B225" s="8">
        <v>33</v>
      </c>
      <c r="C225" s="4">
        <v>1000</v>
      </c>
      <c r="D225" s="4">
        <v>50</v>
      </c>
      <c r="E225" s="4">
        <v>3.95</v>
      </c>
      <c r="F225" s="8">
        <f t="shared" ref="F225:F234" si="107">C225*D225/E225</f>
        <v>12658.227848101265</v>
      </c>
      <c r="G225" s="19">
        <f t="shared" ref="G225:G234" si="108">F225*B225</f>
        <v>417721.51898734178</v>
      </c>
      <c r="H225" s="8">
        <f t="shared" ref="H225:H234" si="109">LOG10(G225)</f>
        <v>5.6208868485874461</v>
      </c>
      <c r="I225" s="8"/>
      <c r="K225" s="8"/>
      <c r="L225" s="8">
        <v>18</v>
      </c>
      <c r="M225" s="4">
        <v>1000</v>
      </c>
      <c r="N225" s="4">
        <v>50</v>
      </c>
      <c r="O225" s="4">
        <v>3.95</v>
      </c>
      <c r="P225" s="8">
        <f t="shared" ref="P225:P226" si="110">M225*N225/O225</f>
        <v>12658.227848101265</v>
      </c>
      <c r="Q225" s="19">
        <f t="shared" ref="Q225:Q226" si="111">P225*L225</f>
        <v>227848.10126582277</v>
      </c>
      <c r="R225" s="8">
        <f t="shared" ref="R225:R234" si="112">LOG10(Q225)</f>
        <v>5.3576454138128646</v>
      </c>
      <c r="S225" s="8"/>
    </row>
    <row r="226" spans="1:19" x14ac:dyDescent="0.2">
      <c r="A226" s="4"/>
      <c r="B226" s="8">
        <v>38</v>
      </c>
      <c r="C226" s="4">
        <v>1000</v>
      </c>
      <c r="D226" s="4">
        <v>50</v>
      </c>
      <c r="E226" s="4">
        <v>3.95</v>
      </c>
      <c r="F226" s="8">
        <f t="shared" si="107"/>
        <v>12658.227848101265</v>
      </c>
      <c r="G226" s="19">
        <f t="shared" si="108"/>
        <v>481012.65822784806</v>
      </c>
      <c r="H226" s="8">
        <f t="shared" si="109"/>
        <v>5.6821565053263683</v>
      </c>
      <c r="I226" s="8">
        <f>AVERAGE(H224:H226)</f>
        <v>5.6498281023245491</v>
      </c>
      <c r="K226" s="8"/>
      <c r="L226" s="8">
        <v>19</v>
      </c>
      <c r="M226" s="4">
        <v>1000</v>
      </c>
      <c r="N226" s="4">
        <v>50</v>
      </c>
      <c r="O226" s="4">
        <v>3.95</v>
      </c>
      <c r="P226" s="8">
        <f t="shared" si="110"/>
        <v>12658.227848101265</v>
      </c>
      <c r="Q226" s="19">
        <f t="shared" si="111"/>
        <v>240506.32911392403</v>
      </c>
      <c r="R226" s="8">
        <f t="shared" si="112"/>
        <v>5.3811265096623879</v>
      </c>
      <c r="S226" s="8">
        <f>AVERAGE(R224:R226)</f>
        <v>5.3484216049469113</v>
      </c>
    </row>
    <row r="227" spans="1:19" x14ac:dyDescent="0.2">
      <c r="A227" s="4"/>
      <c r="B227" s="8"/>
      <c r="C227" s="4"/>
      <c r="D227" s="4"/>
      <c r="E227" s="4"/>
      <c r="F227" s="8"/>
      <c r="G227" s="19"/>
      <c r="H227" s="8"/>
      <c r="I227" s="8"/>
      <c r="K227" s="8"/>
      <c r="L227" s="8"/>
      <c r="M227" s="4"/>
      <c r="N227" s="4"/>
      <c r="O227" s="4"/>
      <c r="P227" s="8"/>
      <c r="Q227" s="19"/>
      <c r="R227" s="8"/>
      <c r="S227" s="8"/>
    </row>
    <row r="228" spans="1:19" x14ac:dyDescent="0.2">
      <c r="A228" s="4"/>
      <c r="B228" s="8">
        <v>40</v>
      </c>
      <c r="C228" s="4">
        <v>1000</v>
      </c>
      <c r="D228" s="4">
        <v>50</v>
      </c>
      <c r="E228" s="4">
        <v>3.95</v>
      </c>
      <c r="F228" s="8">
        <f t="shared" si="107"/>
        <v>12658.227848101265</v>
      </c>
      <c r="G228" s="19">
        <f t="shared" si="108"/>
        <v>506329.11392405059</v>
      </c>
      <c r="H228" s="8">
        <f t="shared" si="109"/>
        <v>5.7044329000375207</v>
      </c>
      <c r="I228" s="8"/>
      <c r="K228" s="8"/>
      <c r="L228" s="8">
        <v>15</v>
      </c>
      <c r="M228" s="4">
        <v>1000</v>
      </c>
      <c r="N228" s="4">
        <v>50</v>
      </c>
      <c r="O228" s="4">
        <v>3.95</v>
      </c>
      <c r="P228" s="8">
        <f t="shared" ref="P228:P230" si="113">M228*N228/O228</f>
        <v>12658.227848101265</v>
      </c>
      <c r="Q228" s="19">
        <f t="shared" ref="Q228:Q230" si="114">P228*L228</f>
        <v>189873.41772151898</v>
      </c>
      <c r="R228" s="8">
        <f t="shared" si="112"/>
        <v>5.2784641677652395</v>
      </c>
      <c r="S228" s="8"/>
    </row>
    <row r="229" spans="1:19" x14ac:dyDescent="0.2">
      <c r="A229" s="4"/>
      <c r="B229" s="8">
        <v>40</v>
      </c>
      <c r="C229" s="4">
        <v>1000</v>
      </c>
      <c r="D229" s="4">
        <v>50</v>
      </c>
      <c r="E229" s="4">
        <v>3.95</v>
      </c>
      <c r="F229" s="8">
        <f t="shared" si="107"/>
        <v>12658.227848101265</v>
      </c>
      <c r="G229" s="19">
        <f t="shared" si="108"/>
        <v>506329.11392405059</v>
      </c>
      <c r="H229" s="8">
        <f t="shared" si="109"/>
        <v>5.7044329000375207</v>
      </c>
      <c r="I229" s="8"/>
      <c r="K229" s="8"/>
      <c r="L229" s="8">
        <v>18</v>
      </c>
      <c r="M229" s="4">
        <v>1000</v>
      </c>
      <c r="N229" s="4">
        <v>50</v>
      </c>
      <c r="O229" s="4">
        <v>3.95</v>
      </c>
      <c r="P229" s="8">
        <f t="shared" si="113"/>
        <v>12658.227848101265</v>
      </c>
      <c r="Q229" s="19">
        <f t="shared" si="114"/>
        <v>227848.10126582277</v>
      </c>
      <c r="R229" s="8">
        <f t="shared" si="112"/>
        <v>5.3576454138128646</v>
      </c>
      <c r="S229" s="8"/>
    </row>
    <row r="230" spans="1:19" x14ac:dyDescent="0.2">
      <c r="A230" s="4"/>
      <c r="B230" s="8">
        <v>35</v>
      </c>
      <c r="C230" s="4">
        <v>1000</v>
      </c>
      <c r="D230" s="4">
        <v>50</v>
      </c>
      <c r="E230" s="4">
        <v>3.95</v>
      </c>
      <c r="F230" s="8">
        <f t="shared" si="107"/>
        <v>12658.227848101265</v>
      </c>
      <c r="G230" s="19">
        <f t="shared" si="108"/>
        <v>443037.97468354431</v>
      </c>
      <c r="H230" s="8">
        <f t="shared" si="109"/>
        <v>5.6464409530598338</v>
      </c>
      <c r="I230" s="8">
        <f>AVERAGE(H228:H230)</f>
        <v>5.6851022510449587</v>
      </c>
      <c r="K230" s="8"/>
      <c r="L230" s="8">
        <v>13</v>
      </c>
      <c r="M230" s="4">
        <v>1000</v>
      </c>
      <c r="N230" s="4">
        <v>50</v>
      </c>
      <c r="O230" s="4">
        <v>3.95</v>
      </c>
      <c r="P230" s="8">
        <f t="shared" si="113"/>
        <v>12658.227848101265</v>
      </c>
      <c r="Q230" s="19">
        <f t="shared" si="114"/>
        <v>164556.96202531646</v>
      </c>
      <c r="R230" s="8">
        <f t="shared" si="112"/>
        <v>5.2163162610163951</v>
      </c>
      <c r="S230" s="8">
        <f>AVERAGE(R228:R230)</f>
        <v>5.2841419475314995</v>
      </c>
    </row>
    <row r="231" spans="1:19" x14ac:dyDescent="0.2">
      <c r="A231" s="4"/>
      <c r="B231" s="8"/>
      <c r="C231" s="4"/>
      <c r="D231" s="4"/>
      <c r="E231" s="4"/>
      <c r="F231" s="8"/>
      <c r="G231" s="19"/>
      <c r="H231" s="8"/>
      <c r="I231" s="8"/>
      <c r="K231" s="8"/>
      <c r="L231" s="8"/>
      <c r="M231" s="4"/>
      <c r="N231" s="4"/>
      <c r="O231" s="4"/>
      <c r="P231" s="8"/>
      <c r="Q231" s="19"/>
      <c r="R231" s="8"/>
      <c r="S231" s="8"/>
    </row>
    <row r="232" spans="1:19" x14ac:dyDescent="0.2">
      <c r="A232" s="4"/>
      <c r="B232" s="8">
        <v>42</v>
      </c>
      <c r="C232" s="4">
        <v>1000</v>
      </c>
      <c r="D232" s="4">
        <v>50</v>
      </c>
      <c r="E232" s="4">
        <v>3.95</v>
      </c>
      <c r="F232" s="8">
        <f t="shared" si="107"/>
        <v>12658.227848101265</v>
      </c>
      <c r="G232" s="19">
        <f t="shared" si="108"/>
        <v>531645.56962025317</v>
      </c>
      <c r="H232" s="8">
        <f t="shared" si="109"/>
        <v>5.725622199107459</v>
      </c>
      <c r="I232" s="8"/>
      <c r="K232" s="8"/>
      <c r="L232" s="8">
        <v>14</v>
      </c>
      <c r="M232" s="4">
        <v>1000</v>
      </c>
      <c r="N232" s="4">
        <v>50</v>
      </c>
      <c r="O232" s="4">
        <v>3.95</v>
      </c>
      <c r="P232" s="8">
        <f t="shared" ref="P232:P234" si="115">M232*N232/O232</f>
        <v>12658.227848101265</v>
      </c>
      <c r="Q232" s="19">
        <f t="shared" ref="Q232:Q234" si="116">P232*L232</f>
        <v>177215.18987341772</v>
      </c>
      <c r="R232" s="8">
        <f t="shared" si="112"/>
        <v>5.2485009443877964</v>
      </c>
      <c r="S232" s="8"/>
    </row>
    <row r="233" spans="1:19" x14ac:dyDescent="0.2">
      <c r="A233" s="4"/>
      <c r="B233" s="8">
        <v>41</v>
      </c>
      <c r="C233" s="4">
        <v>1000</v>
      </c>
      <c r="D233" s="4">
        <v>50</v>
      </c>
      <c r="E233" s="4">
        <v>3.95</v>
      </c>
      <c r="F233" s="8">
        <f t="shared" si="107"/>
        <v>12658.227848101265</v>
      </c>
      <c r="G233" s="19">
        <f t="shared" si="108"/>
        <v>518987.34177215188</v>
      </c>
      <c r="H233" s="8">
        <f t="shared" si="109"/>
        <v>5.7151567654292936</v>
      </c>
      <c r="I233" s="8"/>
      <c r="K233" s="8"/>
      <c r="L233" s="8">
        <v>16</v>
      </c>
      <c r="M233" s="4">
        <v>1000</v>
      </c>
      <c r="N233" s="4">
        <v>50</v>
      </c>
      <c r="O233" s="4">
        <v>3.95</v>
      </c>
      <c r="P233" s="8">
        <f t="shared" si="115"/>
        <v>12658.227848101265</v>
      </c>
      <c r="Q233" s="19">
        <f t="shared" si="116"/>
        <v>202531.64556962025</v>
      </c>
      <c r="R233" s="8">
        <f t="shared" si="112"/>
        <v>5.3064928913654832</v>
      </c>
      <c r="S233" s="8"/>
    </row>
    <row r="234" spans="1:19" x14ac:dyDescent="0.2">
      <c r="A234" s="5"/>
      <c r="B234" s="11">
        <v>44</v>
      </c>
      <c r="C234" s="5">
        <v>1000</v>
      </c>
      <c r="D234" s="5">
        <v>50</v>
      </c>
      <c r="E234" s="5">
        <v>3.95</v>
      </c>
      <c r="F234" s="11">
        <f t="shared" si="107"/>
        <v>12658.227848101265</v>
      </c>
      <c r="G234" s="22">
        <f t="shared" si="108"/>
        <v>556962.02531645563</v>
      </c>
      <c r="H234" s="11">
        <f t="shared" si="109"/>
        <v>5.745825585195746</v>
      </c>
      <c r="I234" s="11">
        <f>AVERAGE(H232:H234)</f>
        <v>5.7288681832441668</v>
      </c>
      <c r="K234" s="11"/>
      <c r="L234" s="11">
        <v>16</v>
      </c>
      <c r="M234" s="5">
        <v>1000</v>
      </c>
      <c r="N234" s="5">
        <v>50</v>
      </c>
      <c r="O234" s="5">
        <v>3.95</v>
      </c>
      <c r="P234" s="11">
        <f t="shared" si="115"/>
        <v>12658.227848101265</v>
      </c>
      <c r="Q234" s="22">
        <f t="shared" si="116"/>
        <v>202531.64556962025</v>
      </c>
      <c r="R234" s="11">
        <f t="shared" si="112"/>
        <v>5.3064928913654832</v>
      </c>
      <c r="S234" s="11">
        <f>AVERAGE(R232:R234)</f>
        <v>5.2871622423729212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1391F-2171-2842-95BF-255C5627D270}">
  <dimension ref="A1:V125"/>
  <sheetViews>
    <sheetView topLeftCell="A35" zoomScale="64" workbookViewId="0">
      <selection activeCell="K9" sqref="K9"/>
    </sheetView>
  </sheetViews>
  <sheetFormatPr baseColWidth="10" defaultRowHeight="16" x14ac:dyDescent="0.2"/>
  <cols>
    <col min="2" max="2" width="21.1640625" customWidth="1"/>
    <col min="6" max="6" width="13.5" customWidth="1"/>
  </cols>
  <sheetData>
    <row r="1" spans="1:22" x14ac:dyDescent="0.2">
      <c r="A1" s="2" t="s">
        <v>65</v>
      </c>
      <c r="B1" s="3"/>
      <c r="C1" s="3"/>
      <c r="D1" s="3"/>
      <c r="E1" s="3"/>
      <c r="F1" s="2" t="s">
        <v>58</v>
      </c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">
      <c r="A2" s="35" t="s">
        <v>42</v>
      </c>
      <c r="B2" s="35" t="s">
        <v>43</v>
      </c>
      <c r="C2" s="35" t="s">
        <v>44</v>
      </c>
      <c r="D2" s="33" t="s">
        <v>64</v>
      </c>
      <c r="E2" s="3"/>
      <c r="F2" s="35" t="s">
        <v>42</v>
      </c>
      <c r="G2" s="35" t="s">
        <v>43</v>
      </c>
      <c r="H2" s="35" t="s">
        <v>44</v>
      </c>
      <c r="I2" s="35" t="s">
        <v>45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2">
      <c r="A3" s="36" t="s">
        <v>46</v>
      </c>
      <c r="B3" s="36" t="s">
        <v>47</v>
      </c>
      <c r="C3" s="36" t="s">
        <v>48</v>
      </c>
      <c r="D3" s="28">
        <v>41.078429999999997</v>
      </c>
      <c r="E3" s="3"/>
      <c r="F3" s="36" t="s">
        <v>55</v>
      </c>
      <c r="G3" s="36" t="s">
        <v>56</v>
      </c>
      <c r="H3" s="36" t="s">
        <v>48</v>
      </c>
      <c r="I3" s="36">
        <v>57.570250000000001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x14ac:dyDescent="0.2">
      <c r="A4" s="36" t="s">
        <v>46</v>
      </c>
      <c r="B4" s="36" t="s">
        <v>47</v>
      </c>
      <c r="C4" s="36" t="s">
        <v>48</v>
      </c>
      <c r="D4" s="28">
        <v>38.518219999999999</v>
      </c>
      <c r="E4" s="3"/>
      <c r="F4" s="36" t="s">
        <v>55</v>
      </c>
      <c r="G4" s="36" t="s">
        <v>56</v>
      </c>
      <c r="H4" s="36" t="s">
        <v>48</v>
      </c>
      <c r="I4" s="36">
        <v>37.911830000000002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x14ac:dyDescent="0.2">
      <c r="A5" s="36" t="s">
        <v>46</v>
      </c>
      <c r="B5" s="36" t="s">
        <v>47</v>
      </c>
      <c r="C5" s="36" t="s">
        <v>48</v>
      </c>
      <c r="D5" s="28">
        <v>36.49389</v>
      </c>
      <c r="E5" s="3"/>
      <c r="F5" s="36" t="s">
        <v>55</v>
      </c>
      <c r="G5" s="36" t="s">
        <v>56</v>
      </c>
      <c r="H5" s="36" t="s">
        <v>48</v>
      </c>
      <c r="I5" s="36">
        <v>28.716570000000001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2">
      <c r="A6" s="36" t="s">
        <v>46</v>
      </c>
      <c r="B6" s="36" t="s">
        <v>47</v>
      </c>
      <c r="C6" s="36" t="s">
        <v>48</v>
      </c>
      <c r="D6" s="28">
        <v>28.851800000000001</v>
      </c>
      <c r="E6" s="3"/>
      <c r="F6" s="36" t="s">
        <v>55</v>
      </c>
      <c r="G6" s="36" t="s">
        <v>56</v>
      </c>
      <c r="H6" s="36" t="s">
        <v>48</v>
      </c>
      <c r="I6" s="36">
        <v>22.516179999999999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2">
      <c r="A7" s="36" t="s">
        <v>46</v>
      </c>
      <c r="B7" s="36" t="s">
        <v>47</v>
      </c>
      <c r="C7" s="36" t="s">
        <v>48</v>
      </c>
      <c r="D7" s="28">
        <v>31.633839999999999</v>
      </c>
      <c r="E7" s="3"/>
      <c r="F7" s="36" t="s">
        <v>55</v>
      </c>
      <c r="G7" s="36" t="s">
        <v>56</v>
      </c>
      <c r="H7" s="36" t="s">
        <v>48</v>
      </c>
      <c r="I7" s="36">
        <v>36.41986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2">
      <c r="A8" s="36" t="s">
        <v>46</v>
      </c>
      <c r="B8" s="36" t="s">
        <v>47</v>
      </c>
      <c r="C8" s="36" t="s">
        <v>48</v>
      </c>
      <c r="D8" s="28">
        <v>23.45675</v>
      </c>
      <c r="E8" s="3"/>
      <c r="F8" s="36" t="s">
        <v>55</v>
      </c>
      <c r="G8" s="36" t="s">
        <v>56</v>
      </c>
      <c r="H8" s="36" t="s">
        <v>48</v>
      </c>
      <c r="I8" s="36">
        <v>35.228430000000003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">
      <c r="A9" s="36" t="s">
        <v>46</v>
      </c>
      <c r="B9" s="36" t="s">
        <v>47</v>
      </c>
      <c r="C9" s="36" t="s">
        <v>48</v>
      </c>
      <c r="D9" s="28">
        <v>42.468350000000001</v>
      </c>
      <c r="E9" s="3"/>
      <c r="F9" s="36" t="s">
        <v>55</v>
      </c>
      <c r="G9" s="36" t="s">
        <v>56</v>
      </c>
      <c r="H9" s="36" t="s">
        <v>48</v>
      </c>
      <c r="I9" s="36">
        <v>48.748460000000001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">
      <c r="A10" s="36" t="s">
        <v>46</v>
      </c>
      <c r="B10" s="36" t="s">
        <v>47</v>
      </c>
      <c r="C10" s="36" t="s">
        <v>48</v>
      </c>
      <c r="D10" s="28">
        <v>24.077909999999999</v>
      </c>
      <c r="E10" s="3"/>
      <c r="F10" s="36" t="s">
        <v>55</v>
      </c>
      <c r="G10" s="36" t="s">
        <v>56</v>
      </c>
      <c r="H10" s="36" t="s">
        <v>48</v>
      </c>
      <c r="I10" s="36">
        <v>37.345799999999997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">
      <c r="A11" s="36" t="s">
        <v>46</v>
      </c>
      <c r="B11" s="36" t="s">
        <v>47</v>
      </c>
      <c r="C11" s="36" t="s">
        <v>48</v>
      </c>
      <c r="D11" s="28">
        <v>45.339820000000003</v>
      </c>
      <c r="E11" s="3"/>
      <c r="F11" s="36" t="s">
        <v>55</v>
      </c>
      <c r="G11" s="36" t="s">
        <v>56</v>
      </c>
      <c r="H11" s="36" t="s">
        <v>48</v>
      </c>
      <c r="I11" s="36">
        <v>53.825499999999998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">
      <c r="A12" s="36" t="s">
        <v>46</v>
      </c>
      <c r="B12" s="36" t="s">
        <v>47</v>
      </c>
      <c r="C12" s="36" t="s">
        <v>49</v>
      </c>
      <c r="D12" s="28">
        <v>21.5435911</v>
      </c>
      <c r="E12" s="3"/>
      <c r="F12" s="36" t="s">
        <v>55</v>
      </c>
      <c r="G12" s="36" t="s">
        <v>56</v>
      </c>
      <c r="H12" s="36" t="s">
        <v>49</v>
      </c>
      <c r="I12" s="36">
        <v>32.660626030000003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2">
      <c r="A13" s="36" t="s">
        <v>46</v>
      </c>
      <c r="B13" s="36" t="s">
        <v>47</v>
      </c>
      <c r="C13" s="36" t="s">
        <v>49</v>
      </c>
      <c r="D13" s="28">
        <v>22.321816599999998</v>
      </c>
      <c r="E13" s="3"/>
      <c r="F13" s="36" t="s">
        <v>55</v>
      </c>
      <c r="G13" s="36" t="s">
        <v>56</v>
      </c>
      <c r="H13" s="36" t="s">
        <v>49</v>
      </c>
      <c r="I13" s="36">
        <v>40.127388539999998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">
      <c r="A14" s="36" t="s">
        <v>46</v>
      </c>
      <c r="B14" s="36" t="s">
        <v>47</v>
      </c>
      <c r="C14" s="36" t="s">
        <v>49</v>
      </c>
      <c r="D14" s="28">
        <v>29.011248080000001</v>
      </c>
      <c r="E14" s="3"/>
      <c r="F14" s="36" t="s">
        <v>55</v>
      </c>
      <c r="G14" s="36" t="s">
        <v>56</v>
      </c>
      <c r="H14" s="36" t="s">
        <v>49</v>
      </c>
      <c r="I14" s="36">
        <v>32.633053220000001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2">
      <c r="A15" s="36" t="s">
        <v>46</v>
      </c>
      <c r="B15" s="36" t="s">
        <v>47</v>
      </c>
      <c r="C15" s="36" t="s">
        <v>49</v>
      </c>
      <c r="D15" s="28">
        <v>26.098824780000001</v>
      </c>
      <c r="E15" s="3"/>
      <c r="F15" s="36" t="s">
        <v>55</v>
      </c>
      <c r="G15" s="36" t="s">
        <v>56</v>
      </c>
      <c r="H15" s="36" t="s">
        <v>49</v>
      </c>
      <c r="I15" s="36">
        <v>38.601134219999999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x14ac:dyDescent="0.2">
      <c r="A16" s="36" t="s">
        <v>46</v>
      </c>
      <c r="B16" s="36" t="s">
        <v>47</v>
      </c>
      <c r="C16" s="36" t="s">
        <v>49</v>
      </c>
      <c r="D16" s="28">
        <v>34.472618959999998</v>
      </c>
      <c r="E16" s="3"/>
      <c r="F16" s="36" t="s">
        <v>55</v>
      </c>
      <c r="G16" s="36" t="s">
        <v>56</v>
      </c>
      <c r="H16" s="36" t="s">
        <v>49</v>
      </c>
      <c r="I16" s="36">
        <v>39.492517890000002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">
      <c r="A17" s="36" t="s">
        <v>46</v>
      </c>
      <c r="B17" s="36" t="s">
        <v>47</v>
      </c>
      <c r="C17" s="36" t="s">
        <v>49</v>
      </c>
      <c r="D17" s="28">
        <v>30.538759280000001</v>
      </c>
      <c r="E17" s="3"/>
      <c r="F17" s="36" t="s">
        <v>55</v>
      </c>
      <c r="G17" s="36" t="s">
        <v>56</v>
      </c>
      <c r="H17" s="36" t="s">
        <v>49</v>
      </c>
      <c r="I17" s="36">
        <v>38.82457703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">
      <c r="A18" s="36" t="s">
        <v>46</v>
      </c>
      <c r="B18" s="36" t="s">
        <v>47</v>
      </c>
      <c r="C18" s="36" t="s">
        <v>49</v>
      </c>
      <c r="D18" s="28">
        <v>26.06911371</v>
      </c>
      <c r="E18" s="3"/>
      <c r="F18" s="36" t="s">
        <v>55</v>
      </c>
      <c r="G18" s="36" t="s">
        <v>56</v>
      </c>
      <c r="H18" s="36" t="s">
        <v>49</v>
      </c>
      <c r="I18" s="36">
        <v>50.590219220000002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">
      <c r="A19" s="36" t="s">
        <v>46</v>
      </c>
      <c r="B19" s="36" t="s">
        <v>47</v>
      </c>
      <c r="C19" s="36" t="s">
        <v>49</v>
      </c>
      <c r="D19" s="28">
        <v>32.30894988</v>
      </c>
      <c r="E19" s="3"/>
      <c r="F19" s="36" t="s">
        <v>55</v>
      </c>
      <c r="G19" s="36" t="s">
        <v>56</v>
      </c>
      <c r="H19" s="36" t="s">
        <v>49</v>
      </c>
      <c r="I19" s="36">
        <v>43.120619699999999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">
      <c r="A20" s="36" t="s">
        <v>46</v>
      </c>
      <c r="B20" s="36" t="s">
        <v>47</v>
      </c>
      <c r="C20" s="36" t="s">
        <v>49</v>
      </c>
      <c r="D20" s="28">
        <v>18.47158305</v>
      </c>
      <c r="E20" s="3"/>
      <c r="F20" s="36" t="s">
        <v>55</v>
      </c>
      <c r="G20" s="36" t="s">
        <v>56</v>
      </c>
      <c r="H20" s="36" t="s">
        <v>49</v>
      </c>
      <c r="I20" s="36">
        <v>25.356842990000001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">
      <c r="A21" s="36" t="s">
        <v>46</v>
      </c>
      <c r="B21" s="36" t="s">
        <v>47</v>
      </c>
      <c r="C21" s="36" t="s">
        <v>50</v>
      </c>
      <c r="D21" s="28">
        <v>35.757575760000002</v>
      </c>
      <c r="E21" s="3"/>
      <c r="F21" s="36" t="s">
        <v>55</v>
      </c>
      <c r="G21" s="36" t="s">
        <v>56</v>
      </c>
      <c r="H21" s="36" t="s">
        <v>50</v>
      </c>
      <c r="I21" s="36">
        <v>33.694810220000001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">
      <c r="A22" s="36" t="s">
        <v>46</v>
      </c>
      <c r="B22" s="36" t="s">
        <v>47</v>
      </c>
      <c r="C22" s="36" t="s">
        <v>50</v>
      </c>
      <c r="D22" s="28">
        <v>36.037801080000001</v>
      </c>
      <c r="E22" s="3"/>
      <c r="F22" s="36" t="s">
        <v>55</v>
      </c>
      <c r="G22" s="36" t="s">
        <v>56</v>
      </c>
      <c r="H22" s="36" t="s">
        <v>50</v>
      </c>
      <c r="I22" s="36">
        <v>45.260156809999998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">
      <c r="A23" s="36" t="s">
        <v>46</v>
      </c>
      <c r="B23" s="36" t="s">
        <v>47</v>
      </c>
      <c r="C23" s="36" t="s">
        <v>50</v>
      </c>
      <c r="D23" s="28">
        <v>39.591836729999997</v>
      </c>
      <c r="E23" s="3"/>
      <c r="F23" s="36" t="s">
        <v>55</v>
      </c>
      <c r="G23" s="36" t="s">
        <v>56</v>
      </c>
      <c r="H23" s="36" t="s">
        <v>50</v>
      </c>
      <c r="I23" s="36">
        <v>26.057298769999999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2">
      <c r="A24" s="36" t="s">
        <v>46</v>
      </c>
      <c r="B24" s="36" t="s">
        <v>47</v>
      </c>
      <c r="C24" s="36" t="s">
        <v>50</v>
      </c>
      <c r="D24" s="28">
        <v>37.146078680000002</v>
      </c>
      <c r="E24" s="3"/>
      <c r="F24" s="36" t="s">
        <v>55</v>
      </c>
      <c r="G24" s="36" t="s">
        <v>56</v>
      </c>
      <c r="H24" s="36" t="s">
        <v>50</v>
      </c>
      <c r="I24" s="36">
        <v>28.430682619999999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2">
      <c r="A25" s="36" t="s">
        <v>46</v>
      </c>
      <c r="B25" s="36" t="s">
        <v>47</v>
      </c>
      <c r="C25" s="36" t="s">
        <v>50</v>
      </c>
      <c r="D25" s="28">
        <v>36.406619390000003</v>
      </c>
      <c r="E25" s="3"/>
      <c r="F25" s="36" t="s">
        <v>55</v>
      </c>
      <c r="G25" s="36" t="s">
        <v>56</v>
      </c>
      <c r="H25" s="36" t="s">
        <v>50</v>
      </c>
      <c r="I25" s="36">
        <v>32.490974729999998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2">
      <c r="A26" s="36" t="s">
        <v>46</v>
      </c>
      <c r="B26" s="36" t="s">
        <v>47</v>
      </c>
      <c r="C26" s="36" t="s">
        <v>50</v>
      </c>
      <c r="D26" s="28">
        <v>34.680306909999999</v>
      </c>
      <c r="E26" s="3"/>
      <c r="F26" s="36" t="s">
        <v>55</v>
      </c>
      <c r="G26" s="36" t="s">
        <v>56</v>
      </c>
      <c r="H26" s="36" t="s">
        <v>50</v>
      </c>
      <c r="I26" s="36">
        <v>36.79935012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2">
      <c r="A27" s="36" t="s">
        <v>46</v>
      </c>
      <c r="B27" s="36" t="s">
        <v>47</v>
      </c>
      <c r="C27" s="36" t="s">
        <v>50</v>
      </c>
      <c r="D27" s="28">
        <v>30.017819540000001</v>
      </c>
      <c r="E27" s="3"/>
      <c r="F27" s="36" t="s">
        <v>55</v>
      </c>
      <c r="G27" s="36" t="s">
        <v>56</v>
      </c>
      <c r="H27" s="36" t="s">
        <v>50</v>
      </c>
      <c r="I27" s="36">
        <v>53.549848939999997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x14ac:dyDescent="0.2">
      <c r="A28" s="36" t="s">
        <v>46</v>
      </c>
      <c r="B28" s="36" t="s">
        <v>47</v>
      </c>
      <c r="C28" s="36" t="s">
        <v>50</v>
      </c>
      <c r="D28" s="28">
        <v>42.90369888</v>
      </c>
      <c r="E28" s="3"/>
      <c r="F28" s="36" t="s">
        <v>55</v>
      </c>
      <c r="G28" s="36" t="s">
        <v>56</v>
      </c>
      <c r="H28" s="36" t="s">
        <v>50</v>
      </c>
      <c r="I28" s="36">
        <v>42.481456510000001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x14ac:dyDescent="0.2">
      <c r="A29" s="36" t="s">
        <v>46</v>
      </c>
      <c r="B29" s="36" t="s">
        <v>47</v>
      </c>
      <c r="C29" s="36" t="s">
        <v>50</v>
      </c>
      <c r="D29" s="28">
        <v>43.174693640000001</v>
      </c>
      <c r="E29" s="3"/>
      <c r="F29" s="36" t="s">
        <v>55</v>
      </c>
      <c r="G29" s="36" t="s">
        <v>56</v>
      </c>
      <c r="H29" s="36" t="s">
        <v>50</v>
      </c>
      <c r="I29" s="36">
        <v>29.891304349999999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2">
      <c r="A30" s="36" t="s">
        <v>46</v>
      </c>
      <c r="B30" s="36" t="s">
        <v>51</v>
      </c>
      <c r="C30" s="36" t="s">
        <v>48</v>
      </c>
      <c r="D30" s="28">
        <v>20.887070000000001</v>
      </c>
      <c r="E30" s="3"/>
      <c r="F30" s="36" t="s">
        <v>55</v>
      </c>
      <c r="G30" s="36" t="s">
        <v>57</v>
      </c>
      <c r="H30" s="36" t="s">
        <v>48</v>
      </c>
      <c r="I30" s="36">
        <v>43.028739999999999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x14ac:dyDescent="0.2">
      <c r="A31" s="36" t="s">
        <v>46</v>
      </c>
      <c r="B31" s="36" t="s">
        <v>51</v>
      </c>
      <c r="C31" s="36" t="s">
        <v>48</v>
      </c>
      <c r="D31" s="28">
        <v>28.470669999999998</v>
      </c>
      <c r="E31" s="3"/>
      <c r="F31" s="36" t="s">
        <v>55</v>
      </c>
      <c r="G31" s="36" t="s">
        <v>57</v>
      </c>
      <c r="H31" s="36" t="s">
        <v>48</v>
      </c>
      <c r="I31" s="36">
        <v>31.626300000000001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x14ac:dyDescent="0.2">
      <c r="A32" s="36" t="s">
        <v>46</v>
      </c>
      <c r="B32" s="36" t="s">
        <v>51</v>
      </c>
      <c r="C32" s="36" t="s">
        <v>48</v>
      </c>
      <c r="D32" s="28">
        <v>13.37087</v>
      </c>
      <c r="E32" s="3"/>
      <c r="F32" s="36" t="s">
        <v>55</v>
      </c>
      <c r="G32" s="36" t="s">
        <v>57</v>
      </c>
      <c r="H32" s="36" t="s">
        <v>48</v>
      </c>
      <c r="I32" s="36">
        <v>31.560140000000001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x14ac:dyDescent="0.2">
      <c r="A33" s="36" t="s">
        <v>46</v>
      </c>
      <c r="B33" s="36" t="s">
        <v>51</v>
      </c>
      <c r="C33" s="36" t="s">
        <v>48</v>
      </c>
      <c r="D33" s="28">
        <v>27.92014</v>
      </c>
      <c r="E33" s="3"/>
      <c r="F33" s="36" t="s">
        <v>55</v>
      </c>
      <c r="G33" s="36" t="s">
        <v>57</v>
      </c>
      <c r="H33" s="36" t="s">
        <v>48</v>
      </c>
      <c r="I33" s="36">
        <v>13.873749999999999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x14ac:dyDescent="0.2">
      <c r="A34" s="36" t="s">
        <v>46</v>
      </c>
      <c r="B34" s="36" t="s">
        <v>51</v>
      </c>
      <c r="C34" s="36" t="s">
        <v>48</v>
      </c>
      <c r="D34" s="28">
        <v>14.190630000000001</v>
      </c>
      <c r="E34" s="3"/>
      <c r="F34" s="36" t="s">
        <v>55</v>
      </c>
      <c r="G34" s="36" t="s">
        <v>57</v>
      </c>
      <c r="H34" s="36" t="s">
        <v>48</v>
      </c>
      <c r="I34" s="36">
        <v>16.00902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x14ac:dyDescent="0.2">
      <c r="A35" s="36" t="s">
        <v>46</v>
      </c>
      <c r="B35" s="36" t="s">
        <v>51</v>
      </c>
      <c r="C35" s="36" t="s">
        <v>48</v>
      </c>
      <c r="D35" s="28">
        <v>18.481134999999998</v>
      </c>
      <c r="E35" s="3"/>
      <c r="F35" s="36" t="s">
        <v>55</v>
      </c>
      <c r="G35" s="36" t="s">
        <v>57</v>
      </c>
      <c r="H35" s="36" t="s">
        <v>48</v>
      </c>
      <c r="I35" s="36">
        <v>27.018840000000001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x14ac:dyDescent="0.2">
      <c r="A36" s="36" t="s">
        <v>46</v>
      </c>
      <c r="B36" s="36" t="s">
        <v>51</v>
      </c>
      <c r="C36" s="36" t="s">
        <v>48</v>
      </c>
      <c r="D36" s="28">
        <v>25</v>
      </c>
      <c r="E36" s="3"/>
      <c r="F36" s="36" t="s">
        <v>55</v>
      </c>
      <c r="G36" s="36" t="s">
        <v>57</v>
      </c>
      <c r="H36" s="36" t="s">
        <v>48</v>
      </c>
      <c r="I36" s="36">
        <v>33.341270000000002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x14ac:dyDescent="0.2">
      <c r="A37" s="36" t="s">
        <v>46</v>
      </c>
      <c r="B37" s="36" t="s">
        <v>51</v>
      </c>
      <c r="C37" s="36" t="s">
        <v>48</v>
      </c>
      <c r="D37" s="28">
        <v>22.69136</v>
      </c>
      <c r="E37" s="3"/>
      <c r="F37" s="36" t="s">
        <v>55</v>
      </c>
      <c r="G37" s="36" t="s">
        <v>57</v>
      </c>
      <c r="H37" s="36" t="s">
        <v>48</v>
      </c>
      <c r="I37" s="36">
        <v>24.226800000000001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2">
      <c r="A38" s="36" t="s">
        <v>46</v>
      </c>
      <c r="B38" s="36" t="s">
        <v>51</v>
      </c>
      <c r="C38" s="36" t="s">
        <v>48</v>
      </c>
      <c r="D38" s="28">
        <v>17.930763178999999</v>
      </c>
      <c r="E38" s="3"/>
      <c r="F38" s="36" t="s">
        <v>55</v>
      </c>
      <c r="G38" s="36" t="s">
        <v>57</v>
      </c>
      <c r="H38" s="36" t="s">
        <v>48</v>
      </c>
      <c r="I38" s="36">
        <v>34.977670000000003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2">
      <c r="A39" s="36" t="s">
        <v>46</v>
      </c>
      <c r="B39" s="36" t="s">
        <v>51</v>
      </c>
      <c r="C39" s="36" t="s">
        <v>49</v>
      </c>
      <c r="D39" s="28">
        <v>28.952329649999999</v>
      </c>
      <c r="E39" s="3"/>
      <c r="F39" s="36" t="s">
        <v>55</v>
      </c>
      <c r="G39" s="36" t="s">
        <v>57</v>
      </c>
      <c r="H39" s="36" t="s">
        <v>49</v>
      </c>
      <c r="I39" s="36">
        <v>24.31752874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2">
      <c r="A40" s="36" t="s">
        <v>46</v>
      </c>
      <c r="B40" s="36" t="s">
        <v>51</v>
      </c>
      <c r="C40" s="36" t="s">
        <v>49</v>
      </c>
      <c r="D40" s="28">
        <v>22.676776579999999</v>
      </c>
      <c r="E40" s="3"/>
      <c r="F40" s="36" t="s">
        <v>55</v>
      </c>
      <c r="G40" s="36" t="s">
        <v>57</v>
      </c>
      <c r="H40" s="36" t="s">
        <v>49</v>
      </c>
      <c r="I40" s="36">
        <v>24.62616822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2">
      <c r="A41" s="36" t="s">
        <v>46</v>
      </c>
      <c r="B41" s="36" t="s">
        <v>51</v>
      </c>
      <c r="C41" s="36" t="s">
        <v>49</v>
      </c>
      <c r="D41" s="28">
        <v>23.53276353</v>
      </c>
      <c r="E41" s="3"/>
      <c r="F41" s="36" t="s">
        <v>55</v>
      </c>
      <c r="G41" s="36" t="s">
        <v>57</v>
      </c>
      <c r="H41" s="36" t="s">
        <v>49</v>
      </c>
      <c r="I41" s="36">
        <v>36.495257109999997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2">
      <c r="A42" s="36" t="s">
        <v>46</v>
      </c>
      <c r="B42" s="36" t="s">
        <v>51</v>
      </c>
      <c r="C42" s="36" t="s">
        <v>49</v>
      </c>
      <c r="D42" s="28">
        <v>15.76200418</v>
      </c>
      <c r="E42" s="3"/>
      <c r="F42" s="36" t="s">
        <v>55</v>
      </c>
      <c r="G42" s="36" t="s">
        <v>57</v>
      </c>
      <c r="H42" s="36" t="s">
        <v>49</v>
      </c>
      <c r="I42" s="36">
        <v>18.38942308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2">
      <c r="A43" s="36" t="s">
        <v>46</v>
      </c>
      <c r="B43" s="36" t="s">
        <v>51</v>
      </c>
      <c r="C43" s="36" t="s">
        <v>49</v>
      </c>
      <c r="D43" s="28">
        <v>23.67668097</v>
      </c>
      <c r="E43" s="3"/>
      <c r="F43" s="36" t="s">
        <v>55</v>
      </c>
      <c r="G43" s="36" t="s">
        <v>57</v>
      </c>
      <c r="H43" s="36" t="s">
        <v>49</v>
      </c>
      <c r="I43" s="36">
        <v>30.464480869999999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2">
      <c r="A44" s="36" t="s">
        <v>46</v>
      </c>
      <c r="B44" s="36" t="s">
        <v>51</v>
      </c>
      <c r="C44" s="36" t="s">
        <v>49</v>
      </c>
      <c r="D44" s="28">
        <v>25.862068969999999</v>
      </c>
      <c r="E44" s="3"/>
      <c r="F44" s="36" t="s">
        <v>55</v>
      </c>
      <c r="G44" s="36" t="s">
        <v>57</v>
      </c>
      <c r="H44" s="36" t="s">
        <v>49</v>
      </c>
      <c r="I44" s="36">
        <v>19.921104540000002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x14ac:dyDescent="0.2">
      <c r="A45" s="36" t="s">
        <v>46</v>
      </c>
      <c r="B45" s="36" t="s">
        <v>51</v>
      </c>
      <c r="C45" s="36" t="s">
        <v>49</v>
      </c>
      <c r="D45" s="28">
        <v>15.920808409999999</v>
      </c>
      <c r="E45" s="3"/>
      <c r="F45" s="36" t="s">
        <v>55</v>
      </c>
      <c r="G45" s="36" t="s">
        <v>57</v>
      </c>
      <c r="H45" s="36" t="s">
        <v>49</v>
      </c>
      <c r="I45" s="36">
        <v>16.380272260000002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2">
      <c r="A46" s="36" t="s">
        <v>46</v>
      </c>
      <c r="B46" s="36" t="s">
        <v>51</v>
      </c>
      <c r="C46" s="36" t="s">
        <v>49</v>
      </c>
      <c r="D46" s="28">
        <v>23.666404409999998</v>
      </c>
      <c r="E46" s="3"/>
      <c r="F46" s="36" t="s">
        <v>55</v>
      </c>
      <c r="G46" s="36" t="s">
        <v>57</v>
      </c>
      <c r="H46" s="36" t="s">
        <v>49</v>
      </c>
      <c r="I46" s="36">
        <v>22.464698330000001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x14ac:dyDescent="0.2">
      <c r="A47" s="36" t="s">
        <v>46</v>
      </c>
      <c r="B47" s="36" t="s">
        <v>51</v>
      </c>
      <c r="C47" s="36" t="s">
        <v>49</v>
      </c>
      <c r="D47" s="28">
        <v>17.970479699999999</v>
      </c>
      <c r="E47" s="3"/>
      <c r="F47" s="36" t="s">
        <v>55</v>
      </c>
      <c r="G47" s="36" t="s">
        <v>57</v>
      </c>
      <c r="H47" s="36" t="s">
        <v>49</v>
      </c>
      <c r="I47" s="36">
        <v>21.11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x14ac:dyDescent="0.2">
      <c r="A48" s="36" t="s">
        <v>46</v>
      </c>
      <c r="B48" s="36" t="s">
        <v>51</v>
      </c>
      <c r="C48" s="36" t="s">
        <v>50</v>
      </c>
      <c r="D48" s="28">
        <v>31.968346650000001</v>
      </c>
      <c r="E48" s="3"/>
      <c r="F48" s="36" t="s">
        <v>55</v>
      </c>
      <c r="G48" s="36" t="s">
        <v>57</v>
      </c>
      <c r="H48" s="36" t="s">
        <v>50</v>
      </c>
      <c r="I48" s="36">
        <v>27.56874096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x14ac:dyDescent="0.2">
      <c r="A49" s="36" t="s">
        <v>46</v>
      </c>
      <c r="B49" s="36" t="s">
        <v>51</v>
      </c>
      <c r="C49" s="36" t="s">
        <v>50</v>
      </c>
      <c r="D49" s="28">
        <v>19.50054093</v>
      </c>
      <c r="E49" s="3"/>
      <c r="F49" s="36" t="s">
        <v>55</v>
      </c>
      <c r="G49" s="36" t="s">
        <v>57</v>
      </c>
      <c r="H49" s="36" t="s">
        <v>50</v>
      </c>
      <c r="I49" s="36">
        <v>24.85659656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2">
      <c r="A50" s="36" t="s">
        <v>46</v>
      </c>
      <c r="B50" s="36" t="s">
        <v>51</v>
      </c>
      <c r="C50" s="36" t="s">
        <v>50</v>
      </c>
      <c r="D50" s="28">
        <v>20.124549330000001</v>
      </c>
      <c r="E50" s="3"/>
      <c r="F50" s="36" t="s">
        <v>55</v>
      </c>
      <c r="G50" s="36" t="s">
        <v>57</v>
      </c>
      <c r="H50" s="36" t="s">
        <v>50</v>
      </c>
      <c r="I50" s="36">
        <v>28.301886790000001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2">
      <c r="A51" s="36" t="s">
        <v>46</v>
      </c>
      <c r="B51" s="36" t="s">
        <v>51</v>
      </c>
      <c r="C51" s="36" t="s">
        <v>50</v>
      </c>
      <c r="D51" s="28">
        <v>34.387404799999999</v>
      </c>
      <c r="E51" s="3"/>
      <c r="F51" s="36" t="s">
        <v>55</v>
      </c>
      <c r="G51" s="36" t="s">
        <v>57</v>
      </c>
      <c r="H51" s="36" t="s">
        <v>50</v>
      </c>
      <c r="I51" s="36">
        <v>36.282051279999997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2">
      <c r="A52" s="36" t="s">
        <v>46</v>
      </c>
      <c r="B52" s="36" t="s">
        <v>51</v>
      </c>
      <c r="C52" s="36" t="s">
        <v>50</v>
      </c>
      <c r="D52" s="28">
        <v>17.49722002</v>
      </c>
      <c r="E52" s="3"/>
      <c r="F52" s="36" t="s">
        <v>55</v>
      </c>
      <c r="G52" s="36" t="s">
        <v>57</v>
      </c>
      <c r="H52" s="36" t="s">
        <v>50</v>
      </c>
      <c r="I52" s="36">
        <v>35.547945210000002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2">
      <c r="A53" s="36" t="s">
        <v>46</v>
      </c>
      <c r="B53" s="36" t="s">
        <v>51</v>
      </c>
      <c r="C53" s="36" t="s">
        <v>50</v>
      </c>
      <c r="D53" s="28">
        <v>33.004007350000002</v>
      </c>
      <c r="E53" s="3"/>
      <c r="F53" s="36" t="s">
        <v>55</v>
      </c>
      <c r="G53" s="36" t="s">
        <v>57</v>
      </c>
      <c r="H53" s="36" t="s">
        <v>50</v>
      </c>
      <c r="I53" s="36">
        <v>22.214719779999999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2">
      <c r="A54" s="36" t="s">
        <v>46</v>
      </c>
      <c r="B54" s="36" t="s">
        <v>51</v>
      </c>
      <c r="C54" s="36" t="s">
        <v>50</v>
      </c>
      <c r="D54" s="28">
        <v>30.547656180000001</v>
      </c>
      <c r="E54" s="3"/>
      <c r="F54" s="36" t="s">
        <v>55</v>
      </c>
      <c r="G54" s="36" t="s">
        <v>57</v>
      </c>
      <c r="H54" s="36" t="s">
        <v>50</v>
      </c>
      <c r="I54" s="36">
        <v>28.085700979999999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x14ac:dyDescent="0.2">
      <c r="A55" s="36" t="s">
        <v>46</v>
      </c>
      <c r="B55" s="36" t="s">
        <v>51</v>
      </c>
      <c r="C55" s="36" t="s">
        <v>50</v>
      </c>
      <c r="D55" s="28">
        <v>26.022913259999999</v>
      </c>
      <c r="E55" s="3"/>
      <c r="F55" s="36" t="s">
        <v>55</v>
      </c>
      <c r="G55" s="36" t="s">
        <v>57</v>
      </c>
      <c r="H55" s="36" t="s">
        <v>50</v>
      </c>
      <c r="I55" s="36">
        <v>37.773152969999998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2">
      <c r="A56" s="36" t="s">
        <v>46</v>
      </c>
      <c r="B56" s="36" t="s">
        <v>51</v>
      </c>
      <c r="C56" s="36" t="s">
        <v>50</v>
      </c>
      <c r="D56" s="28">
        <v>22.23816356</v>
      </c>
      <c r="E56" s="3"/>
      <c r="F56" s="36" t="s">
        <v>55</v>
      </c>
      <c r="G56" s="36" t="s">
        <v>57</v>
      </c>
      <c r="H56" s="36" t="s">
        <v>50</v>
      </c>
      <c r="I56" s="36">
        <v>35.897435899999998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x14ac:dyDescent="0.2">
      <c r="A59" s="3" t="s">
        <v>69</v>
      </c>
      <c r="B59" s="3" t="s">
        <v>70</v>
      </c>
      <c r="C59" s="3" t="s">
        <v>71</v>
      </c>
      <c r="D59" s="3" t="s">
        <v>72</v>
      </c>
      <c r="E59" s="3" t="s">
        <v>73</v>
      </c>
      <c r="F59" s="3" t="s">
        <v>74</v>
      </c>
      <c r="G59" s="3" t="s">
        <v>75</v>
      </c>
      <c r="H59" s="3" t="s">
        <v>76</v>
      </c>
      <c r="I59" s="3" t="s">
        <v>77</v>
      </c>
      <c r="J59" s="3" t="s">
        <v>78</v>
      </c>
      <c r="K59" s="3"/>
      <c r="L59" s="3" t="s">
        <v>69</v>
      </c>
      <c r="M59" s="3" t="s">
        <v>70</v>
      </c>
      <c r="N59" s="3" t="s">
        <v>71</v>
      </c>
      <c r="O59" s="3" t="s">
        <v>72</v>
      </c>
      <c r="P59" s="3" t="s">
        <v>73</v>
      </c>
      <c r="Q59" s="3" t="s">
        <v>74</v>
      </c>
      <c r="R59" s="3" t="s">
        <v>75</v>
      </c>
      <c r="S59" s="3" t="s">
        <v>76</v>
      </c>
      <c r="T59" s="3" t="s">
        <v>77</v>
      </c>
      <c r="U59" s="3" t="s">
        <v>78</v>
      </c>
      <c r="V59" s="3"/>
    </row>
    <row r="60" spans="1:22" x14ac:dyDescent="0.2">
      <c r="A60" s="3">
        <v>1</v>
      </c>
      <c r="B60" s="3" t="s">
        <v>79</v>
      </c>
      <c r="C60" s="3">
        <v>8.4670000000000005</v>
      </c>
      <c r="D60" s="3">
        <v>3.4781</v>
      </c>
      <c r="E60" s="3">
        <v>84.983999999999995</v>
      </c>
      <c r="F60" s="3">
        <v>1.107</v>
      </c>
      <c r="G60" s="3">
        <v>2</v>
      </c>
      <c r="H60" s="3">
        <v>85</v>
      </c>
      <c r="I60" s="3">
        <v>85</v>
      </c>
      <c r="J60" s="3">
        <f t="shared" ref="J60:J68" si="0">D60/C60*100</f>
        <v>41.078304003779373</v>
      </c>
      <c r="K60" s="3"/>
      <c r="L60" s="3">
        <v>1</v>
      </c>
      <c r="M60" s="3" t="s">
        <v>80</v>
      </c>
      <c r="N60" s="3">
        <v>2.4140000000000001</v>
      </c>
      <c r="O60" s="3">
        <v>1.39</v>
      </c>
      <c r="P60" s="3">
        <v>85</v>
      </c>
      <c r="Q60" s="3">
        <v>0</v>
      </c>
      <c r="R60" s="3">
        <v>85</v>
      </c>
      <c r="S60" s="3">
        <v>85</v>
      </c>
      <c r="T60" s="3">
        <v>85</v>
      </c>
      <c r="U60" s="3">
        <f>O60/N60*100</f>
        <v>57.580778790389388</v>
      </c>
      <c r="V60" s="3"/>
    </row>
    <row r="61" spans="1:22" x14ac:dyDescent="0.2">
      <c r="A61" s="3">
        <v>2</v>
      </c>
      <c r="B61" s="3" t="s">
        <v>81</v>
      </c>
      <c r="C61" s="3">
        <v>7.3</v>
      </c>
      <c r="D61" s="3">
        <v>2.8119999999999998</v>
      </c>
      <c r="E61" s="3">
        <v>85.126999999999995</v>
      </c>
      <c r="F61" s="3">
        <v>5.3150000000000004</v>
      </c>
      <c r="G61" s="3">
        <v>1</v>
      </c>
      <c r="H61" s="3">
        <v>243</v>
      </c>
      <c r="I61" s="3">
        <v>85</v>
      </c>
      <c r="J61" s="3">
        <f t="shared" si="0"/>
        <v>38.520547945205479</v>
      </c>
      <c r="K61" s="3"/>
      <c r="L61" s="3">
        <v>2</v>
      </c>
      <c r="M61" s="3" t="s">
        <v>82</v>
      </c>
      <c r="N61" s="3">
        <v>2.7530000000000001</v>
      </c>
      <c r="O61" s="3">
        <v>1.0437000000000001</v>
      </c>
      <c r="P61" s="3">
        <v>85</v>
      </c>
      <c r="Q61" s="3">
        <v>0</v>
      </c>
      <c r="R61" s="3">
        <v>85</v>
      </c>
      <c r="S61" s="3">
        <v>85</v>
      </c>
      <c r="T61" s="3">
        <v>85</v>
      </c>
      <c r="U61" s="3">
        <f t="shared" ref="U61:U123" si="1">O61/N61*100</f>
        <v>37.911369415183437</v>
      </c>
      <c r="V61" s="3"/>
    </row>
    <row r="62" spans="1:22" x14ac:dyDescent="0.2">
      <c r="A62" s="3">
        <v>3</v>
      </c>
      <c r="B62" s="3" t="s">
        <v>83</v>
      </c>
      <c r="C62" s="3">
        <v>5.6989999999999998</v>
      </c>
      <c r="D62" s="3">
        <v>2.08</v>
      </c>
      <c r="E62" s="3">
        <v>85.543999999999997</v>
      </c>
      <c r="F62" s="3">
        <v>8.77</v>
      </c>
      <c r="G62" s="3">
        <v>85</v>
      </c>
      <c r="H62" s="3">
        <v>244</v>
      </c>
      <c r="I62" s="3">
        <v>85</v>
      </c>
      <c r="J62" s="3">
        <f t="shared" si="0"/>
        <v>36.497631163361994</v>
      </c>
      <c r="K62" s="3"/>
      <c r="L62" s="3">
        <v>3</v>
      </c>
      <c r="M62" s="3" t="s">
        <v>84</v>
      </c>
      <c r="N62" s="3">
        <v>2.141</v>
      </c>
      <c r="O62" s="3">
        <v>0.61439999999999995</v>
      </c>
      <c r="P62" s="3">
        <v>84.945999999999998</v>
      </c>
      <c r="Q62" s="3">
        <v>2.1269999999999998</v>
      </c>
      <c r="R62" s="3">
        <v>0</v>
      </c>
      <c r="S62" s="3">
        <v>85</v>
      </c>
      <c r="T62" s="3">
        <v>85</v>
      </c>
      <c r="U62" s="3">
        <f t="shared" si="1"/>
        <v>28.69687062120504</v>
      </c>
      <c r="V62" s="3"/>
    </row>
    <row r="63" spans="1:22" x14ac:dyDescent="0.2">
      <c r="A63" s="3">
        <v>4</v>
      </c>
      <c r="B63" s="3" t="s">
        <v>85</v>
      </c>
      <c r="C63" s="3">
        <v>4.3609999999999998</v>
      </c>
      <c r="D63" s="3">
        <v>1.2584</v>
      </c>
      <c r="E63" s="3">
        <v>86.572000000000003</v>
      </c>
      <c r="F63" s="3">
        <v>13.885999999999999</v>
      </c>
      <c r="G63" s="3">
        <v>85</v>
      </c>
      <c r="H63" s="3">
        <v>234</v>
      </c>
      <c r="I63" s="3">
        <v>85</v>
      </c>
      <c r="J63" s="3">
        <f t="shared" si="0"/>
        <v>28.85576702591149</v>
      </c>
      <c r="K63" s="3"/>
      <c r="L63" s="3">
        <v>4</v>
      </c>
      <c r="M63" s="3" t="s">
        <v>86</v>
      </c>
      <c r="N63" s="3">
        <v>2.4060000000000001</v>
      </c>
      <c r="O63" s="3">
        <v>0.54169999999999996</v>
      </c>
      <c r="P63" s="3">
        <v>84.602000000000004</v>
      </c>
      <c r="Q63" s="3">
        <v>5.7549999999999999</v>
      </c>
      <c r="R63" s="3">
        <v>0</v>
      </c>
      <c r="S63" s="3">
        <v>85</v>
      </c>
      <c r="T63" s="3">
        <v>85</v>
      </c>
      <c r="U63" s="3">
        <f t="shared" si="1"/>
        <v>22.514546965918534</v>
      </c>
      <c r="V63" s="3"/>
    </row>
    <row r="64" spans="1:22" x14ac:dyDescent="0.2">
      <c r="A64" s="3">
        <v>5</v>
      </c>
      <c r="B64" s="3" t="s">
        <v>87</v>
      </c>
      <c r="C64" s="3">
        <v>3.8279999999999998</v>
      </c>
      <c r="D64" s="3">
        <v>1.2113</v>
      </c>
      <c r="E64" s="3">
        <v>85.478999999999999</v>
      </c>
      <c r="F64" s="3">
        <v>8.2690000000000001</v>
      </c>
      <c r="G64" s="3">
        <v>5</v>
      </c>
      <c r="H64" s="3">
        <v>247</v>
      </c>
      <c r="I64" s="3">
        <v>85</v>
      </c>
      <c r="J64" s="3">
        <f t="shared" si="0"/>
        <v>31.643155694879837</v>
      </c>
      <c r="K64" s="3"/>
      <c r="L64" s="3">
        <v>5</v>
      </c>
      <c r="M64" s="3" t="s">
        <v>88</v>
      </c>
      <c r="N64" s="3">
        <v>3.117</v>
      </c>
      <c r="O64" s="3">
        <v>1.1352</v>
      </c>
      <c r="P64" s="3">
        <v>85</v>
      </c>
      <c r="Q64" s="3">
        <v>0</v>
      </c>
      <c r="R64" s="3">
        <v>85</v>
      </c>
      <c r="S64" s="3">
        <v>85</v>
      </c>
      <c r="T64" s="3">
        <v>85</v>
      </c>
      <c r="U64" s="3">
        <f t="shared" si="1"/>
        <v>36.41963426371511</v>
      </c>
      <c r="V64" s="3"/>
    </row>
    <row r="65" spans="1:22" x14ac:dyDescent="0.2">
      <c r="A65" s="3">
        <v>6</v>
      </c>
      <c r="B65" s="3" t="s">
        <v>89</v>
      </c>
      <c r="C65" s="3">
        <v>8.0289999999999999</v>
      </c>
      <c r="D65" s="3">
        <v>1.8824000000000001</v>
      </c>
      <c r="E65" s="3">
        <v>87.549000000000007</v>
      </c>
      <c r="F65" s="3">
        <v>19.199000000000002</v>
      </c>
      <c r="G65" s="3">
        <v>15</v>
      </c>
      <c r="H65" s="3">
        <v>249</v>
      </c>
      <c r="I65" s="3">
        <v>85</v>
      </c>
      <c r="J65" s="3">
        <f t="shared" si="0"/>
        <v>23.445011832108609</v>
      </c>
      <c r="K65" s="3"/>
      <c r="L65" s="3">
        <v>6</v>
      </c>
      <c r="M65" s="3" t="s">
        <v>90</v>
      </c>
      <c r="N65" s="3">
        <v>2.343</v>
      </c>
      <c r="O65" s="3">
        <v>0.82589999999999997</v>
      </c>
      <c r="P65" s="3">
        <v>83.781000000000006</v>
      </c>
      <c r="Q65" s="3">
        <v>10.01</v>
      </c>
      <c r="R65" s="3">
        <v>0</v>
      </c>
      <c r="S65" s="3">
        <v>85</v>
      </c>
      <c r="T65" s="3">
        <v>85</v>
      </c>
      <c r="U65" s="3">
        <f t="shared" si="1"/>
        <v>35.249679897567219</v>
      </c>
      <c r="V65" s="3"/>
    </row>
    <row r="66" spans="1:22" x14ac:dyDescent="0.2">
      <c r="A66" s="3">
        <v>7</v>
      </c>
      <c r="B66" s="3" t="s">
        <v>91</v>
      </c>
      <c r="C66" s="3">
        <v>4.109</v>
      </c>
      <c r="D66" s="3">
        <v>1.7459</v>
      </c>
      <c r="E66" s="3">
        <v>86.183000000000007</v>
      </c>
      <c r="F66" s="3">
        <v>12.895</v>
      </c>
      <c r="G66" s="3">
        <v>5</v>
      </c>
      <c r="H66" s="3">
        <v>240</v>
      </c>
      <c r="I66" s="3">
        <v>85</v>
      </c>
      <c r="J66" s="3">
        <f t="shared" si="0"/>
        <v>42.48965685081528</v>
      </c>
      <c r="K66" s="3"/>
      <c r="L66" s="3">
        <v>7</v>
      </c>
      <c r="M66" s="3" t="s">
        <v>92</v>
      </c>
      <c r="N66" s="3">
        <v>3.016</v>
      </c>
      <c r="O66" s="3">
        <v>1.4708000000000001</v>
      </c>
      <c r="P66" s="3">
        <v>84.938999999999993</v>
      </c>
      <c r="Q66" s="3">
        <v>2.2549999999999999</v>
      </c>
      <c r="R66" s="3">
        <v>0</v>
      </c>
      <c r="S66" s="3">
        <v>85</v>
      </c>
      <c r="T66" s="3">
        <v>85</v>
      </c>
      <c r="U66" s="3">
        <f t="shared" si="1"/>
        <v>48.766578249336874</v>
      </c>
      <c r="V66" s="3"/>
    </row>
    <row r="67" spans="1:22" x14ac:dyDescent="0.2">
      <c r="A67" s="3">
        <v>8</v>
      </c>
      <c r="B67" s="3" t="s">
        <v>93</v>
      </c>
      <c r="C67" s="3">
        <v>3.802</v>
      </c>
      <c r="D67" s="3">
        <v>0.9153</v>
      </c>
      <c r="E67" s="3">
        <v>85.120999999999995</v>
      </c>
      <c r="F67" s="3">
        <v>4.2619999999999996</v>
      </c>
      <c r="G67" s="3">
        <v>10</v>
      </c>
      <c r="H67" s="3">
        <v>224</v>
      </c>
      <c r="I67" s="3">
        <v>85</v>
      </c>
      <c r="J67" s="3">
        <f t="shared" si="0"/>
        <v>24.074171488690162</v>
      </c>
      <c r="K67" s="3"/>
      <c r="L67" s="3">
        <v>8</v>
      </c>
      <c r="M67" s="3" t="s">
        <v>94</v>
      </c>
      <c r="N67" s="3">
        <v>2.3780000000000001</v>
      </c>
      <c r="O67" s="3">
        <v>0.8881</v>
      </c>
      <c r="P67" s="3">
        <v>84.956000000000003</v>
      </c>
      <c r="Q67" s="3">
        <v>1.9159999999999999</v>
      </c>
      <c r="R67" s="3">
        <v>0</v>
      </c>
      <c r="S67" s="3">
        <v>85</v>
      </c>
      <c r="T67" s="3">
        <v>85</v>
      </c>
      <c r="U67" s="3">
        <f t="shared" si="1"/>
        <v>37.346509671993275</v>
      </c>
      <c r="V67" s="3"/>
    </row>
    <row r="68" spans="1:22" x14ac:dyDescent="0.2">
      <c r="A68" s="3">
        <v>9</v>
      </c>
      <c r="B68" s="3" t="s">
        <v>95</v>
      </c>
      <c r="C68" s="3">
        <v>2.3639999999999999</v>
      </c>
      <c r="D68" s="3">
        <v>1.0714999999999999</v>
      </c>
      <c r="E68" s="3">
        <v>85.123999999999995</v>
      </c>
      <c r="F68" s="3">
        <v>4.3079999999999998</v>
      </c>
      <c r="G68" s="3">
        <v>7</v>
      </c>
      <c r="H68" s="3">
        <v>235</v>
      </c>
      <c r="I68" s="3">
        <v>85</v>
      </c>
      <c r="J68" s="3">
        <f t="shared" si="0"/>
        <v>45.325719120135361</v>
      </c>
      <c r="K68" s="3"/>
      <c r="L68" s="3">
        <v>9</v>
      </c>
      <c r="M68" s="3" t="s">
        <v>96</v>
      </c>
      <c r="N68" s="3">
        <v>2.0339999999999998</v>
      </c>
      <c r="O68" s="3">
        <v>1.0949</v>
      </c>
      <c r="P68" s="3">
        <v>82.959000000000003</v>
      </c>
      <c r="Q68" s="3">
        <v>12.893000000000001</v>
      </c>
      <c r="R68" s="3">
        <v>0</v>
      </c>
      <c r="S68" s="3">
        <v>85</v>
      </c>
      <c r="T68" s="3">
        <v>85</v>
      </c>
      <c r="U68" s="3">
        <f t="shared" si="1"/>
        <v>53.829891838741403</v>
      </c>
      <c r="V68" s="3"/>
    </row>
    <row r="69" spans="1:22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x14ac:dyDescent="0.2">
      <c r="A70" s="3"/>
      <c r="B70" s="3" t="s">
        <v>70</v>
      </c>
      <c r="C70" s="3" t="s">
        <v>71</v>
      </c>
      <c r="D70" s="3" t="s">
        <v>72</v>
      </c>
      <c r="E70" s="3" t="s">
        <v>73</v>
      </c>
      <c r="F70" s="3" t="s">
        <v>74</v>
      </c>
      <c r="G70" s="3" t="s">
        <v>75</v>
      </c>
      <c r="H70" s="3" t="s">
        <v>76</v>
      </c>
      <c r="I70" s="3" t="s">
        <v>77</v>
      </c>
      <c r="J70" s="3" t="s">
        <v>78</v>
      </c>
      <c r="K70" s="3"/>
      <c r="L70" s="3" t="s">
        <v>69</v>
      </c>
      <c r="M70" s="3" t="s">
        <v>70</v>
      </c>
      <c r="N70" s="3" t="s">
        <v>71</v>
      </c>
      <c r="O70" s="3" t="s">
        <v>72</v>
      </c>
      <c r="P70" s="3" t="s">
        <v>73</v>
      </c>
      <c r="Q70" s="3" t="s">
        <v>74</v>
      </c>
      <c r="R70" s="3" t="s">
        <v>75</v>
      </c>
      <c r="S70" s="3" t="s">
        <v>76</v>
      </c>
      <c r="T70" s="3" t="s">
        <v>77</v>
      </c>
      <c r="U70" s="3" t="s">
        <v>78</v>
      </c>
      <c r="V70" s="3"/>
    </row>
    <row r="71" spans="1:22" x14ac:dyDescent="0.2">
      <c r="A71" s="3">
        <v>1</v>
      </c>
      <c r="B71" s="3" t="s">
        <v>97</v>
      </c>
      <c r="C71" s="3">
        <v>13.016</v>
      </c>
      <c r="D71" s="3">
        <v>2.8043999999999998</v>
      </c>
      <c r="E71" s="3">
        <v>85</v>
      </c>
      <c r="F71" s="3">
        <v>0</v>
      </c>
      <c r="G71" s="3">
        <v>85</v>
      </c>
      <c r="H71" s="3">
        <v>85</v>
      </c>
      <c r="I71" s="3">
        <v>85</v>
      </c>
      <c r="J71" s="3">
        <f t="shared" ref="J71:J123" si="2">D71/C71*100</f>
        <v>21.545789797172709</v>
      </c>
      <c r="K71" s="3"/>
      <c r="L71" s="3">
        <v>1</v>
      </c>
      <c r="M71" s="3" t="s">
        <v>98</v>
      </c>
      <c r="N71" s="3">
        <v>2.4279999999999999</v>
      </c>
      <c r="O71" s="3">
        <v>0.79300000000000004</v>
      </c>
      <c r="P71" s="3">
        <v>84.873999999999995</v>
      </c>
      <c r="Q71" s="3">
        <v>9.173</v>
      </c>
      <c r="R71" s="3">
        <v>30</v>
      </c>
      <c r="S71" s="3">
        <v>152</v>
      </c>
      <c r="T71" s="3">
        <v>85</v>
      </c>
      <c r="U71" s="3">
        <f t="shared" si="1"/>
        <v>32.66062602965404</v>
      </c>
      <c r="V71" s="2"/>
    </row>
    <row r="72" spans="1:22" x14ac:dyDescent="0.2">
      <c r="A72" s="3">
        <v>2</v>
      </c>
      <c r="B72" s="3" t="s">
        <v>99</v>
      </c>
      <c r="C72" s="3">
        <v>11.092000000000001</v>
      </c>
      <c r="D72" s="3">
        <v>2.4756999999999998</v>
      </c>
      <c r="E72" s="3">
        <v>85</v>
      </c>
      <c r="F72" s="3">
        <v>0</v>
      </c>
      <c r="G72" s="3">
        <v>85</v>
      </c>
      <c r="H72" s="3">
        <v>85</v>
      </c>
      <c r="I72" s="3">
        <v>85</v>
      </c>
      <c r="J72" s="3">
        <f t="shared" si="2"/>
        <v>22.319689866570499</v>
      </c>
      <c r="K72" s="3"/>
      <c r="L72" s="3">
        <v>2</v>
      </c>
      <c r="M72" s="3" t="s">
        <v>100</v>
      </c>
      <c r="N72" s="3">
        <v>2.512</v>
      </c>
      <c r="O72" s="3">
        <v>1.008</v>
      </c>
      <c r="P72" s="3">
        <v>85.930999999999997</v>
      </c>
      <c r="Q72" s="3">
        <v>12.906000000000001</v>
      </c>
      <c r="R72" s="3">
        <v>33</v>
      </c>
      <c r="S72" s="3">
        <v>255</v>
      </c>
      <c r="T72" s="3">
        <v>85</v>
      </c>
      <c r="U72" s="3">
        <f t="shared" si="1"/>
        <v>40.127388535031848</v>
      </c>
      <c r="V72" s="2"/>
    </row>
    <row r="73" spans="1:22" x14ac:dyDescent="0.2">
      <c r="A73" s="3">
        <v>3</v>
      </c>
      <c r="B73" s="3" t="s">
        <v>101</v>
      </c>
      <c r="C73" s="3">
        <v>9.1530000000000005</v>
      </c>
      <c r="D73" s="3">
        <v>2.6564000000000001</v>
      </c>
      <c r="E73" s="3">
        <v>85</v>
      </c>
      <c r="F73" s="3">
        <v>0</v>
      </c>
      <c r="G73" s="3">
        <v>85</v>
      </c>
      <c r="H73" s="3">
        <v>85</v>
      </c>
      <c r="I73" s="3">
        <v>85</v>
      </c>
      <c r="J73" s="3">
        <f t="shared" si="2"/>
        <v>29.022178520703594</v>
      </c>
      <c r="K73" s="3"/>
      <c r="L73" s="3">
        <v>3</v>
      </c>
      <c r="M73" s="3" t="s">
        <v>102</v>
      </c>
      <c r="N73" s="3">
        <v>1.4279999999999999</v>
      </c>
      <c r="O73" s="3">
        <v>0.46600000000000003</v>
      </c>
      <c r="P73" s="3">
        <v>85.003</v>
      </c>
      <c r="Q73" s="3">
        <v>10.821999999999999</v>
      </c>
      <c r="R73" s="3">
        <v>4</v>
      </c>
      <c r="S73" s="3">
        <v>239</v>
      </c>
      <c r="T73" s="3">
        <v>85</v>
      </c>
      <c r="U73" s="3">
        <f t="shared" si="1"/>
        <v>32.633053221288513</v>
      </c>
      <c r="V73" s="2"/>
    </row>
    <row r="74" spans="1:22" x14ac:dyDescent="0.2">
      <c r="A74" s="3">
        <v>4</v>
      </c>
      <c r="B74" s="3" t="s">
        <v>103</v>
      </c>
      <c r="C74" s="3">
        <v>8.7970000000000006</v>
      </c>
      <c r="D74" s="3">
        <v>2.2961999999999998</v>
      </c>
      <c r="E74" s="3">
        <v>84.677000000000007</v>
      </c>
      <c r="F74" s="3">
        <v>5.1050000000000004</v>
      </c>
      <c r="G74" s="3">
        <v>0</v>
      </c>
      <c r="H74" s="3">
        <v>85</v>
      </c>
      <c r="I74" s="3">
        <v>85</v>
      </c>
      <c r="J74" s="3">
        <f t="shared" si="2"/>
        <v>26.102080254632259</v>
      </c>
      <c r="K74" s="3"/>
      <c r="L74" s="3">
        <v>4</v>
      </c>
      <c r="M74" s="3" t="s">
        <v>104</v>
      </c>
      <c r="N74" s="3">
        <v>2.645</v>
      </c>
      <c r="O74" s="3">
        <v>1.0209999999999999</v>
      </c>
      <c r="P74" s="3">
        <v>83.674999999999997</v>
      </c>
      <c r="Q74" s="3">
        <v>13.340999999999999</v>
      </c>
      <c r="R74" s="3">
        <v>1</v>
      </c>
      <c r="S74" s="3">
        <v>236</v>
      </c>
      <c r="T74" s="3">
        <v>85</v>
      </c>
      <c r="U74" s="3">
        <f t="shared" si="1"/>
        <v>38.601134215500942</v>
      </c>
      <c r="V74" s="2"/>
    </row>
    <row r="75" spans="1:22" x14ac:dyDescent="0.2">
      <c r="A75" s="3">
        <v>5</v>
      </c>
      <c r="B75" s="3" t="s">
        <v>105</v>
      </c>
      <c r="C75" s="3">
        <v>12.59</v>
      </c>
      <c r="D75" s="3">
        <v>4.3390000000000004</v>
      </c>
      <c r="E75" s="3">
        <v>84.992999999999995</v>
      </c>
      <c r="F75" s="3">
        <v>0.70699999999999996</v>
      </c>
      <c r="G75" s="3">
        <v>10</v>
      </c>
      <c r="H75" s="3">
        <v>85</v>
      </c>
      <c r="I75" s="3">
        <v>85</v>
      </c>
      <c r="J75" s="3">
        <f t="shared" si="2"/>
        <v>34.463860206513111</v>
      </c>
      <c r="K75" s="3"/>
      <c r="L75" s="3">
        <v>5</v>
      </c>
      <c r="M75" s="3" t="s">
        <v>106</v>
      </c>
      <c r="N75" s="3">
        <v>1.5369999999999999</v>
      </c>
      <c r="O75" s="3">
        <v>0.60699999999999998</v>
      </c>
      <c r="P75" s="3">
        <v>85.3</v>
      </c>
      <c r="Q75" s="3">
        <v>12.523999999999999</v>
      </c>
      <c r="R75" s="3">
        <v>22</v>
      </c>
      <c r="S75" s="3">
        <v>248</v>
      </c>
      <c r="T75" s="3">
        <v>85</v>
      </c>
      <c r="U75" s="3">
        <f t="shared" si="1"/>
        <v>39.492517891997394</v>
      </c>
      <c r="V75" s="2"/>
    </row>
    <row r="76" spans="1:22" x14ac:dyDescent="0.2">
      <c r="A76" s="3">
        <v>6</v>
      </c>
      <c r="B76" s="3" t="s">
        <v>107</v>
      </c>
      <c r="C76" s="3">
        <v>11.978</v>
      </c>
      <c r="D76" s="3">
        <v>3.6589</v>
      </c>
      <c r="E76" s="3">
        <v>84.938999999999993</v>
      </c>
      <c r="F76" s="3">
        <v>2.2029999999999998</v>
      </c>
      <c r="G76" s="3">
        <v>0</v>
      </c>
      <c r="H76" s="3">
        <v>85</v>
      </c>
      <c r="I76" s="3">
        <v>85</v>
      </c>
      <c r="J76" s="3">
        <f t="shared" si="2"/>
        <v>30.546835865753884</v>
      </c>
      <c r="K76" s="3"/>
      <c r="L76" s="3">
        <v>6</v>
      </c>
      <c r="M76" s="3" t="s">
        <v>108</v>
      </c>
      <c r="N76" s="3">
        <v>2.246</v>
      </c>
      <c r="O76" s="3">
        <v>0.872</v>
      </c>
      <c r="P76" s="3">
        <v>83.688999999999993</v>
      </c>
      <c r="Q76" s="3">
        <v>11.933</v>
      </c>
      <c r="R76" s="3">
        <v>1</v>
      </c>
      <c r="S76" s="3">
        <v>242</v>
      </c>
      <c r="T76" s="3">
        <v>85</v>
      </c>
      <c r="U76" s="3">
        <f t="shared" si="1"/>
        <v>38.824577025823686</v>
      </c>
      <c r="V76" s="2"/>
    </row>
    <row r="77" spans="1:22" x14ac:dyDescent="0.2">
      <c r="A77" s="3">
        <v>7</v>
      </c>
      <c r="B77" s="3" t="s">
        <v>109</v>
      </c>
      <c r="C77" s="3">
        <v>10.901</v>
      </c>
      <c r="D77" s="3">
        <v>2.8431999999999999</v>
      </c>
      <c r="E77" s="3">
        <v>84.86</v>
      </c>
      <c r="F77" s="3">
        <v>3.2759999999999998</v>
      </c>
      <c r="G77" s="3">
        <v>2</v>
      </c>
      <c r="H77" s="3">
        <v>85</v>
      </c>
      <c r="I77" s="3">
        <v>85</v>
      </c>
      <c r="J77" s="3">
        <f t="shared" si="2"/>
        <v>26.082010824694983</v>
      </c>
      <c r="K77" s="3"/>
      <c r="L77" s="3">
        <v>7</v>
      </c>
      <c r="M77" s="3" t="s">
        <v>110</v>
      </c>
      <c r="N77" s="3">
        <v>2.3719999999999999</v>
      </c>
      <c r="O77" s="3">
        <v>1.2</v>
      </c>
      <c r="P77" s="3">
        <v>85.275000000000006</v>
      </c>
      <c r="Q77" s="3">
        <v>7.2759999999999998</v>
      </c>
      <c r="R77" s="3">
        <v>44</v>
      </c>
      <c r="S77" s="3">
        <v>243</v>
      </c>
      <c r="T77" s="3">
        <v>85</v>
      </c>
      <c r="U77" s="3">
        <f t="shared" si="1"/>
        <v>50.590219224283302</v>
      </c>
      <c r="V77" s="2"/>
    </row>
    <row r="78" spans="1:22" x14ac:dyDescent="0.2">
      <c r="A78" s="3">
        <v>8</v>
      </c>
      <c r="B78" s="3" t="s">
        <v>111</v>
      </c>
      <c r="C78" s="3">
        <v>12.22</v>
      </c>
      <c r="D78" s="3">
        <v>3.9493999999999998</v>
      </c>
      <c r="E78" s="3">
        <v>85</v>
      </c>
      <c r="F78" s="3">
        <v>0</v>
      </c>
      <c r="G78" s="3">
        <v>85</v>
      </c>
      <c r="H78" s="3">
        <v>85</v>
      </c>
      <c r="I78" s="3">
        <v>85</v>
      </c>
      <c r="J78" s="3">
        <f t="shared" si="2"/>
        <v>32.319148936170208</v>
      </c>
      <c r="K78" s="3"/>
      <c r="L78" s="3">
        <v>8</v>
      </c>
      <c r="M78" s="3" t="s">
        <v>112</v>
      </c>
      <c r="N78" s="3">
        <v>2.7109999999999999</v>
      </c>
      <c r="O78" s="3">
        <v>1.169</v>
      </c>
      <c r="P78" s="3">
        <v>83.995000000000005</v>
      </c>
      <c r="Q78" s="3">
        <v>5.57</v>
      </c>
      <c r="R78" s="3">
        <v>16</v>
      </c>
      <c r="S78" s="3">
        <v>90</v>
      </c>
      <c r="T78" s="3">
        <v>85</v>
      </c>
      <c r="U78" s="3">
        <f t="shared" si="1"/>
        <v>43.120619697528589</v>
      </c>
      <c r="V78" s="2"/>
    </row>
    <row r="79" spans="1:22" x14ac:dyDescent="0.2">
      <c r="A79" s="3">
        <v>9</v>
      </c>
      <c r="B79" s="3" t="s">
        <v>113</v>
      </c>
      <c r="C79" s="3">
        <v>15.334</v>
      </c>
      <c r="D79" s="3">
        <v>2.8336000000000001</v>
      </c>
      <c r="E79" s="3">
        <v>84.968000000000004</v>
      </c>
      <c r="F79" s="3">
        <v>1.5820000000000001</v>
      </c>
      <c r="G79" s="3">
        <v>4</v>
      </c>
      <c r="H79" s="3">
        <v>85</v>
      </c>
      <c r="I79" s="3">
        <v>85</v>
      </c>
      <c r="J79" s="3">
        <f t="shared" si="2"/>
        <v>18.47919655667145</v>
      </c>
      <c r="K79" s="3"/>
      <c r="L79" s="3">
        <v>9</v>
      </c>
      <c r="M79" s="3" t="s">
        <v>114</v>
      </c>
      <c r="N79" s="3">
        <v>3.573</v>
      </c>
      <c r="O79" s="3">
        <v>0.90600000000000003</v>
      </c>
      <c r="P79" s="3">
        <v>83.028000000000006</v>
      </c>
      <c r="Q79" s="3">
        <v>10.896000000000001</v>
      </c>
      <c r="R79" s="3">
        <v>5</v>
      </c>
      <c r="S79" s="3">
        <v>231</v>
      </c>
      <c r="T79" s="3">
        <v>85</v>
      </c>
      <c r="U79" s="3">
        <f t="shared" si="1"/>
        <v>25.356842989084804</v>
      </c>
      <c r="V79" s="2"/>
    </row>
    <row r="80" spans="1:22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x14ac:dyDescent="0.2">
      <c r="A81" s="3" t="s">
        <v>69</v>
      </c>
      <c r="B81" s="3" t="s">
        <v>70</v>
      </c>
      <c r="C81" s="3" t="s">
        <v>71</v>
      </c>
      <c r="D81" s="3" t="s">
        <v>72</v>
      </c>
      <c r="E81" s="3" t="s">
        <v>73</v>
      </c>
      <c r="F81" s="3" t="s">
        <v>74</v>
      </c>
      <c r="G81" s="3" t="s">
        <v>75</v>
      </c>
      <c r="H81" s="3" t="s">
        <v>76</v>
      </c>
      <c r="I81" s="3" t="s">
        <v>77</v>
      </c>
      <c r="J81" s="3" t="s">
        <v>78</v>
      </c>
      <c r="K81" s="3"/>
      <c r="L81" s="3" t="s">
        <v>69</v>
      </c>
      <c r="M81" s="3" t="s">
        <v>70</v>
      </c>
      <c r="N81" s="3" t="s">
        <v>71</v>
      </c>
      <c r="O81" s="3" t="s">
        <v>72</v>
      </c>
      <c r="P81" s="3" t="s">
        <v>73</v>
      </c>
      <c r="Q81" s="3" t="s">
        <v>74</v>
      </c>
      <c r="R81" s="3" t="s">
        <v>75</v>
      </c>
      <c r="S81" s="3" t="s">
        <v>76</v>
      </c>
      <c r="T81" s="3" t="s">
        <v>77</v>
      </c>
      <c r="U81" s="3" t="s">
        <v>78</v>
      </c>
      <c r="V81" s="3"/>
    </row>
    <row r="82" spans="1:22" x14ac:dyDescent="0.2">
      <c r="A82" s="3">
        <v>1</v>
      </c>
      <c r="B82" s="3" t="s">
        <v>115</v>
      </c>
      <c r="C82" s="3">
        <v>7.26</v>
      </c>
      <c r="D82" s="3">
        <v>2.5960000000000001</v>
      </c>
      <c r="E82" s="3">
        <v>84.983999999999995</v>
      </c>
      <c r="F82" s="3">
        <v>1.107</v>
      </c>
      <c r="G82" s="3">
        <v>2</v>
      </c>
      <c r="H82" s="3">
        <v>85</v>
      </c>
      <c r="I82" s="3">
        <v>85</v>
      </c>
      <c r="J82" s="3">
        <f t="shared" si="2"/>
        <v>35.757575757575758</v>
      </c>
      <c r="K82" s="3"/>
      <c r="L82" s="3">
        <v>1</v>
      </c>
      <c r="M82" s="3" t="s">
        <v>116</v>
      </c>
      <c r="N82" s="3">
        <v>1.2909999999999999</v>
      </c>
      <c r="O82" s="3">
        <v>0.435</v>
      </c>
      <c r="P82" s="3">
        <v>84.739000000000004</v>
      </c>
      <c r="Q82" s="3">
        <v>4.6150000000000002</v>
      </c>
      <c r="R82" s="3">
        <v>3</v>
      </c>
      <c r="S82" s="3">
        <v>130</v>
      </c>
      <c r="T82" s="3">
        <v>85</v>
      </c>
      <c r="U82" s="3">
        <f t="shared" si="1"/>
        <v>33.694810224632072</v>
      </c>
      <c r="V82" s="3"/>
    </row>
    <row r="83" spans="1:22" x14ac:dyDescent="0.2">
      <c r="A83" s="3">
        <v>2</v>
      </c>
      <c r="B83" s="3" t="s">
        <v>117</v>
      </c>
      <c r="C83" s="3">
        <v>8.6769999999999996</v>
      </c>
      <c r="D83" s="3">
        <v>3.1269999999999998</v>
      </c>
      <c r="E83" s="3">
        <v>85.126999999999995</v>
      </c>
      <c r="F83" s="3">
        <v>5.3150000000000004</v>
      </c>
      <c r="G83" s="3">
        <v>1</v>
      </c>
      <c r="H83" s="3">
        <v>243</v>
      </c>
      <c r="I83" s="3">
        <v>85</v>
      </c>
      <c r="J83" s="3">
        <f t="shared" si="2"/>
        <v>36.037801083323728</v>
      </c>
      <c r="K83" s="3"/>
      <c r="L83" s="3">
        <v>2</v>
      </c>
      <c r="M83" s="3" t="s">
        <v>118</v>
      </c>
      <c r="N83" s="3">
        <v>1.403</v>
      </c>
      <c r="O83" s="3">
        <v>0.63500000000000001</v>
      </c>
      <c r="P83" s="3">
        <v>83.12</v>
      </c>
      <c r="Q83" s="3">
        <v>11.505000000000001</v>
      </c>
      <c r="R83" s="3">
        <v>0</v>
      </c>
      <c r="S83" s="3">
        <v>187</v>
      </c>
      <c r="T83" s="3">
        <v>85</v>
      </c>
      <c r="U83" s="3">
        <f t="shared" si="1"/>
        <v>45.260156806842474</v>
      </c>
      <c r="V83" s="3"/>
    </row>
    <row r="84" spans="1:22" x14ac:dyDescent="0.2">
      <c r="A84" s="3">
        <v>3</v>
      </c>
      <c r="B84" s="3" t="s">
        <v>119</v>
      </c>
      <c r="C84" s="3">
        <v>11.515000000000001</v>
      </c>
      <c r="D84" s="3">
        <v>4.5590000000000002</v>
      </c>
      <c r="E84" s="3">
        <v>85.543999999999997</v>
      </c>
      <c r="F84" s="3">
        <v>8.77</v>
      </c>
      <c r="G84" s="3">
        <v>85</v>
      </c>
      <c r="H84" s="3">
        <v>244</v>
      </c>
      <c r="I84" s="3">
        <v>85</v>
      </c>
      <c r="J84" s="3">
        <f t="shared" si="2"/>
        <v>39.591836734693878</v>
      </c>
      <c r="K84" s="3"/>
      <c r="L84" s="3">
        <v>3</v>
      </c>
      <c r="M84" s="3" t="s">
        <v>120</v>
      </c>
      <c r="N84" s="3">
        <v>0.73299999999999998</v>
      </c>
      <c r="O84" s="3">
        <v>0.191</v>
      </c>
      <c r="P84" s="3">
        <v>84.537000000000006</v>
      </c>
      <c r="Q84" s="3">
        <v>5.673</v>
      </c>
      <c r="R84" s="3">
        <v>2</v>
      </c>
      <c r="S84" s="3">
        <v>85</v>
      </c>
      <c r="T84" s="3">
        <v>85</v>
      </c>
      <c r="U84" s="3">
        <f t="shared" si="1"/>
        <v>26.057298772169169</v>
      </c>
      <c r="V84" s="3"/>
    </row>
    <row r="85" spans="1:22" x14ac:dyDescent="0.2">
      <c r="A85" s="3">
        <v>4</v>
      </c>
      <c r="B85" s="3" t="s">
        <v>121</v>
      </c>
      <c r="C85" s="3">
        <v>7.9820000000000002</v>
      </c>
      <c r="D85" s="3">
        <v>2.9649999999999999</v>
      </c>
      <c r="E85" s="3">
        <v>86.572000000000003</v>
      </c>
      <c r="F85" s="3">
        <v>13.885999999999999</v>
      </c>
      <c r="G85" s="3">
        <v>85</v>
      </c>
      <c r="H85" s="3">
        <v>234</v>
      </c>
      <c r="I85" s="3">
        <v>85</v>
      </c>
      <c r="J85" s="3">
        <f t="shared" si="2"/>
        <v>37.146078677023297</v>
      </c>
      <c r="K85" s="3"/>
      <c r="L85" s="3">
        <v>4</v>
      </c>
      <c r="M85" s="3" t="s">
        <v>122</v>
      </c>
      <c r="N85" s="3">
        <v>1.421</v>
      </c>
      <c r="O85" s="3">
        <v>0.40400000000000003</v>
      </c>
      <c r="P85" s="3">
        <v>84.844999999999999</v>
      </c>
      <c r="Q85" s="3">
        <v>4.6529999999999996</v>
      </c>
      <c r="R85" s="3">
        <v>12</v>
      </c>
      <c r="S85" s="3">
        <v>152</v>
      </c>
      <c r="T85" s="3">
        <v>85</v>
      </c>
      <c r="U85" s="3">
        <f t="shared" si="1"/>
        <v>28.430682617874737</v>
      </c>
      <c r="V85" s="3"/>
    </row>
    <row r="86" spans="1:22" x14ac:dyDescent="0.2">
      <c r="A86" s="3">
        <v>5</v>
      </c>
      <c r="B86" s="3" t="s">
        <v>123</v>
      </c>
      <c r="C86" s="3">
        <v>9.7289999999999992</v>
      </c>
      <c r="D86" s="3">
        <v>3.5419999999999998</v>
      </c>
      <c r="E86" s="3">
        <v>85.478999999999999</v>
      </c>
      <c r="F86" s="3">
        <v>8.2690000000000001</v>
      </c>
      <c r="G86" s="3">
        <v>5</v>
      </c>
      <c r="H86" s="3">
        <v>247</v>
      </c>
      <c r="I86" s="3">
        <v>85</v>
      </c>
      <c r="J86" s="3">
        <f t="shared" si="2"/>
        <v>36.406619385342793</v>
      </c>
      <c r="K86" s="3"/>
      <c r="L86" s="3">
        <v>5</v>
      </c>
      <c r="M86" s="3" t="s">
        <v>124</v>
      </c>
      <c r="N86" s="3">
        <v>0.83099999999999996</v>
      </c>
      <c r="O86" s="3">
        <v>0.27</v>
      </c>
      <c r="P86" s="3">
        <v>85.057000000000002</v>
      </c>
      <c r="Q86" s="3">
        <v>1.4339999999999999</v>
      </c>
      <c r="R86" s="3">
        <v>73</v>
      </c>
      <c r="S86" s="3">
        <v>156</v>
      </c>
      <c r="T86" s="3">
        <v>85</v>
      </c>
      <c r="U86" s="3">
        <f t="shared" si="1"/>
        <v>32.490974729241877</v>
      </c>
      <c r="V86" s="3"/>
    </row>
    <row r="87" spans="1:22" x14ac:dyDescent="0.2">
      <c r="A87" s="3">
        <v>6</v>
      </c>
      <c r="B87" s="3" t="s">
        <v>125</v>
      </c>
      <c r="C87" s="3">
        <v>15.64</v>
      </c>
      <c r="D87" s="3">
        <v>5.4240000000000004</v>
      </c>
      <c r="E87" s="3">
        <v>87.549000000000007</v>
      </c>
      <c r="F87" s="3">
        <v>19.199000000000002</v>
      </c>
      <c r="G87" s="3">
        <v>15</v>
      </c>
      <c r="H87" s="3">
        <v>249</v>
      </c>
      <c r="I87" s="3">
        <v>85</v>
      </c>
      <c r="J87" s="3">
        <f t="shared" si="2"/>
        <v>34.680306905370841</v>
      </c>
      <c r="K87" s="3"/>
      <c r="L87" s="3">
        <v>6</v>
      </c>
      <c r="M87" s="3" t="s">
        <v>126</v>
      </c>
      <c r="N87" s="3">
        <v>1.2310000000000001</v>
      </c>
      <c r="O87" s="3">
        <v>0.45300000000000001</v>
      </c>
      <c r="P87" s="3">
        <v>83.438000000000002</v>
      </c>
      <c r="Q87" s="3">
        <v>10.576000000000001</v>
      </c>
      <c r="R87" s="3">
        <v>0</v>
      </c>
      <c r="S87" s="3">
        <v>137</v>
      </c>
      <c r="T87" s="3">
        <v>85</v>
      </c>
      <c r="U87" s="3">
        <f t="shared" si="1"/>
        <v>36.79935012185215</v>
      </c>
      <c r="V87" s="3"/>
    </row>
    <row r="88" spans="1:22" x14ac:dyDescent="0.2">
      <c r="A88" s="3">
        <v>7</v>
      </c>
      <c r="B88" s="3" t="s">
        <v>127</v>
      </c>
      <c r="C88" s="3">
        <v>6.173</v>
      </c>
      <c r="D88" s="3">
        <v>1.853</v>
      </c>
      <c r="E88" s="3">
        <v>86.183000000000007</v>
      </c>
      <c r="F88" s="3">
        <v>12.895</v>
      </c>
      <c r="G88" s="3">
        <v>5</v>
      </c>
      <c r="H88" s="3">
        <v>240</v>
      </c>
      <c r="I88" s="3">
        <v>85</v>
      </c>
      <c r="J88" s="3">
        <f t="shared" si="2"/>
        <v>30.017819536692048</v>
      </c>
      <c r="K88" s="3"/>
      <c r="L88" s="3">
        <v>7</v>
      </c>
      <c r="M88" s="3" t="s">
        <v>128</v>
      </c>
      <c r="N88" s="3">
        <v>1.3240000000000001</v>
      </c>
      <c r="O88" s="3">
        <v>0.70899999999999996</v>
      </c>
      <c r="P88" s="3">
        <v>84.76</v>
      </c>
      <c r="Q88" s="3">
        <v>5.1159999999999997</v>
      </c>
      <c r="R88" s="3">
        <v>17</v>
      </c>
      <c r="S88" s="3">
        <v>185</v>
      </c>
      <c r="T88" s="3">
        <v>85</v>
      </c>
      <c r="U88" s="3">
        <f t="shared" si="1"/>
        <v>53.549848942598175</v>
      </c>
      <c r="V88" s="3"/>
    </row>
    <row r="89" spans="1:22" x14ac:dyDescent="0.2">
      <c r="A89" s="3">
        <v>8</v>
      </c>
      <c r="B89" s="3" t="s">
        <v>129</v>
      </c>
      <c r="C89" s="3">
        <v>12.273999999999999</v>
      </c>
      <c r="D89" s="3">
        <v>5.266</v>
      </c>
      <c r="E89" s="3">
        <v>85.120999999999995</v>
      </c>
      <c r="F89" s="3">
        <v>4.2619999999999996</v>
      </c>
      <c r="G89" s="3">
        <v>10</v>
      </c>
      <c r="H89" s="3">
        <v>224</v>
      </c>
      <c r="I89" s="3">
        <v>85</v>
      </c>
      <c r="J89" s="3">
        <f t="shared" si="2"/>
        <v>42.903698875672156</v>
      </c>
      <c r="K89" s="3"/>
      <c r="L89" s="3">
        <v>8</v>
      </c>
      <c r="M89" s="3" t="s">
        <v>130</v>
      </c>
      <c r="N89" s="3">
        <v>1.4830000000000001</v>
      </c>
      <c r="O89" s="3">
        <v>0.63</v>
      </c>
      <c r="P89" s="3">
        <v>85.231999999999999</v>
      </c>
      <c r="Q89" s="3">
        <v>6.3120000000000003</v>
      </c>
      <c r="R89" s="3">
        <v>0</v>
      </c>
      <c r="S89" s="3">
        <v>179</v>
      </c>
      <c r="T89" s="3">
        <v>85</v>
      </c>
      <c r="U89" s="3">
        <f t="shared" si="1"/>
        <v>42.481456507080239</v>
      </c>
      <c r="V89" s="3"/>
    </row>
    <row r="90" spans="1:22" x14ac:dyDescent="0.2">
      <c r="A90" s="3">
        <v>9</v>
      </c>
      <c r="B90" s="3" t="s">
        <v>131</v>
      </c>
      <c r="C90" s="3">
        <v>10.526999999999999</v>
      </c>
      <c r="D90" s="3">
        <v>4.5449999999999999</v>
      </c>
      <c r="E90" s="3">
        <v>85.123999999999995</v>
      </c>
      <c r="F90" s="3">
        <v>4.3079999999999998</v>
      </c>
      <c r="G90" s="3">
        <v>7</v>
      </c>
      <c r="H90" s="3">
        <v>235</v>
      </c>
      <c r="I90" s="3">
        <v>85</v>
      </c>
      <c r="J90" s="3">
        <f t="shared" si="2"/>
        <v>43.174693644913084</v>
      </c>
      <c r="K90" s="3"/>
      <c r="L90" s="3">
        <v>9</v>
      </c>
      <c r="M90" s="3" t="s">
        <v>132</v>
      </c>
      <c r="N90" s="3">
        <v>1.84</v>
      </c>
      <c r="O90" s="3">
        <v>0.55000000000000004</v>
      </c>
      <c r="P90" s="3">
        <v>84.837999999999994</v>
      </c>
      <c r="Q90" s="3">
        <v>4.9489999999999998</v>
      </c>
      <c r="R90" s="3">
        <v>15</v>
      </c>
      <c r="S90" s="3">
        <v>240</v>
      </c>
      <c r="T90" s="3">
        <v>85</v>
      </c>
      <c r="U90" s="3">
        <f t="shared" si="1"/>
        <v>29.891304347826086</v>
      </c>
      <c r="V90" s="3"/>
    </row>
    <row r="91" spans="1:22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x14ac:dyDescent="0.2">
      <c r="A92" s="3" t="s">
        <v>69</v>
      </c>
      <c r="B92" s="3" t="s">
        <v>70</v>
      </c>
      <c r="C92" s="3" t="s">
        <v>71</v>
      </c>
      <c r="D92" s="3" t="s">
        <v>72</v>
      </c>
      <c r="E92" s="3" t="s">
        <v>73</v>
      </c>
      <c r="F92" s="3" t="s">
        <v>74</v>
      </c>
      <c r="G92" s="3" t="s">
        <v>75</v>
      </c>
      <c r="H92" s="3" t="s">
        <v>76</v>
      </c>
      <c r="I92" s="3" t="s">
        <v>77</v>
      </c>
      <c r="J92" s="3" t="s">
        <v>78</v>
      </c>
      <c r="K92" s="3"/>
      <c r="L92" s="3" t="s">
        <v>69</v>
      </c>
      <c r="M92" s="3" t="s">
        <v>70</v>
      </c>
      <c r="N92" s="3" t="s">
        <v>71</v>
      </c>
      <c r="O92" s="3" t="s">
        <v>72</v>
      </c>
      <c r="P92" s="3" t="s">
        <v>73</v>
      </c>
      <c r="Q92" s="3" t="s">
        <v>74</v>
      </c>
      <c r="R92" s="3" t="s">
        <v>75</v>
      </c>
      <c r="S92" s="3" t="s">
        <v>76</v>
      </c>
      <c r="T92" s="3" t="s">
        <v>77</v>
      </c>
      <c r="U92" s="3" t="s">
        <v>78</v>
      </c>
      <c r="V92" s="3"/>
    </row>
    <row r="93" spans="1:22" x14ac:dyDescent="0.2">
      <c r="A93" s="3">
        <v>1</v>
      </c>
      <c r="B93" s="3" t="s">
        <v>133</v>
      </c>
      <c r="C93" s="3">
        <v>2.9590000000000001</v>
      </c>
      <c r="D93" s="3">
        <v>0.61839999999999995</v>
      </c>
      <c r="E93" s="3">
        <v>85.518000000000001</v>
      </c>
      <c r="F93" s="3">
        <v>9.7330000000000005</v>
      </c>
      <c r="G93" s="3">
        <v>31</v>
      </c>
      <c r="H93" s="3">
        <v>225</v>
      </c>
      <c r="I93" s="3">
        <v>85</v>
      </c>
      <c r="J93" s="3">
        <f t="shared" si="2"/>
        <v>20.898952348766471</v>
      </c>
      <c r="K93" s="3"/>
      <c r="L93" s="3">
        <v>1</v>
      </c>
      <c r="M93" s="3" t="s">
        <v>134</v>
      </c>
      <c r="N93" s="3">
        <v>1.2909999999999999</v>
      </c>
      <c r="O93" s="3">
        <v>0.55569999999999997</v>
      </c>
      <c r="P93" s="3">
        <v>84.811000000000007</v>
      </c>
      <c r="Q93" s="3">
        <v>3.6989999999999998</v>
      </c>
      <c r="R93" s="3">
        <v>19</v>
      </c>
      <c r="S93" s="3">
        <v>193</v>
      </c>
      <c r="T93" s="3">
        <v>85</v>
      </c>
      <c r="U93" s="3">
        <f t="shared" si="1"/>
        <v>43.044151820294346</v>
      </c>
      <c r="V93" s="3"/>
    </row>
    <row r="94" spans="1:22" x14ac:dyDescent="0.2">
      <c r="A94" s="3">
        <v>2</v>
      </c>
      <c r="B94" s="3" t="s">
        <v>135</v>
      </c>
      <c r="C94" s="3">
        <v>1.5980000000000001</v>
      </c>
      <c r="D94" s="3">
        <v>0.4551</v>
      </c>
      <c r="E94" s="3">
        <v>84.328999999999994</v>
      </c>
      <c r="F94" s="3">
        <v>5.6230000000000002</v>
      </c>
      <c r="G94" s="3">
        <v>33</v>
      </c>
      <c r="H94" s="3">
        <v>122</v>
      </c>
      <c r="I94" s="3">
        <v>85</v>
      </c>
      <c r="J94" s="3">
        <f t="shared" si="2"/>
        <v>28.479349186483105</v>
      </c>
      <c r="K94" s="3"/>
      <c r="L94" s="3">
        <v>2</v>
      </c>
      <c r="M94" s="3" t="s">
        <v>136</v>
      </c>
      <c r="N94" s="3">
        <v>1.403</v>
      </c>
      <c r="O94" s="3">
        <v>0.44379999999999997</v>
      </c>
      <c r="P94" s="3">
        <v>86.86</v>
      </c>
      <c r="Q94" s="3">
        <v>17.879000000000001</v>
      </c>
      <c r="R94" s="3">
        <v>38</v>
      </c>
      <c r="S94" s="3">
        <v>245</v>
      </c>
      <c r="T94" s="3">
        <v>85</v>
      </c>
      <c r="U94" s="3">
        <f t="shared" si="1"/>
        <v>31.632216678545973</v>
      </c>
      <c r="V94" s="3"/>
    </row>
    <row r="95" spans="1:22" x14ac:dyDescent="0.2">
      <c r="A95" s="3">
        <v>3</v>
      </c>
      <c r="B95" s="3" t="s">
        <v>137</v>
      </c>
      <c r="C95" s="3">
        <v>1.595</v>
      </c>
      <c r="D95" s="3">
        <v>0.21329999999999999</v>
      </c>
      <c r="E95" s="3">
        <v>88.796999999999997</v>
      </c>
      <c r="F95" s="3">
        <v>21.821999999999999</v>
      </c>
      <c r="G95" s="3">
        <v>32</v>
      </c>
      <c r="H95" s="3">
        <v>244</v>
      </c>
      <c r="I95" s="3">
        <v>85</v>
      </c>
      <c r="J95" s="3">
        <f t="shared" si="2"/>
        <v>13.373040752351098</v>
      </c>
      <c r="K95" s="3"/>
      <c r="L95" s="3">
        <v>3</v>
      </c>
      <c r="M95" s="3" t="s">
        <v>138</v>
      </c>
      <c r="N95" s="3">
        <v>0.73299999999999998</v>
      </c>
      <c r="O95" s="3">
        <v>0.23139999999999999</v>
      </c>
      <c r="P95" s="3">
        <v>86.399000000000001</v>
      </c>
      <c r="Q95" s="3">
        <v>15.417</v>
      </c>
      <c r="R95" s="3">
        <v>27</v>
      </c>
      <c r="S95" s="3">
        <v>240</v>
      </c>
      <c r="T95" s="3">
        <v>85</v>
      </c>
      <c r="U95" s="3">
        <f t="shared" si="1"/>
        <v>31.568894952251025</v>
      </c>
      <c r="V95" s="3"/>
    </row>
    <row r="96" spans="1:22" x14ac:dyDescent="0.2">
      <c r="A96" s="3">
        <v>4</v>
      </c>
      <c r="B96" s="3" t="s">
        <v>139</v>
      </c>
      <c r="C96" s="3">
        <v>1.71</v>
      </c>
      <c r="D96" s="3">
        <v>0.47739999999999999</v>
      </c>
      <c r="E96" s="3">
        <v>94.837999999999994</v>
      </c>
      <c r="F96" s="3">
        <v>27.5</v>
      </c>
      <c r="G96" s="3">
        <v>15</v>
      </c>
      <c r="H96" s="3">
        <v>233</v>
      </c>
      <c r="I96" s="3">
        <v>85</v>
      </c>
      <c r="J96" s="3">
        <f t="shared" si="2"/>
        <v>27.918128654970758</v>
      </c>
      <c r="K96" s="3"/>
      <c r="L96" s="3">
        <v>4</v>
      </c>
      <c r="M96" s="3" t="s">
        <v>140</v>
      </c>
      <c r="N96" s="3">
        <v>1.421</v>
      </c>
      <c r="O96" s="3">
        <v>0.19719999999999999</v>
      </c>
      <c r="P96" s="3">
        <v>84.813999999999993</v>
      </c>
      <c r="Q96" s="3">
        <v>6.5839999999999996</v>
      </c>
      <c r="R96" s="3">
        <v>26</v>
      </c>
      <c r="S96" s="3">
        <v>216</v>
      </c>
      <c r="T96" s="3">
        <v>85</v>
      </c>
      <c r="U96" s="3">
        <f t="shared" si="1"/>
        <v>13.877551020408163</v>
      </c>
      <c r="V96" s="3"/>
    </row>
    <row r="97" spans="1:22" x14ac:dyDescent="0.2">
      <c r="A97" s="3">
        <v>5</v>
      </c>
      <c r="B97" s="3" t="s">
        <v>141</v>
      </c>
      <c r="C97" s="3">
        <v>1.5529999999999999</v>
      </c>
      <c r="D97" s="3">
        <v>0.2205</v>
      </c>
      <c r="E97" s="3">
        <v>99.503</v>
      </c>
      <c r="F97" s="3">
        <v>30.782</v>
      </c>
      <c r="G97" s="3">
        <v>34</v>
      </c>
      <c r="H97" s="3">
        <v>247</v>
      </c>
      <c r="I97" s="3">
        <v>85</v>
      </c>
      <c r="J97" s="3">
        <f t="shared" si="2"/>
        <v>14.198325820991631</v>
      </c>
      <c r="K97" s="3"/>
      <c r="L97" s="3">
        <v>5</v>
      </c>
      <c r="M97" s="3" t="s">
        <v>142</v>
      </c>
      <c r="N97" s="3">
        <v>0.83099999999999996</v>
      </c>
      <c r="O97" s="3">
        <v>0.1331</v>
      </c>
      <c r="P97" s="3">
        <v>84.406999999999996</v>
      </c>
      <c r="Q97" s="3">
        <v>6.1950000000000003</v>
      </c>
      <c r="R97" s="3">
        <v>32</v>
      </c>
      <c r="S97" s="3">
        <v>207</v>
      </c>
      <c r="T97" s="3">
        <v>85</v>
      </c>
      <c r="U97" s="3">
        <f t="shared" si="1"/>
        <v>16.016847172081832</v>
      </c>
      <c r="V97" s="3"/>
    </row>
    <row r="98" spans="1:22" x14ac:dyDescent="0.2">
      <c r="A98" s="3">
        <v>6</v>
      </c>
      <c r="B98" s="3" t="s">
        <v>143</v>
      </c>
      <c r="C98" s="3">
        <v>1.006</v>
      </c>
      <c r="D98" s="3">
        <v>0.18590000000000001</v>
      </c>
      <c r="E98" s="3">
        <v>109.003</v>
      </c>
      <c r="F98" s="3">
        <v>47.862000000000002</v>
      </c>
      <c r="G98" s="3">
        <v>43</v>
      </c>
      <c r="H98" s="3">
        <v>249</v>
      </c>
      <c r="I98" s="3">
        <v>85</v>
      </c>
      <c r="J98" s="3">
        <f t="shared" si="2"/>
        <v>18.47912524850895</v>
      </c>
      <c r="K98" s="3"/>
      <c r="L98" s="3">
        <v>6</v>
      </c>
      <c r="M98" s="3" t="s">
        <v>144</v>
      </c>
      <c r="N98" s="3">
        <v>1.2310000000000001</v>
      </c>
      <c r="O98" s="3">
        <v>0.33260000000000001</v>
      </c>
      <c r="P98" s="3">
        <v>82.754999999999995</v>
      </c>
      <c r="Q98" s="3">
        <v>19.186</v>
      </c>
      <c r="R98" s="3">
        <v>21</v>
      </c>
      <c r="S98" s="3">
        <v>247</v>
      </c>
      <c r="T98" s="3">
        <v>85</v>
      </c>
      <c r="U98" s="3">
        <f t="shared" si="1"/>
        <v>27.01868399675061</v>
      </c>
      <c r="V98" s="3"/>
    </row>
    <row r="99" spans="1:22" x14ac:dyDescent="0.2">
      <c r="A99" s="3">
        <v>7</v>
      </c>
      <c r="B99" s="3" t="s">
        <v>145</v>
      </c>
      <c r="C99" s="3">
        <v>4.7350000000000003</v>
      </c>
      <c r="D99" s="3">
        <v>1.1838</v>
      </c>
      <c r="E99" s="3">
        <v>94.936000000000007</v>
      </c>
      <c r="F99" s="3">
        <v>30.72</v>
      </c>
      <c r="G99" s="3">
        <v>47</v>
      </c>
      <c r="H99" s="3">
        <v>240</v>
      </c>
      <c r="I99" s="3">
        <v>85</v>
      </c>
      <c r="J99" s="3">
        <f t="shared" si="2"/>
        <v>25.00105596620908</v>
      </c>
      <c r="K99" s="3"/>
      <c r="L99" s="3">
        <v>7</v>
      </c>
      <c r="M99" s="3" t="s">
        <v>146</v>
      </c>
      <c r="N99" s="3">
        <v>1.3240000000000001</v>
      </c>
      <c r="O99" s="3">
        <v>0.44140000000000001</v>
      </c>
      <c r="P99" s="3">
        <v>81.888999999999996</v>
      </c>
      <c r="Q99" s="3">
        <v>11.984999999999999</v>
      </c>
      <c r="R99" s="3">
        <v>31</v>
      </c>
      <c r="S99" s="3">
        <v>235</v>
      </c>
      <c r="T99" s="3">
        <v>85</v>
      </c>
      <c r="U99" s="3">
        <f t="shared" si="1"/>
        <v>33.338368580060425</v>
      </c>
      <c r="V99" s="3"/>
    </row>
    <row r="100" spans="1:22" x14ac:dyDescent="0.2">
      <c r="A100" s="3">
        <v>8</v>
      </c>
      <c r="B100" s="3" t="s">
        <v>147</v>
      </c>
      <c r="C100" s="3">
        <v>1.9970000000000001</v>
      </c>
      <c r="D100" s="3">
        <v>0.45319999999999999</v>
      </c>
      <c r="E100" s="3">
        <v>88.337999999999994</v>
      </c>
      <c r="F100" s="3">
        <v>18.337</v>
      </c>
      <c r="G100" s="3">
        <v>47</v>
      </c>
      <c r="H100" s="3">
        <v>231</v>
      </c>
      <c r="I100" s="3">
        <v>85</v>
      </c>
      <c r="J100" s="3">
        <f t="shared" si="2"/>
        <v>22.694041061592387</v>
      </c>
      <c r="K100" s="3"/>
      <c r="L100" s="3">
        <v>8</v>
      </c>
      <c r="M100" s="3" t="s">
        <v>148</v>
      </c>
      <c r="N100" s="3">
        <v>1.4830000000000001</v>
      </c>
      <c r="O100" s="3">
        <v>0.35909999999999997</v>
      </c>
      <c r="P100" s="3">
        <v>92.998999999999995</v>
      </c>
      <c r="Q100" s="3">
        <v>30.57</v>
      </c>
      <c r="R100" s="3">
        <v>10</v>
      </c>
      <c r="S100" s="3">
        <v>249</v>
      </c>
      <c r="T100" s="3">
        <v>85</v>
      </c>
      <c r="U100" s="3">
        <f t="shared" si="1"/>
        <v>24.214430209035733</v>
      </c>
      <c r="V100" s="3"/>
    </row>
    <row r="101" spans="1:22" x14ac:dyDescent="0.2">
      <c r="A101" s="3">
        <v>9</v>
      </c>
      <c r="B101" s="3" t="s">
        <v>149</v>
      </c>
      <c r="C101" s="3">
        <v>2.871</v>
      </c>
      <c r="D101" s="3">
        <v>0.51490000000000002</v>
      </c>
      <c r="E101" s="3">
        <v>90.703999999999994</v>
      </c>
      <c r="F101" s="3">
        <v>21.373000000000001</v>
      </c>
      <c r="G101" s="3">
        <v>7</v>
      </c>
      <c r="H101" s="3">
        <v>230</v>
      </c>
      <c r="I101" s="3">
        <v>85</v>
      </c>
      <c r="J101" s="3">
        <f t="shared" si="2"/>
        <v>17.934517589690007</v>
      </c>
      <c r="K101" s="3"/>
      <c r="L101" s="3">
        <v>9</v>
      </c>
      <c r="M101" s="3" t="s">
        <v>150</v>
      </c>
      <c r="N101" s="3">
        <v>1.84</v>
      </c>
      <c r="O101" s="3">
        <v>0.64359999999999995</v>
      </c>
      <c r="P101" s="3">
        <v>86.86</v>
      </c>
      <c r="Q101" s="3">
        <v>15.417</v>
      </c>
      <c r="R101" s="3">
        <v>27</v>
      </c>
      <c r="S101" s="3">
        <v>216</v>
      </c>
      <c r="T101" s="3">
        <v>85</v>
      </c>
      <c r="U101" s="3">
        <f t="shared" si="1"/>
        <v>34.978260869565212</v>
      </c>
      <c r="V101" s="3"/>
    </row>
    <row r="102" spans="1:22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x14ac:dyDescent="0.2">
      <c r="A103" s="3" t="s">
        <v>69</v>
      </c>
      <c r="B103" s="3" t="s">
        <v>70</v>
      </c>
      <c r="C103" s="3" t="s">
        <v>71</v>
      </c>
      <c r="D103" s="3" t="s">
        <v>72</v>
      </c>
      <c r="E103" s="3" t="s">
        <v>73</v>
      </c>
      <c r="F103" s="3" t="s">
        <v>74</v>
      </c>
      <c r="G103" s="3" t="s">
        <v>75</v>
      </c>
      <c r="H103" s="3" t="s">
        <v>76</v>
      </c>
      <c r="I103" s="3" t="s">
        <v>77</v>
      </c>
      <c r="J103" s="3" t="s">
        <v>78</v>
      </c>
      <c r="K103" s="3"/>
      <c r="L103" s="3" t="s">
        <v>69</v>
      </c>
      <c r="M103" s="3" t="s">
        <v>70</v>
      </c>
      <c r="N103" s="3" t="s">
        <v>71</v>
      </c>
      <c r="O103" s="3" t="s">
        <v>72</v>
      </c>
      <c r="P103" s="3" t="s">
        <v>73</v>
      </c>
      <c r="Q103" s="3" t="s">
        <v>74</v>
      </c>
      <c r="R103" s="3" t="s">
        <v>75</v>
      </c>
      <c r="S103" s="3" t="s">
        <v>76</v>
      </c>
      <c r="T103" s="3" t="s">
        <v>77</v>
      </c>
      <c r="U103" s="3" t="s">
        <v>78</v>
      </c>
      <c r="V103" s="3"/>
    </row>
    <row r="104" spans="1:22" x14ac:dyDescent="0.2">
      <c r="A104" s="3">
        <v>1</v>
      </c>
      <c r="B104" s="3" t="s">
        <v>151</v>
      </c>
      <c r="C104" s="3">
        <v>4.1619999999999999</v>
      </c>
      <c r="D104" s="3">
        <v>1.244</v>
      </c>
      <c r="E104" s="3">
        <v>85</v>
      </c>
      <c r="F104" s="3">
        <v>0</v>
      </c>
      <c r="G104" s="3">
        <v>85</v>
      </c>
      <c r="H104" s="3">
        <v>85</v>
      </c>
      <c r="I104" s="3">
        <v>85</v>
      </c>
      <c r="J104" s="3">
        <f t="shared" si="2"/>
        <v>29.889476213358961</v>
      </c>
      <c r="K104" s="3"/>
      <c r="L104" s="3">
        <v>1</v>
      </c>
      <c r="M104" s="3" t="s">
        <v>152</v>
      </c>
      <c r="N104" s="3">
        <v>2.7839999999999998</v>
      </c>
      <c r="O104" s="3">
        <v>0.67700000000000005</v>
      </c>
      <c r="P104" s="3">
        <v>84.501000000000005</v>
      </c>
      <c r="Q104" s="3">
        <v>3.988</v>
      </c>
      <c r="R104" s="3">
        <v>41</v>
      </c>
      <c r="S104" s="3">
        <v>130</v>
      </c>
      <c r="T104" s="3">
        <v>85</v>
      </c>
      <c r="U104" s="3">
        <f t="shared" si="1"/>
        <v>24.317528735632187</v>
      </c>
      <c r="V104" s="3"/>
    </row>
    <row r="105" spans="1:22" x14ac:dyDescent="0.2">
      <c r="A105" s="3">
        <v>2</v>
      </c>
      <c r="B105" s="3" t="s">
        <v>153</v>
      </c>
      <c r="C105" s="3">
        <v>2.1629999999999998</v>
      </c>
      <c r="D105" s="3">
        <v>0.49035299999999998</v>
      </c>
      <c r="E105" s="3">
        <v>85</v>
      </c>
      <c r="F105" s="3">
        <v>0</v>
      </c>
      <c r="G105" s="3">
        <v>85</v>
      </c>
      <c r="H105" s="3">
        <v>85</v>
      </c>
      <c r="I105" s="3">
        <v>85</v>
      </c>
      <c r="J105" s="3">
        <f t="shared" si="2"/>
        <v>22.670041608876563</v>
      </c>
      <c r="K105" s="3"/>
      <c r="L105" s="3">
        <v>2</v>
      </c>
      <c r="M105" s="3" t="s">
        <v>154</v>
      </c>
      <c r="N105" s="3">
        <v>2.14</v>
      </c>
      <c r="O105" s="3">
        <v>0.52700000000000002</v>
      </c>
      <c r="P105" s="3">
        <v>82.268000000000001</v>
      </c>
      <c r="Q105" s="3">
        <v>13.292</v>
      </c>
      <c r="R105" s="3">
        <v>1</v>
      </c>
      <c r="S105" s="3">
        <v>187</v>
      </c>
      <c r="T105" s="3">
        <v>85</v>
      </c>
      <c r="U105" s="3">
        <f t="shared" si="1"/>
        <v>24.626168224299068</v>
      </c>
      <c r="V105" s="3"/>
    </row>
    <row r="106" spans="1:22" x14ac:dyDescent="0.2">
      <c r="A106" s="3">
        <v>3</v>
      </c>
      <c r="B106" s="3" t="s">
        <v>155</v>
      </c>
      <c r="C106" s="3">
        <v>3.8420000000000001</v>
      </c>
      <c r="D106" s="3">
        <v>0.90383199999999997</v>
      </c>
      <c r="E106" s="3">
        <v>85</v>
      </c>
      <c r="F106" s="3">
        <v>0</v>
      </c>
      <c r="G106" s="3">
        <v>85</v>
      </c>
      <c r="H106" s="3">
        <v>85</v>
      </c>
      <c r="I106" s="3">
        <v>85</v>
      </c>
      <c r="J106" s="3">
        <f t="shared" si="2"/>
        <v>23.525039042165538</v>
      </c>
      <c r="K106" s="3"/>
      <c r="L106" s="3">
        <v>3</v>
      </c>
      <c r="M106" s="3" t="s">
        <v>156</v>
      </c>
      <c r="N106" s="3">
        <v>4.0060000000000002</v>
      </c>
      <c r="O106" s="3">
        <v>1.462</v>
      </c>
      <c r="P106" s="3">
        <v>82.748000000000005</v>
      </c>
      <c r="Q106" s="3">
        <v>7.9710000000000001</v>
      </c>
      <c r="R106" s="3">
        <v>30</v>
      </c>
      <c r="S106" s="3">
        <v>97</v>
      </c>
      <c r="T106" s="3">
        <v>85</v>
      </c>
      <c r="U106" s="3">
        <f t="shared" si="1"/>
        <v>36.495257114328503</v>
      </c>
      <c r="V106" s="3"/>
    </row>
    <row r="107" spans="1:22" x14ac:dyDescent="0.2">
      <c r="A107" s="3">
        <v>4</v>
      </c>
      <c r="B107" s="3" t="s">
        <v>157</v>
      </c>
      <c r="C107" s="3">
        <v>3.2010000000000001</v>
      </c>
      <c r="D107" s="3">
        <v>0.50419000000000003</v>
      </c>
      <c r="E107" s="3">
        <v>84.677000000000007</v>
      </c>
      <c r="F107" s="3">
        <v>5.1050000000000004</v>
      </c>
      <c r="G107" s="3">
        <v>0</v>
      </c>
      <c r="H107" s="3">
        <v>85</v>
      </c>
      <c r="I107" s="3">
        <v>85</v>
      </c>
      <c r="J107" s="3">
        <f t="shared" si="2"/>
        <v>15.75101530771634</v>
      </c>
      <c r="K107" s="3"/>
      <c r="L107" s="3">
        <v>4</v>
      </c>
      <c r="M107" s="3" t="s">
        <v>158</v>
      </c>
      <c r="N107" s="3">
        <v>1.6639999999999999</v>
      </c>
      <c r="O107" s="3">
        <v>0.30599999999999999</v>
      </c>
      <c r="P107" s="3">
        <v>83.138000000000005</v>
      </c>
      <c r="Q107" s="3">
        <v>9.4740000000000002</v>
      </c>
      <c r="R107" s="3">
        <v>1</v>
      </c>
      <c r="S107" s="3">
        <v>152</v>
      </c>
      <c r="T107" s="3">
        <v>85</v>
      </c>
      <c r="U107" s="3">
        <f t="shared" si="1"/>
        <v>18.389423076923077</v>
      </c>
      <c r="V107" s="3"/>
    </row>
    <row r="108" spans="1:22" x14ac:dyDescent="0.2">
      <c r="A108" s="3">
        <v>5</v>
      </c>
      <c r="B108" s="3" t="s">
        <v>159</v>
      </c>
      <c r="C108" s="3">
        <v>5.077</v>
      </c>
      <c r="D108" s="3">
        <v>1.2022619999999999</v>
      </c>
      <c r="E108" s="3">
        <v>84.992999999999995</v>
      </c>
      <c r="F108" s="3">
        <v>0.70699999999999996</v>
      </c>
      <c r="G108" s="3">
        <v>10</v>
      </c>
      <c r="H108" s="3">
        <v>85</v>
      </c>
      <c r="I108" s="3">
        <v>85</v>
      </c>
      <c r="J108" s="3">
        <f t="shared" si="2"/>
        <v>23.680559385463855</v>
      </c>
      <c r="K108" s="3"/>
      <c r="L108" s="3">
        <v>5</v>
      </c>
      <c r="M108" s="3" t="s">
        <v>160</v>
      </c>
      <c r="N108" s="3">
        <v>2.9279999999999999</v>
      </c>
      <c r="O108" s="3">
        <v>0.89200000000000002</v>
      </c>
      <c r="P108" s="3">
        <v>84.849000000000004</v>
      </c>
      <c r="Q108" s="3">
        <v>3.992</v>
      </c>
      <c r="R108" s="3">
        <v>50</v>
      </c>
      <c r="S108" s="3">
        <v>156</v>
      </c>
      <c r="T108" s="3">
        <v>85</v>
      </c>
      <c r="U108" s="3">
        <f t="shared" si="1"/>
        <v>30.464480874316941</v>
      </c>
      <c r="V108" s="3"/>
    </row>
    <row r="109" spans="1:22" x14ac:dyDescent="0.2">
      <c r="A109" s="3">
        <v>6</v>
      </c>
      <c r="B109" s="3" t="s">
        <v>161</v>
      </c>
      <c r="C109" s="3">
        <v>4.0730000000000004</v>
      </c>
      <c r="D109" s="3">
        <v>1.053812</v>
      </c>
      <c r="E109" s="3">
        <v>84.938999999999993</v>
      </c>
      <c r="F109" s="3">
        <v>2.2029999999999998</v>
      </c>
      <c r="G109" s="3">
        <v>0</v>
      </c>
      <c r="H109" s="3">
        <v>85</v>
      </c>
      <c r="I109" s="3">
        <v>85</v>
      </c>
      <c r="J109" s="3">
        <f t="shared" si="2"/>
        <v>25.873115639577705</v>
      </c>
      <c r="K109" s="3"/>
      <c r="L109" s="3">
        <v>6</v>
      </c>
      <c r="M109" s="3" t="s">
        <v>162</v>
      </c>
      <c r="N109" s="3">
        <v>3.0419999999999998</v>
      </c>
      <c r="O109" s="3">
        <v>0.60599999999999998</v>
      </c>
      <c r="P109" s="3">
        <v>78.811000000000007</v>
      </c>
      <c r="Q109" s="3">
        <v>15.888999999999999</v>
      </c>
      <c r="R109" s="3">
        <v>0</v>
      </c>
      <c r="S109" s="3">
        <v>137</v>
      </c>
      <c r="T109" s="3">
        <v>85</v>
      </c>
      <c r="U109" s="3">
        <f t="shared" si="1"/>
        <v>19.921104536489153</v>
      </c>
      <c r="V109" s="3"/>
    </row>
    <row r="110" spans="1:22" x14ac:dyDescent="0.2">
      <c r="A110" s="3">
        <v>7</v>
      </c>
      <c r="B110" s="3" t="s">
        <v>163</v>
      </c>
      <c r="C110" s="3">
        <v>4.33</v>
      </c>
      <c r="D110" s="3">
        <v>0.68933699999999998</v>
      </c>
      <c r="E110" s="3">
        <v>84.86</v>
      </c>
      <c r="F110" s="3">
        <v>3.2759999999999998</v>
      </c>
      <c r="G110" s="3">
        <v>2</v>
      </c>
      <c r="H110" s="3">
        <v>85</v>
      </c>
      <c r="I110" s="3">
        <v>85</v>
      </c>
      <c r="J110" s="3">
        <f t="shared" si="2"/>
        <v>15.92002309468822</v>
      </c>
      <c r="K110" s="3"/>
      <c r="L110" s="3">
        <v>7</v>
      </c>
      <c r="M110" s="3" t="s">
        <v>164</v>
      </c>
      <c r="N110" s="3">
        <v>4.4809999999999999</v>
      </c>
      <c r="O110" s="3">
        <v>0.73399999999999999</v>
      </c>
      <c r="P110" s="3">
        <v>84.41</v>
      </c>
      <c r="Q110" s="3">
        <v>5.024</v>
      </c>
      <c r="R110" s="3">
        <v>19</v>
      </c>
      <c r="S110" s="3">
        <v>118</v>
      </c>
      <c r="T110" s="3">
        <v>85</v>
      </c>
      <c r="U110" s="3">
        <f t="shared" si="1"/>
        <v>16.380272260656103</v>
      </c>
      <c r="V110" s="3"/>
    </row>
    <row r="111" spans="1:22" x14ac:dyDescent="0.2">
      <c r="A111" s="3">
        <v>8</v>
      </c>
      <c r="B111" s="3" t="s">
        <v>165</v>
      </c>
      <c r="C111" s="3">
        <v>3.18</v>
      </c>
      <c r="D111" s="3">
        <v>0.75260199999999999</v>
      </c>
      <c r="E111" s="3">
        <v>85</v>
      </c>
      <c r="F111" s="3">
        <v>0</v>
      </c>
      <c r="G111" s="3">
        <v>85</v>
      </c>
      <c r="H111" s="3">
        <v>85</v>
      </c>
      <c r="I111" s="3">
        <v>85</v>
      </c>
      <c r="J111" s="3">
        <f t="shared" si="2"/>
        <v>23.666729559748426</v>
      </c>
      <c r="K111" s="3"/>
      <c r="L111" s="3">
        <v>8</v>
      </c>
      <c r="M111" s="3" t="s">
        <v>166</v>
      </c>
      <c r="N111" s="3">
        <v>3.895</v>
      </c>
      <c r="O111" s="3">
        <v>0.875</v>
      </c>
      <c r="P111" s="3">
        <v>84.619</v>
      </c>
      <c r="Q111" s="3">
        <v>12.36</v>
      </c>
      <c r="R111" s="3">
        <v>27</v>
      </c>
      <c r="S111" s="3">
        <v>167</v>
      </c>
      <c r="T111" s="3">
        <v>85</v>
      </c>
      <c r="U111" s="3">
        <f t="shared" si="1"/>
        <v>22.464698331193837</v>
      </c>
      <c r="V111" s="3"/>
    </row>
    <row r="112" spans="1:22" x14ac:dyDescent="0.2">
      <c r="A112" s="3">
        <v>9</v>
      </c>
      <c r="B112" s="3" t="s">
        <v>167</v>
      </c>
      <c r="C112" s="3">
        <v>6.4130000000000003</v>
      </c>
      <c r="D112" s="3">
        <v>1.153648</v>
      </c>
      <c r="E112" s="3">
        <v>84.968000000000004</v>
      </c>
      <c r="F112" s="3">
        <v>1.5820000000000001</v>
      </c>
      <c r="G112" s="3">
        <v>4</v>
      </c>
      <c r="H112" s="3">
        <v>85</v>
      </c>
      <c r="I112" s="3">
        <v>85</v>
      </c>
      <c r="J112" s="3">
        <f t="shared" si="2"/>
        <v>17.989209418368937</v>
      </c>
      <c r="K112" s="3"/>
      <c r="L112" s="3">
        <v>9</v>
      </c>
      <c r="M112" s="3" t="s">
        <v>168</v>
      </c>
      <c r="N112" s="3">
        <v>2.59</v>
      </c>
      <c r="O112" s="3">
        <v>0.54669999999999996</v>
      </c>
      <c r="P112" s="3">
        <v>83.718000000000004</v>
      </c>
      <c r="Q112" s="3">
        <v>8.6069999999999993</v>
      </c>
      <c r="R112" s="3">
        <v>15</v>
      </c>
      <c r="S112" s="3">
        <v>240</v>
      </c>
      <c r="T112" s="3">
        <v>85</v>
      </c>
      <c r="U112" s="3">
        <f t="shared" si="1"/>
        <v>21.108108108108109</v>
      </c>
      <c r="V112" s="3"/>
    </row>
    <row r="113" spans="1:22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x14ac:dyDescent="0.2">
      <c r="A114" s="3" t="s">
        <v>69</v>
      </c>
      <c r="B114" s="3" t="s">
        <v>70</v>
      </c>
      <c r="C114" s="3" t="s">
        <v>71</v>
      </c>
      <c r="D114" s="3" t="s">
        <v>72</v>
      </c>
      <c r="E114" s="3" t="s">
        <v>73</v>
      </c>
      <c r="F114" s="3" t="s">
        <v>74</v>
      </c>
      <c r="G114" s="3" t="s">
        <v>75</v>
      </c>
      <c r="H114" s="3" t="s">
        <v>76</v>
      </c>
      <c r="I114" s="3" t="s">
        <v>77</v>
      </c>
      <c r="J114" s="3" t="s">
        <v>78</v>
      </c>
      <c r="K114" s="3"/>
      <c r="L114" s="3" t="s">
        <v>69</v>
      </c>
      <c r="M114" s="3" t="s">
        <v>70</v>
      </c>
      <c r="N114" s="3" t="s">
        <v>71</v>
      </c>
      <c r="O114" s="3" t="s">
        <v>72</v>
      </c>
      <c r="P114" s="3" t="s">
        <v>73</v>
      </c>
      <c r="Q114" s="3" t="s">
        <v>74</v>
      </c>
      <c r="R114" s="3" t="s">
        <v>75</v>
      </c>
      <c r="S114" s="3" t="s">
        <v>76</v>
      </c>
      <c r="T114" s="3" t="s">
        <v>77</v>
      </c>
      <c r="U114" s="3" t="s">
        <v>78</v>
      </c>
      <c r="V114" s="3"/>
    </row>
    <row r="115" spans="1:22" x14ac:dyDescent="0.2">
      <c r="A115" s="3">
        <v>1</v>
      </c>
      <c r="B115" s="3" t="s">
        <v>169</v>
      </c>
      <c r="C115" s="3">
        <v>13.016</v>
      </c>
      <c r="D115" s="3">
        <v>4.1609999999999996</v>
      </c>
      <c r="E115" s="3">
        <v>87.727000000000004</v>
      </c>
      <c r="F115" s="3">
        <v>15.192</v>
      </c>
      <c r="G115" s="3">
        <v>59</v>
      </c>
      <c r="H115" s="3">
        <v>200</v>
      </c>
      <c r="I115" s="3">
        <v>85</v>
      </c>
      <c r="J115" s="3">
        <f t="shared" si="2"/>
        <v>31.96834665027658</v>
      </c>
      <c r="K115" s="3"/>
      <c r="L115" s="3">
        <v>1</v>
      </c>
      <c r="M115" s="3" t="s">
        <v>170</v>
      </c>
      <c r="N115" s="3">
        <v>1.3819999999999999</v>
      </c>
      <c r="O115" s="3">
        <v>0.38100000000000001</v>
      </c>
      <c r="P115" s="3">
        <v>84.986999999999995</v>
      </c>
      <c r="Q115" s="3">
        <v>0.89500000000000002</v>
      </c>
      <c r="R115" s="3">
        <v>19</v>
      </c>
      <c r="S115" s="3">
        <v>245</v>
      </c>
      <c r="T115" s="3">
        <v>85</v>
      </c>
      <c r="U115" s="3">
        <f t="shared" si="1"/>
        <v>27.568740955137482</v>
      </c>
      <c r="V115" s="3"/>
    </row>
    <row r="116" spans="1:22" x14ac:dyDescent="0.2">
      <c r="A116" s="3">
        <v>2</v>
      </c>
      <c r="B116" s="3" t="s">
        <v>171</v>
      </c>
      <c r="C116" s="3">
        <v>11.092000000000001</v>
      </c>
      <c r="D116" s="3">
        <v>2.1629999999999998</v>
      </c>
      <c r="E116" s="3">
        <v>85.105999999999995</v>
      </c>
      <c r="F116" s="3">
        <v>10.513</v>
      </c>
      <c r="G116" s="3">
        <v>14</v>
      </c>
      <c r="H116" s="3">
        <v>191</v>
      </c>
      <c r="I116" s="3">
        <v>85</v>
      </c>
      <c r="J116" s="3">
        <f t="shared" si="2"/>
        <v>19.500540930400287</v>
      </c>
      <c r="K116" s="3"/>
      <c r="L116" s="3">
        <v>2</v>
      </c>
      <c r="M116" s="3" t="s">
        <v>172</v>
      </c>
      <c r="N116" s="3">
        <v>1.046</v>
      </c>
      <c r="O116" s="3">
        <v>0.26</v>
      </c>
      <c r="P116" s="3">
        <v>84.834000000000003</v>
      </c>
      <c r="Q116" s="3">
        <v>3.3620000000000001</v>
      </c>
      <c r="R116" s="3">
        <v>3</v>
      </c>
      <c r="S116" s="3">
        <v>187</v>
      </c>
      <c r="T116" s="3">
        <v>85</v>
      </c>
      <c r="U116" s="3">
        <f t="shared" si="1"/>
        <v>24.856596558317399</v>
      </c>
      <c r="V116" s="3"/>
    </row>
    <row r="117" spans="1:22" x14ac:dyDescent="0.2">
      <c r="A117" s="3">
        <v>3</v>
      </c>
      <c r="B117" s="3" t="s">
        <v>173</v>
      </c>
      <c r="C117" s="3">
        <v>9.1530000000000005</v>
      </c>
      <c r="D117" s="3">
        <v>1.8420000000000001</v>
      </c>
      <c r="E117" s="3">
        <v>85.66</v>
      </c>
      <c r="F117" s="3">
        <v>7.5049999999999999</v>
      </c>
      <c r="G117" s="3">
        <v>25</v>
      </c>
      <c r="H117" s="3">
        <v>164</v>
      </c>
      <c r="I117" s="3">
        <v>85</v>
      </c>
      <c r="J117" s="3">
        <f t="shared" si="2"/>
        <v>20.124549328089149</v>
      </c>
      <c r="K117" s="3"/>
      <c r="L117" s="3">
        <v>3</v>
      </c>
      <c r="M117" s="3" t="s">
        <v>174</v>
      </c>
      <c r="N117" s="3">
        <v>1.9079999999999999</v>
      </c>
      <c r="O117" s="3">
        <v>0.54</v>
      </c>
      <c r="P117" s="3">
        <v>84.995000000000005</v>
      </c>
      <c r="Q117" s="3">
        <v>0.51800000000000002</v>
      </c>
      <c r="R117" s="3">
        <v>27</v>
      </c>
      <c r="S117" s="3">
        <v>137</v>
      </c>
      <c r="T117" s="3">
        <v>85</v>
      </c>
      <c r="U117" s="3">
        <f t="shared" si="1"/>
        <v>28.301886792452834</v>
      </c>
      <c r="V117" s="3"/>
    </row>
    <row r="118" spans="1:22" x14ac:dyDescent="0.2">
      <c r="A118" s="3">
        <v>4</v>
      </c>
      <c r="B118" s="3" t="s">
        <v>175</v>
      </c>
      <c r="C118" s="3">
        <v>8.7970000000000006</v>
      </c>
      <c r="D118" s="3">
        <v>3.2010000000000001</v>
      </c>
      <c r="E118" s="3">
        <v>85.685000000000002</v>
      </c>
      <c r="F118" s="3">
        <v>6.9749999999999996</v>
      </c>
      <c r="G118" s="3">
        <v>49</v>
      </c>
      <c r="H118" s="3">
        <v>191</v>
      </c>
      <c r="I118" s="3">
        <v>85</v>
      </c>
      <c r="J118" s="3">
        <f t="shared" si="2"/>
        <v>36.387404797089914</v>
      </c>
      <c r="K118" s="3"/>
      <c r="L118" s="3">
        <v>4</v>
      </c>
      <c r="M118" s="3" t="s">
        <v>176</v>
      </c>
      <c r="N118" s="3">
        <v>0.78</v>
      </c>
      <c r="O118" s="3">
        <v>0.28299999999999997</v>
      </c>
      <c r="P118" s="3">
        <v>84.962999999999994</v>
      </c>
      <c r="Q118" s="3">
        <v>1.5409999999999999</v>
      </c>
      <c r="R118" s="3">
        <v>20</v>
      </c>
      <c r="S118" s="3">
        <v>152</v>
      </c>
      <c r="T118" s="3">
        <v>85</v>
      </c>
      <c r="U118" s="3">
        <f t="shared" si="1"/>
        <v>36.282051282051277</v>
      </c>
      <c r="V118" s="3"/>
    </row>
    <row r="119" spans="1:22" x14ac:dyDescent="0.2">
      <c r="A119" s="3">
        <v>5</v>
      </c>
      <c r="B119" s="3" t="s">
        <v>177</v>
      </c>
      <c r="C119" s="3">
        <v>12.59</v>
      </c>
      <c r="D119" s="3">
        <v>2.077</v>
      </c>
      <c r="E119" s="3">
        <v>85.456000000000003</v>
      </c>
      <c r="F119" s="3">
        <v>7.383</v>
      </c>
      <c r="G119" s="3">
        <v>37</v>
      </c>
      <c r="H119" s="3">
        <v>207</v>
      </c>
      <c r="I119" s="3">
        <v>85</v>
      </c>
      <c r="J119" s="3">
        <f t="shared" si="2"/>
        <v>16.497220015885624</v>
      </c>
      <c r="K119" s="3"/>
      <c r="L119" s="3">
        <v>5</v>
      </c>
      <c r="M119" s="3" t="s">
        <v>178</v>
      </c>
      <c r="N119" s="3">
        <v>1.46</v>
      </c>
      <c r="O119" s="3">
        <v>0.51900000000000002</v>
      </c>
      <c r="P119" s="3">
        <v>84.96</v>
      </c>
      <c r="Q119" s="3">
        <v>1.4870000000000001</v>
      </c>
      <c r="R119" s="3">
        <v>19</v>
      </c>
      <c r="S119" s="3">
        <v>97</v>
      </c>
      <c r="T119" s="3">
        <v>85</v>
      </c>
      <c r="U119" s="3">
        <f t="shared" si="1"/>
        <v>35.547945205479451</v>
      </c>
      <c r="V119" s="3"/>
    </row>
    <row r="120" spans="1:22" x14ac:dyDescent="0.2">
      <c r="A120" s="3">
        <v>6</v>
      </c>
      <c r="B120" s="3" t="s">
        <v>179</v>
      </c>
      <c r="C120" s="3">
        <v>11.978</v>
      </c>
      <c r="D120" s="3">
        <v>4.0730000000000004</v>
      </c>
      <c r="E120" s="3">
        <v>87.012</v>
      </c>
      <c r="F120" s="3">
        <v>12.173</v>
      </c>
      <c r="G120" s="3">
        <v>26</v>
      </c>
      <c r="H120" s="3">
        <v>198</v>
      </c>
      <c r="I120" s="3">
        <v>85</v>
      </c>
      <c r="J120" s="3">
        <f t="shared" si="2"/>
        <v>34.004007346802474</v>
      </c>
      <c r="K120" s="3"/>
      <c r="L120" s="3">
        <v>6</v>
      </c>
      <c r="M120" s="3" t="s">
        <v>180</v>
      </c>
      <c r="N120" s="3">
        <v>1.4810000000000001</v>
      </c>
      <c r="O120" s="3">
        <v>0.32900000000000001</v>
      </c>
      <c r="P120" s="3">
        <v>84.935000000000002</v>
      </c>
      <c r="Q120" s="3">
        <v>1.9350000000000001</v>
      </c>
      <c r="R120" s="3">
        <v>21</v>
      </c>
      <c r="S120" s="3">
        <v>167</v>
      </c>
      <c r="T120" s="3">
        <v>85</v>
      </c>
      <c r="U120" s="3">
        <f t="shared" si="1"/>
        <v>22.214719783929777</v>
      </c>
      <c r="V120" s="3"/>
    </row>
    <row r="121" spans="1:22" x14ac:dyDescent="0.2">
      <c r="A121" s="3">
        <v>7</v>
      </c>
      <c r="B121" s="3" t="s">
        <v>181</v>
      </c>
      <c r="C121" s="3">
        <v>10.901</v>
      </c>
      <c r="D121" s="3">
        <v>3.33</v>
      </c>
      <c r="E121" s="3">
        <v>85.564999999999998</v>
      </c>
      <c r="F121" s="3">
        <v>8.9749999999999996</v>
      </c>
      <c r="G121" s="3">
        <v>17</v>
      </c>
      <c r="H121" s="3">
        <v>156</v>
      </c>
      <c r="I121" s="3">
        <v>85</v>
      </c>
      <c r="J121" s="3">
        <f t="shared" si="2"/>
        <v>30.547656178332268</v>
      </c>
      <c r="K121" s="3"/>
      <c r="L121" s="3">
        <v>7</v>
      </c>
      <c r="M121" s="3" t="s">
        <v>182</v>
      </c>
      <c r="N121" s="3">
        <v>2.1469999999999998</v>
      </c>
      <c r="O121" s="3">
        <v>0.60299999999999998</v>
      </c>
      <c r="P121" s="3">
        <v>84.977999999999994</v>
      </c>
      <c r="Q121" s="3">
        <v>1.177</v>
      </c>
      <c r="R121" s="3">
        <v>17</v>
      </c>
      <c r="S121" s="3">
        <v>235</v>
      </c>
      <c r="T121" s="3">
        <v>85</v>
      </c>
      <c r="U121" s="3">
        <f t="shared" si="1"/>
        <v>28.085700978108992</v>
      </c>
      <c r="V121" s="3"/>
    </row>
    <row r="122" spans="1:22" x14ac:dyDescent="0.2">
      <c r="A122" s="3">
        <v>8</v>
      </c>
      <c r="B122" s="3" t="s">
        <v>183</v>
      </c>
      <c r="C122" s="3">
        <v>12.22</v>
      </c>
      <c r="D122" s="3">
        <v>3.18</v>
      </c>
      <c r="E122" s="3">
        <v>84.462999999999994</v>
      </c>
      <c r="F122" s="3">
        <v>6.5979999999999999</v>
      </c>
      <c r="G122" s="3">
        <v>29</v>
      </c>
      <c r="H122" s="3">
        <v>180</v>
      </c>
      <c r="I122" s="3">
        <v>85</v>
      </c>
      <c r="J122" s="3">
        <f t="shared" si="2"/>
        <v>26.02291325695581</v>
      </c>
      <c r="K122" s="3"/>
      <c r="L122" s="3">
        <v>8</v>
      </c>
      <c r="M122" s="3" t="s">
        <v>184</v>
      </c>
      <c r="N122" s="3">
        <v>1.9219999999999999</v>
      </c>
      <c r="O122" s="3">
        <v>0.72599999999999998</v>
      </c>
      <c r="P122" s="3">
        <v>84.994</v>
      </c>
      <c r="Q122" s="3">
        <v>0.66800000000000004</v>
      </c>
      <c r="R122" s="3">
        <v>10</v>
      </c>
      <c r="S122" s="3">
        <v>247</v>
      </c>
      <c r="T122" s="3">
        <v>85</v>
      </c>
      <c r="U122" s="3">
        <f t="shared" si="1"/>
        <v>37.773152965660771</v>
      </c>
      <c r="V122" s="3"/>
    </row>
    <row r="123" spans="1:22" x14ac:dyDescent="0.2">
      <c r="A123" s="3">
        <v>9</v>
      </c>
      <c r="B123" s="3" t="s">
        <v>185</v>
      </c>
      <c r="C123" s="3">
        <v>15.334</v>
      </c>
      <c r="D123" s="3">
        <v>3.41</v>
      </c>
      <c r="E123" s="3">
        <v>84.073999999999998</v>
      </c>
      <c r="F123" s="3">
        <v>6.798</v>
      </c>
      <c r="G123" s="3">
        <v>15</v>
      </c>
      <c r="H123" s="3">
        <v>173</v>
      </c>
      <c r="I123" s="3">
        <v>85</v>
      </c>
      <c r="J123" s="3">
        <f t="shared" si="2"/>
        <v>22.238163558106173</v>
      </c>
      <c r="K123" s="3"/>
      <c r="L123" s="3">
        <v>9</v>
      </c>
      <c r="M123" s="3" t="s">
        <v>186</v>
      </c>
      <c r="N123" s="3">
        <v>1.56</v>
      </c>
      <c r="O123" s="3">
        <v>0.56000000000000005</v>
      </c>
      <c r="P123" s="3">
        <v>84.995000000000005</v>
      </c>
      <c r="Q123" s="3">
        <v>0.51800000000000002</v>
      </c>
      <c r="R123" s="3">
        <v>3</v>
      </c>
      <c r="S123" s="3">
        <v>137</v>
      </c>
      <c r="T123" s="3">
        <v>85</v>
      </c>
      <c r="U123" s="3">
        <f t="shared" si="1"/>
        <v>35.897435897435898</v>
      </c>
      <c r="V123" s="3"/>
    </row>
    <row r="124" spans="1:22" x14ac:dyDescent="0.2">
      <c r="A124" s="3"/>
      <c r="B124" s="3"/>
      <c r="C124" s="7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03634-DDC9-E546-B22E-4E87ACF58FD1}">
  <dimension ref="A1:U122"/>
  <sheetViews>
    <sheetView topLeftCell="B1" zoomScale="50" workbookViewId="0">
      <selection activeCell="F2" sqref="F2:I56"/>
    </sheetView>
  </sheetViews>
  <sheetFormatPr baseColWidth="10" defaultRowHeight="16" x14ac:dyDescent="0.2"/>
  <cols>
    <col min="1" max="7" width="10.83203125" style="3"/>
    <col min="8" max="8" width="12.6640625" style="3" customWidth="1"/>
    <col min="9" max="16384" width="10.83203125" style="3"/>
  </cols>
  <sheetData>
    <row r="1" spans="1:9" x14ac:dyDescent="0.2">
      <c r="A1" s="6" t="s">
        <v>63</v>
      </c>
      <c r="B1" s="6"/>
      <c r="C1" s="6"/>
      <c r="D1" s="6"/>
      <c r="F1" s="3" t="s">
        <v>59</v>
      </c>
    </row>
    <row r="2" spans="1:9" x14ac:dyDescent="0.2">
      <c r="A2" s="37" t="s">
        <v>42</v>
      </c>
      <c r="B2" s="37" t="s">
        <v>43</v>
      </c>
      <c r="C2" s="37" t="s">
        <v>44</v>
      </c>
      <c r="D2" s="37" t="s">
        <v>45</v>
      </c>
      <c r="F2" s="39" t="s">
        <v>42</v>
      </c>
      <c r="G2" s="39" t="s">
        <v>43</v>
      </c>
      <c r="H2" s="39" t="s">
        <v>44</v>
      </c>
      <c r="I2" s="39" t="s">
        <v>45</v>
      </c>
    </row>
    <row r="3" spans="1:9" x14ac:dyDescent="0.2">
      <c r="A3" s="38" t="s">
        <v>46</v>
      </c>
      <c r="B3" s="38" t="s">
        <v>47</v>
      </c>
      <c r="C3" s="38" t="s">
        <v>48</v>
      </c>
      <c r="D3" s="38">
        <v>28.984629999999999</v>
      </c>
      <c r="F3" s="28" t="s">
        <v>55</v>
      </c>
      <c r="G3" s="28" t="s">
        <v>47</v>
      </c>
      <c r="H3" s="28" t="s">
        <v>48</v>
      </c>
      <c r="I3" s="28">
        <v>52.660629999999998</v>
      </c>
    </row>
    <row r="4" spans="1:9" x14ac:dyDescent="0.2">
      <c r="A4" s="38" t="s">
        <v>46</v>
      </c>
      <c r="B4" s="38" t="s">
        <v>47</v>
      </c>
      <c r="C4" s="38" t="s">
        <v>48</v>
      </c>
      <c r="D4" s="38">
        <v>30.794450000000001</v>
      </c>
      <c r="F4" s="28" t="s">
        <v>55</v>
      </c>
      <c r="G4" s="28" t="s">
        <v>47</v>
      </c>
      <c r="H4" s="28" t="s">
        <v>48</v>
      </c>
      <c r="I4" s="28">
        <v>40.127389999999998</v>
      </c>
    </row>
    <row r="5" spans="1:9" x14ac:dyDescent="0.2">
      <c r="A5" s="38" t="s">
        <v>46</v>
      </c>
      <c r="B5" s="38" t="s">
        <v>47</v>
      </c>
      <c r="C5" s="38" t="s">
        <v>48</v>
      </c>
      <c r="D5" s="38">
        <v>43.299990000000001</v>
      </c>
      <c r="F5" s="28" t="s">
        <v>55</v>
      </c>
      <c r="G5" s="28" t="s">
        <v>47</v>
      </c>
      <c r="H5" s="28" t="s">
        <v>48</v>
      </c>
      <c r="I5" s="28">
        <v>32.633049999999997</v>
      </c>
    </row>
    <row r="6" spans="1:9" x14ac:dyDescent="0.2">
      <c r="A6" s="38" t="s">
        <v>46</v>
      </c>
      <c r="B6" s="38" t="s">
        <v>47</v>
      </c>
      <c r="C6" s="38" t="s">
        <v>48</v>
      </c>
      <c r="D6" s="38">
        <v>44.704279999999997</v>
      </c>
      <c r="F6" s="28" t="s">
        <v>55</v>
      </c>
      <c r="G6" s="28" t="s">
        <v>47</v>
      </c>
      <c r="H6" s="28" t="s">
        <v>48</v>
      </c>
      <c r="I6" s="28">
        <v>38.601129999999998</v>
      </c>
    </row>
    <row r="7" spans="1:9" x14ac:dyDescent="0.2">
      <c r="A7" s="38" t="s">
        <v>46</v>
      </c>
      <c r="B7" s="38" t="s">
        <v>47</v>
      </c>
      <c r="C7" s="38" t="s">
        <v>48</v>
      </c>
      <c r="D7" s="38">
        <v>35.098849999999999</v>
      </c>
      <c r="F7" s="28" t="s">
        <v>55</v>
      </c>
      <c r="G7" s="28" t="s">
        <v>47</v>
      </c>
      <c r="H7" s="28" t="s">
        <v>48</v>
      </c>
      <c r="I7" s="28">
        <v>39.492519999999999</v>
      </c>
    </row>
    <row r="8" spans="1:9" x14ac:dyDescent="0.2">
      <c r="A8" s="38" t="s">
        <v>46</v>
      </c>
      <c r="B8" s="38" t="s">
        <v>47</v>
      </c>
      <c r="C8" s="38" t="s">
        <v>48</v>
      </c>
      <c r="D8" s="38">
        <v>32.919580000000003</v>
      </c>
      <c r="F8" s="28" t="s">
        <v>55</v>
      </c>
      <c r="G8" s="28" t="s">
        <v>47</v>
      </c>
      <c r="H8" s="28" t="s">
        <v>48</v>
      </c>
      <c r="I8" s="28">
        <v>38.824579999999997</v>
      </c>
    </row>
    <row r="9" spans="1:9" x14ac:dyDescent="0.2">
      <c r="A9" s="38" t="s">
        <v>46</v>
      </c>
      <c r="B9" s="38" t="s">
        <v>47</v>
      </c>
      <c r="C9" s="38" t="s">
        <v>48</v>
      </c>
      <c r="D9" s="38">
        <v>31.386939999999999</v>
      </c>
      <c r="F9" s="28" t="s">
        <v>55</v>
      </c>
      <c r="G9" s="28" t="s">
        <v>47</v>
      </c>
      <c r="H9" s="28" t="s">
        <v>48</v>
      </c>
      <c r="I9" s="28">
        <v>58.77234</v>
      </c>
    </row>
    <row r="10" spans="1:9" x14ac:dyDescent="0.2">
      <c r="A10" s="38" t="s">
        <v>46</v>
      </c>
      <c r="B10" s="38" t="s">
        <v>47</v>
      </c>
      <c r="C10" s="38" t="s">
        <v>48</v>
      </c>
      <c r="D10" s="38">
        <v>42.827359999999999</v>
      </c>
      <c r="F10" s="28" t="s">
        <v>55</v>
      </c>
      <c r="G10" s="28" t="s">
        <v>47</v>
      </c>
      <c r="H10" s="28" t="s">
        <v>48</v>
      </c>
      <c r="I10" s="28">
        <v>40.120620000000002</v>
      </c>
    </row>
    <row r="11" spans="1:9" x14ac:dyDescent="0.2">
      <c r="A11" s="38" t="s">
        <v>46</v>
      </c>
      <c r="B11" s="38" t="s">
        <v>47</v>
      </c>
      <c r="C11" s="38" t="s">
        <v>48</v>
      </c>
      <c r="D11" s="38">
        <v>40.070390000000003</v>
      </c>
      <c r="F11" s="28" t="s">
        <v>55</v>
      </c>
      <c r="G11" s="28" t="s">
        <v>47</v>
      </c>
      <c r="H11" s="28" t="s">
        <v>48</v>
      </c>
      <c r="I11" s="28">
        <v>55.356839999999998</v>
      </c>
    </row>
    <row r="12" spans="1:9" x14ac:dyDescent="0.2">
      <c r="A12" s="38" t="s">
        <v>46</v>
      </c>
      <c r="B12" s="38" t="s">
        <v>47</v>
      </c>
      <c r="C12" s="38" t="s">
        <v>49</v>
      </c>
      <c r="D12" s="38">
        <v>28.984631319999998</v>
      </c>
      <c r="F12" s="28" t="s">
        <v>55</v>
      </c>
      <c r="G12" s="28" t="s">
        <v>47</v>
      </c>
      <c r="H12" s="28" t="s">
        <v>49</v>
      </c>
      <c r="I12" s="28">
        <v>59.570247270000003</v>
      </c>
    </row>
    <row r="13" spans="1:9" x14ac:dyDescent="0.2">
      <c r="A13" s="38" t="s">
        <v>46</v>
      </c>
      <c r="B13" s="38" t="s">
        <v>47</v>
      </c>
      <c r="C13" s="38" t="s">
        <v>49</v>
      </c>
      <c r="D13" s="38">
        <v>21.273031830000001</v>
      </c>
      <c r="F13" s="28" t="s">
        <v>55</v>
      </c>
      <c r="G13" s="28" t="s">
        <v>47</v>
      </c>
      <c r="H13" s="28" t="s">
        <v>49</v>
      </c>
      <c r="I13" s="28">
        <v>37.911826040000001</v>
      </c>
    </row>
    <row r="14" spans="1:9" x14ac:dyDescent="0.2">
      <c r="A14" s="38" t="s">
        <v>46</v>
      </c>
      <c r="B14" s="38" t="s">
        <v>47</v>
      </c>
      <c r="C14" s="38" t="s">
        <v>49</v>
      </c>
      <c r="D14" s="38">
        <v>33.686378349999998</v>
      </c>
      <c r="F14" s="28" t="s">
        <v>55</v>
      </c>
      <c r="G14" s="28" t="s">
        <v>47</v>
      </c>
      <c r="H14" s="28" t="s">
        <v>49</v>
      </c>
      <c r="I14" s="28">
        <v>28.716566449999998</v>
      </c>
    </row>
    <row r="15" spans="1:9" x14ac:dyDescent="0.2">
      <c r="A15" s="38" t="s">
        <v>46</v>
      </c>
      <c r="B15" s="38" t="s">
        <v>47</v>
      </c>
      <c r="C15" s="38" t="s">
        <v>49</v>
      </c>
      <c r="D15" s="38">
        <v>27.848362059999999</v>
      </c>
      <c r="F15" s="28" t="s">
        <v>55</v>
      </c>
      <c r="G15" s="28" t="s">
        <v>47</v>
      </c>
      <c r="H15" s="28" t="s">
        <v>49</v>
      </c>
      <c r="I15" s="28">
        <v>22.516183510000001</v>
      </c>
    </row>
    <row r="16" spans="1:9" x14ac:dyDescent="0.2">
      <c r="A16" s="38" t="s">
        <v>46</v>
      </c>
      <c r="B16" s="38" t="s">
        <v>47</v>
      </c>
      <c r="C16" s="38" t="s">
        <v>49</v>
      </c>
      <c r="D16" s="38">
        <v>35.098847659999997</v>
      </c>
      <c r="F16" s="28" t="s">
        <v>55</v>
      </c>
      <c r="G16" s="28" t="s">
        <v>47</v>
      </c>
      <c r="H16" s="28" t="s">
        <v>49</v>
      </c>
      <c r="I16" s="28">
        <v>36.419856260000003</v>
      </c>
    </row>
    <row r="17" spans="1:9" x14ac:dyDescent="0.2">
      <c r="A17" s="38" t="s">
        <v>46</v>
      </c>
      <c r="B17" s="38" t="s">
        <v>47</v>
      </c>
      <c r="C17" s="38" t="s">
        <v>49</v>
      </c>
      <c r="D17" s="38">
        <v>32.919583500000002</v>
      </c>
      <c r="F17" s="28" t="s">
        <v>55</v>
      </c>
      <c r="G17" s="28" t="s">
        <v>47</v>
      </c>
      <c r="H17" s="28" t="s">
        <v>49</v>
      </c>
      <c r="I17" s="28">
        <v>35.228426399999996</v>
      </c>
    </row>
    <row r="18" spans="1:9" x14ac:dyDescent="0.2">
      <c r="A18" s="38" t="s">
        <v>46</v>
      </c>
      <c r="B18" s="38" t="s">
        <v>47</v>
      </c>
      <c r="C18" s="38" t="s">
        <v>49</v>
      </c>
      <c r="D18" s="38">
        <v>29.275117470000001</v>
      </c>
      <c r="F18" s="28" t="s">
        <v>55</v>
      </c>
      <c r="G18" s="28" t="s">
        <v>47</v>
      </c>
      <c r="H18" s="28" t="s">
        <v>49</v>
      </c>
      <c r="I18" s="28">
        <v>48.748461220000003</v>
      </c>
    </row>
    <row r="19" spans="1:9" x14ac:dyDescent="0.2">
      <c r="A19" s="38" t="s">
        <v>46</v>
      </c>
      <c r="B19" s="38" t="s">
        <v>47</v>
      </c>
      <c r="C19" s="38" t="s">
        <v>49</v>
      </c>
      <c r="D19" s="38">
        <v>28.92688351</v>
      </c>
      <c r="F19" s="28" t="s">
        <v>55</v>
      </c>
      <c r="G19" s="28" t="s">
        <v>47</v>
      </c>
      <c r="H19" s="28" t="s">
        <v>49</v>
      </c>
      <c r="I19" s="28">
        <v>37.345801829999999</v>
      </c>
    </row>
    <row r="20" spans="1:9" x14ac:dyDescent="0.2">
      <c r="A20" s="38" t="s">
        <v>46</v>
      </c>
      <c r="B20" s="38" t="s">
        <v>47</v>
      </c>
      <c r="C20" s="38" t="s">
        <v>49</v>
      </c>
      <c r="D20" s="38">
        <v>23.78107846</v>
      </c>
      <c r="F20" s="28" t="s">
        <v>55</v>
      </c>
      <c r="G20" s="28" t="s">
        <v>47</v>
      </c>
      <c r="H20" s="28" t="s">
        <v>49</v>
      </c>
      <c r="I20" s="28">
        <v>46.979865770000004</v>
      </c>
    </row>
    <row r="21" spans="1:9" x14ac:dyDescent="0.2">
      <c r="A21" s="38" t="s">
        <v>46</v>
      </c>
      <c r="B21" s="38" t="s">
        <v>47</v>
      </c>
      <c r="C21" s="38" t="s">
        <v>50</v>
      </c>
      <c r="D21" s="38">
        <v>37.970711299999998</v>
      </c>
      <c r="F21" s="28" t="s">
        <v>55</v>
      </c>
      <c r="G21" s="28" t="s">
        <v>47</v>
      </c>
      <c r="H21" s="28" t="s">
        <v>50</v>
      </c>
      <c r="I21" s="28">
        <v>33.921795080000003</v>
      </c>
    </row>
    <row r="22" spans="1:9" x14ac:dyDescent="0.2">
      <c r="A22" s="38" t="s">
        <v>46</v>
      </c>
      <c r="B22" s="38" t="s">
        <v>47</v>
      </c>
      <c r="C22" s="38" t="s">
        <v>50</v>
      </c>
      <c r="D22" s="38">
        <v>41.90371991</v>
      </c>
      <c r="F22" s="28" t="s">
        <v>55</v>
      </c>
      <c r="G22" s="28" t="s">
        <v>47</v>
      </c>
      <c r="H22" s="28" t="s">
        <v>50</v>
      </c>
      <c r="I22" s="28">
        <v>21.819703489999998</v>
      </c>
    </row>
    <row r="23" spans="1:9" x14ac:dyDescent="0.2">
      <c r="A23" s="38" t="s">
        <v>46</v>
      </c>
      <c r="B23" s="38" t="s">
        <v>47</v>
      </c>
      <c r="C23" s="38" t="s">
        <v>50</v>
      </c>
      <c r="D23" s="38">
        <v>32.171893150000002</v>
      </c>
      <c r="F23" s="28" t="s">
        <v>55</v>
      </c>
      <c r="G23" s="28" t="s">
        <v>47</v>
      </c>
      <c r="H23" s="28" t="s">
        <v>50</v>
      </c>
      <c r="I23" s="28">
        <v>30.70273731</v>
      </c>
    </row>
    <row r="24" spans="1:9" x14ac:dyDescent="0.2">
      <c r="A24" s="38" t="s">
        <v>46</v>
      </c>
      <c r="B24" s="38" t="s">
        <v>47</v>
      </c>
      <c r="C24" s="38" t="s">
        <v>50</v>
      </c>
      <c r="D24" s="38">
        <v>32.374100720000001</v>
      </c>
      <c r="F24" s="28" t="s">
        <v>55</v>
      </c>
      <c r="G24" s="28" t="s">
        <v>47</v>
      </c>
      <c r="H24" s="28" t="s">
        <v>50</v>
      </c>
      <c r="I24" s="28">
        <v>21.511345500000001</v>
      </c>
    </row>
    <row r="25" spans="1:9" x14ac:dyDescent="0.2">
      <c r="A25" s="38" t="s">
        <v>46</v>
      </c>
      <c r="B25" s="38" t="s">
        <v>47</v>
      </c>
      <c r="C25" s="38" t="s">
        <v>50</v>
      </c>
      <c r="D25" s="38">
        <v>36.877278250000003</v>
      </c>
      <c r="F25" s="28" t="s">
        <v>55</v>
      </c>
      <c r="G25" s="28" t="s">
        <v>47</v>
      </c>
      <c r="H25" s="28" t="s">
        <v>50</v>
      </c>
      <c r="I25" s="28">
        <v>28.310991959999999</v>
      </c>
    </row>
    <row r="26" spans="1:9" x14ac:dyDescent="0.2">
      <c r="A26" s="38" t="s">
        <v>46</v>
      </c>
      <c r="B26" s="38" t="s">
        <v>47</v>
      </c>
      <c r="C26" s="38" t="s">
        <v>50</v>
      </c>
      <c r="D26" s="38">
        <v>34.342012670000003</v>
      </c>
      <c r="F26" s="28" t="s">
        <v>55</v>
      </c>
      <c r="G26" s="28" t="s">
        <v>47</v>
      </c>
      <c r="H26" s="28" t="s">
        <v>50</v>
      </c>
      <c r="I26" s="28">
        <v>39.27072648</v>
      </c>
    </row>
    <row r="27" spans="1:9" x14ac:dyDescent="0.2">
      <c r="A27" s="38" t="s">
        <v>46</v>
      </c>
      <c r="B27" s="38" t="s">
        <v>47</v>
      </c>
      <c r="C27" s="38" t="s">
        <v>50</v>
      </c>
      <c r="D27" s="38">
        <v>34.18430884</v>
      </c>
      <c r="F27" s="28" t="s">
        <v>55</v>
      </c>
      <c r="G27" s="28" t="s">
        <v>47</v>
      </c>
      <c r="H27" s="28" t="s">
        <v>50</v>
      </c>
      <c r="I27" s="28">
        <v>31.055799579999999</v>
      </c>
    </row>
    <row r="28" spans="1:9" x14ac:dyDescent="0.2">
      <c r="A28" s="38" t="s">
        <v>46</v>
      </c>
      <c r="B28" s="38" t="s">
        <v>47</v>
      </c>
      <c r="C28" s="38" t="s">
        <v>50</v>
      </c>
      <c r="D28" s="38">
        <v>32.643312100000003</v>
      </c>
      <c r="F28" s="28" t="s">
        <v>55</v>
      </c>
      <c r="G28" s="28" t="s">
        <v>47</v>
      </c>
      <c r="H28" s="28" t="s">
        <v>50</v>
      </c>
      <c r="I28" s="28">
        <v>51.785063749999999</v>
      </c>
    </row>
    <row r="29" spans="1:9" x14ac:dyDescent="0.2">
      <c r="A29" s="38" t="s">
        <v>46</v>
      </c>
      <c r="B29" s="38" t="s">
        <v>47</v>
      </c>
      <c r="C29" s="38" t="s">
        <v>50</v>
      </c>
      <c r="D29" s="38">
        <v>31.10465116</v>
      </c>
      <c r="F29" s="28" t="s">
        <v>55</v>
      </c>
      <c r="G29" s="28" t="s">
        <v>47</v>
      </c>
      <c r="H29" s="28" t="s">
        <v>50</v>
      </c>
      <c r="I29" s="28">
        <v>41.168018060000001</v>
      </c>
    </row>
    <row r="30" spans="1:9" x14ac:dyDescent="0.2">
      <c r="A30" s="38" t="s">
        <v>46</v>
      </c>
      <c r="B30" s="38" t="s">
        <v>51</v>
      </c>
      <c r="C30" s="38" t="s">
        <v>48</v>
      </c>
      <c r="D30" s="38">
        <v>18.251570000000001</v>
      </c>
      <c r="F30" s="28" t="s">
        <v>55</v>
      </c>
      <c r="G30" s="28" t="s">
        <v>51</v>
      </c>
      <c r="H30" s="28" t="s">
        <v>48</v>
      </c>
      <c r="I30" s="28">
        <v>24.317530000000001</v>
      </c>
    </row>
    <row r="31" spans="1:9" x14ac:dyDescent="0.2">
      <c r="A31" s="38" t="s">
        <v>46</v>
      </c>
      <c r="B31" s="38" t="s">
        <v>51</v>
      </c>
      <c r="C31" s="38" t="s">
        <v>48</v>
      </c>
      <c r="D31" s="38">
        <v>28.570460000000001</v>
      </c>
      <c r="F31" s="28" t="s">
        <v>55</v>
      </c>
      <c r="G31" s="28" t="s">
        <v>51</v>
      </c>
      <c r="H31" s="28" t="s">
        <v>48</v>
      </c>
      <c r="I31" s="28">
        <v>24.626169999999998</v>
      </c>
    </row>
    <row r="32" spans="1:9" x14ac:dyDescent="0.2">
      <c r="A32" s="38" t="s">
        <v>46</v>
      </c>
      <c r="B32" s="38" t="s">
        <v>51</v>
      </c>
      <c r="C32" s="38" t="s">
        <v>48</v>
      </c>
      <c r="D32" s="38">
        <v>30.70945</v>
      </c>
      <c r="F32" s="28" t="s">
        <v>55</v>
      </c>
      <c r="G32" s="28" t="s">
        <v>51</v>
      </c>
      <c r="H32" s="28" t="s">
        <v>48</v>
      </c>
      <c r="I32" s="28">
        <v>11.5327</v>
      </c>
    </row>
    <row r="33" spans="1:9" x14ac:dyDescent="0.2">
      <c r="A33" s="38" t="s">
        <v>46</v>
      </c>
      <c r="B33" s="38" t="s">
        <v>51</v>
      </c>
      <c r="C33" s="38" t="s">
        <v>48</v>
      </c>
      <c r="D33" s="38">
        <v>22.687149999999999</v>
      </c>
      <c r="F33" s="28" t="s">
        <v>55</v>
      </c>
      <c r="G33" s="28" t="s">
        <v>51</v>
      </c>
      <c r="H33" s="28" t="s">
        <v>48</v>
      </c>
      <c r="I33" s="28">
        <v>18.389420000000001</v>
      </c>
    </row>
    <row r="34" spans="1:9" x14ac:dyDescent="0.2">
      <c r="A34" s="38" t="s">
        <v>46</v>
      </c>
      <c r="B34" s="38" t="s">
        <v>51</v>
      </c>
      <c r="C34" s="38" t="s">
        <v>48</v>
      </c>
      <c r="D34" s="38">
        <v>19.321349999999999</v>
      </c>
      <c r="F34" s="28" t="s">
        <v>55</v>
      </c>
      <c r="G34" s="28" t="s">
        <v>51</v>
      </c>
      <c r="H34" s="28" t="s">
        <v>48</v>
      </c>
      <c r="I34" s="28">
        <v>30.464479999999998</v>
      </c>
    </row>
    <row r="35" spans="1:9" x14ac:dyDescent="0.2">
      <c r="A35" s="38" t="s">
        <v>46</v>
      </c>
      <c r="B35" s="38" t="s">
        <v>51</v>
      </c>
      <c r="C35" s="38" t="s">
        <v>48</v>
      </c>
      <c r="D35" s="38">
        <v>35.994050000000001</v>
      </c>
      <c r="F35" s="28" t="s">
        <v>55</v>
      </c>
      <c r="G35" s="28" t="s">
        <v>51</v>
      </c>
      <c r="H35" s="28" t="s">
        <v>48</v>
      </c>
      <c r="I35" s="28">
        <v>19.921099999999999</v>
      </c>
    </row>
    <row r="36" spans="1:9" x14ac:dyDescent="0.2">
      <c r="A36" s="38" t="s">
        <v>46</v>
      </c>
      <c r="B36" s="38" t="s">
        <v>51</v>
      </c>
      <c r="C36" s="38" t="s">
        <v>48</v>
      </c>
      <c r="D36" s="38">
        <v>35.001939999999998</v>
      </c>
      <c r="F36" s="28" t="s">
        <v>55</v>
      </c>
      <c r="G36" s="28" t="s">
        <v>51</v>
      </c>
      <c r="H36" s="28" t="s">
        <v>48</v>
      </c>
      <c r="I36" s="28">
        <v>16.380269999999999</v>
      </c>
    </row>
    <row r="37" spans="1:9" x14ac:dyDescent="0.2">
      <c r="A37" s="38" t="s">
        <v>46</v>
      </c>
      <c r="B37" s="38" t="s">
        <v>51</v>
      </c>
      <c r="C37" s="38" t="s">
        <v>48</v>
      </c>
      <c r="D37" s="38">
        <v>25.272790000000001</v>
      </c>
      <c r="F37" s="28" t="s">
        <v>55</v>
      </c>
      <c r="G37" s="28" t="s">
        <v>51</v>
      </c>
      <c r="H37" s="28" t="s">
        <v>48</v>
      </c>
      <c r="I37" s="28">
        <v>14.492940000000001</v>
      </c>
    </row>
    <row r="38" spans="1:9" x14ac:dyDescent="0.2">
      <c r="A38" s="38" t="s">
        <v>46</v>
      </c>
      <c r="B38" s="38" t="s">
        <v>51</v>
      </c>
      <c r="C38" s="38" t="s">
        <v>48</v>
      </c>
      <c r="D38" s="38">
        <v>24.04158</v>
      </c>
      <c r="F38" s="28" t="s">
        <v>55</v>
      </c>
      <c r="G38" s="28" t="s">
        <v>51</v>
      </c>
      <c r="H38" s="28" t="s">
        <v>48</v>
      </c>
      <c r="I38" s="28">
        <v>12.492940000000001</v>
      </c>
    </row>
    <row r="39" spans="1:9" x14ac:dyDescent="0.2">
      <c r="A39" s="38" t="s">
        <v>46</v>
      </c>
      <c r="B39" s="38" t="s">
        <v>51</v>
      </c>
      <c r="C39" s="38" t="s">
        <v>49</v>
      </c>
      <c r="D39" s="38">
        <v>14.25157233</v>
      </c>
      <c r="F39" s="28" t="s">
        <v>55</v>
      </c>
      <c r="G39" s="28" t="s">
        <v>51</v>
      </c>
      <c r="H39" s="28" t="s">
        <v>49</v>
      </c>
      <c r="I39" s="28">
        <v>42.785006799999998</v>
      </c>
    </row>
    <row r="40" spans="1:9" x14ac:dyDescent="0.2">
      <c r="A40" s="38" t="s">
        <v>46</v>
      </c>
      <c r="B40" s="38" t="s">
        <v>51</v>
      </c>
      <c r="C40" s="38" t="s">
        <v>49</v>
      </c>
      <c r="D40" s="38">
        <v>23.4705908</v>
      </c>
      <c r="F40" s="28" t="s">
        <v>55</v>
      </c>
      <c r="G40" s="28" t="s">
        <v>51</v>
      </c>
      <c r="H40" s="28" t="s">
        <v>49</v>
      </c>
      <c r="I40" s="28">
        <v>31.626297579999999</v>
      </c>
    </row>
    <row r="41" spans="1:9" x14ac:dyDescent="0.2">
      <c r="A41" s="38" t="s">
        <v>46</v>
      </c>
      <c r="B41" s="38" t="s">
        <v>51</v>
      </c>
      <c r="C41" s="38" t="s">
        <v>49</v>
      </c>
      <c r="D41" s="38">
        <v>30.70944772</v>
      </c>
      <c r="F41" s="28" t="s">
        <v>55</v>
      </c>
      <c r="G41" s="28" t="s">
        <v>51</v>
      </c>
      <c r="H41" s="28" t="s">
        <v>49</v>
      </c>
      <c r="I41" s="28">
        <v>31.56014291</v>
      </c>
    </row>
    <row r="42" spans="1:9" x14ac:dyDescent="0.2">
      <c r="A42" s="38" t="s">
        <v>46</v>
      </c>
      <c r="B42" s="38" t="s">
        <v>51</v>
      </c>
      <c r="C42" s="38" t="s">
        <v>49</v>
      </c>
      <c r="D42" s="38">
        <v>22.687153980000001</v>
      </c>
      <c r="F42" s="28" t="s">
        <v>55</v>
      </c>
      <c r="G42" s="28" t="s">
        <v>51</v>
      </c>
      <c r="H42" s="28" t="s">
        <v>49</v>
      </c>
      <c r="I42" s="28">
        <v>19.628786550000001</v>
      </c>
    </row>
    <row r="43" spans="1:9" x14ac:dyDescent="0.2">
      <c r="A43" s="38" t="s">
        <v>46</v>
      </c>
      <c r="B43" s="38" t="s">
        <v>51</v>
      </c>
      <c r="C43" s="38" t="s">
        <v>49</v>
      </c>
      <c r="D43" s="38">
        <v>29.321348310000001</v>
      </c>
      <c r="F43" s="28" t="s">
        <v>55</v>
      </c>
      <c r="G43" s="28" t="s">
        <v>51</v>
      </c>
      <c r="H43" s="28" t="s">
        <v>49</v>
      </c>
      <c r="I43" s="28">
        <v>16.009019169999998</v>
      </c>
    </row>
    <row r="44" spans="1:9" x14ac:dyDescent="0.2">
      <c r="A44" s="38" t="s">
        <v>46</v>
      </c>
      <c r="B44" s="38" t="s">
        <v>51</v>
      </c>
      <c r="C44" s="38" t="s">
        <v>49</v>
      </c>
      <c r="D44" s="38">
        <v>35.490043229999998</v>
      </c>
      <c r="F44" s="28" t="s">
        <v>55</v>
      </c>
      <c r="G44" s="28" t="s">
        <v>51</v>
      </c>
      <c r="H44" s="28" t="s">
        <v>49</v>
      </c>
      <c r="I44" s="28">
        <v>27.018835249999999</v>
      </c>
    </row>
    <row r="45" spans="1:9" x14ac:dyDescent="0.2">
      <c r="A45" s="38" t="s">
        <v>46</v>
      </c>
      <c r="B45" s="38" t="s">
        <v>51</v>
      </c>
      <c r="C45" s="38" t="s">
        <v>49</v>
      </c>
      <c r="D45" s="38">
        <v>28.603297770000001</v>
      </c>
      <c r="F45" s="28" t="s">
        <v>55</v>
      </c>
      <c r="G45" s="28" t="s">
        <v>51</v>
      </c>
      <c r="H45" s="28" t="s">
        <v>49</v>
      </c>
      <c r="I45" s="28">
        <v>33.341266060000002</v>
      </c>
    </row>
    <row r="46" spans="1:9" x14ac:dyDescent="0.2">
      <c r="A46" s="38" t="s">
        <v>46</v>
      </c>
      <c r="B46" s="38" t="s">
        <v>51</v>
      </c>
      <c r="C46" s="38" t="s">
        <v>49</v>
      </c>
      <c r="D46" s="38">
        <v>25.272793400000001</v>
      </c>
      <c r="F46" s="28" t="s">
        <v>55</v>
      </c>
      <c r="G46" s="28" t="s">
        <v>51</v>
      </c>
      <c r="H46" s="28" t="s">
        <v>49</v>
      </c>
      <c r="I46" s="28">
        <v>24.226804120000001</v>
      </c>
    </row>
    <row r="47" spans="1:9" x14ac:dyDescent="0.2">
      <c r="A47" s="38" t="s">
        <v>46</v>
      </c>
      <c r="B47" s="38" t="s">
        <v>51</v>
      </c>
      <c r="C47" s="38" t="s">
        <v>49</v>
      </c>
      <c r="D47" s="38">
        <v>24.041581140000002</v>
      </c>
      <c r="F47" s="28" t="s">
        <v>55</v>
      </c>
      <c r="G47" s="28" t="s">
        <v>51</v>
      </c>
      <c r="H47" s="28" t="s">
        <v>49</v>
      </c>
      <c r="I47" s="28">
        <v>34.977665569999999</v>
      </c>
    </row>
    <row r="48" spans="1:9" x14ac:dyDescent="0.2">
      <c r="A48" s="38" t="s">
        <v>46</v>
      </c>
      <c r="B48" s="38" t="s">
        <v>51</v>
      </c>
      <c r="C48" s="38" t="s">
        <v>50</v>
      </c>
      <c r="D48" s="38">
        <v>20.750782059999999</v>
      </c>
      <c r="F48" s="28" t="s">
        <v>55</v>
      </c>
      <c r="G48" s="28" t="s">
        <v>51</v>
      </c>
      <c r="H48" s="28" t="s">
        <v>50</v>
      </c>
      <c r="I48" s="28">
        <v>37.703074229999999</v>
      </c>
    </row>
    <row r="49" spans="1:21" x14ac:dyDescent="0.2">
      <c r="A49" s="38" t="s">
        <v>46</v>
      </c>
      <c r="B49" s="38" t="s">
        <v>51</v>
      </c>
      <c r="C49" s="38" t="s">
        <v>50</v>
      </c>
      <c r="D49" s="38">
        <v>28.973717149999999</v>
      </c>
      <c r="F49" s="28" t="s">
        <v>55</v>
      </c>
      <c r="G49" s="28" t="s">
        <v>51</v>
      </c>
      <c r="H49" s="28" t="s">
        <v>50</v>
      </c>
      <c r="I49" s="28">
        <v>18.111605900000001</v>
      </c>
    </row>
    <row r="50" spans="1:21" x14ac:dyDescent="0.2">
      <c r="A50" s="38" t="s">
        <v>46</v>
      </c>
      <c r="B50" s="38" t="s">
        <v>51</v>
      </c>
      <c r="C50" s="38" t="s">
        <v>50</v>
      </c>
      <c r="D50" s="38">
        <v>17.429467079999998</v>
      </c>
      <c r="F50" s="28" t="s">
        <v>55</v>
      </c>
      <c r="G50" s="28" t="s">
        <v>51</v>
      </c>
      <c r="H50" s="28" t="s">
        <v>50</v>
      </c>
      <c r="I50" s="28">
        <v>35.581366299999999</v>
      </c>
    </row>
    <row r="51" spans="1:21" x14ac:dyDescent="0.2">
      <c r="A51" s="38" t="s">
        <v>46</v>
      </c>
      <c r="B51" s="38" t="s">
        <v>51</v>
      </c>
      <c r="C51" s="38" t="s">
        <v>50</v>
      </c>
      <c r="D51" s="38">
        <v>24.327485379999999</v>
      </c>
      <c r="F51" s="28" t="s">
        <v>55</v>
      </c>
      <c r="G51" s="28" t="s">
        <v>51</v>
      </c>
      <c r="H51" s="28" t="s">
        <v>50</v>
      </c>
      <c r="I51" s="28">
        <v>22.037458430000001</v>
      </c>
    </row>
    <row r="52" spans="1:21" x14ac:dyDescent="0.2">
      <c r="A52" s="38" t="s">
        <v>46</v>
      </c>
      <c r="B52" s="38" t="s">
        <v>51</v>
      </c>
      <c r="C52" s="38" t="s">
        <v>50</v>
      </c>
      <c r="D52" s="38">
        <v>22.472633609999999</v>
      </c>
      <c r="F52" s="28" t="s">
        <v>55</v>
      </c>
      <c r="G52" s="28" t="s">
        <v>51</v>
      </c>
      <c r="H52" s="28" t="s">
        <v>50</v>
      </c>
      <c r="I52" s="28">
        <v>24.91176471</v>
      </c>
    </row>
    <row r="53" spans="1:21" x14ac:dyDescent="0.2">
      <c r="A53" s="38" t="s">
        <v>46</v>
      </c>
      <c r="B53" s="38" t="s">
        <v>51</v>
      </c>
      <c r="C53" s="38" t="s">
        <v>50</v>
      </c>
      <c r="D53" s="38">
        <v>17.69383698</v>
      </c>
      <c r="F53" s="28" t="s">
        <v>55</v>
      </c>
      <c r="G53" s="28" t="s">
        <v>51</v>
      </c>
      <c r="H53" s="28" t="s">
        <v>50</v>
      </c>
      <c r="I53" s="28">
        <v>31.209702180000001</v>
      </c>
    </row>
    <row r="54" spans="1:21" x14ac:dyDescent="0.2">
      <c r="A54" s="38" t="s">
        <v>46</v>
      </c>
      <c r="B54" s="38" t="s">
        <v>51</v>
      </c>
      <c r="C54" s="38" t="s">
        <v>50</v>
      </c>
      <c r="D54" s="38">
        <v>27.210884350000001</v>
      </c>
      <c r="F54" s="28" t="s">
        <v>55</v>
      </c>
      <c r="G54" s="28" t="s">
        <v>51</v>
      </c>
      <c r="H54" s="28" t="s">
        <v>50</v>
      </c>
      <c r="I54" s="28">
        <v>38.862375849999999</v>
      </c>
    </row>
    <row r="55" spans="1:21" x14ac:dyDescent="0.2">
      <c r="A55" s="38" t="s">
        <v>46</v>
      </c>
      <c r="B55" s="38" t="s">
        <v>51</v>
      </c>
      <c r="C55" s="38" t="s">
        <v>50</v>
      </c>
      <c r="D55" s="38">
        <v>19.759277829999998</v>
      </c>
      <c r="F55" s="28" t="s">
        <v>55</v>
      </c>
      <c r="G55" s="28" t="s">
        <v>51</v>
      </c>
      <c r="H55" s="28" t="s">
        <v>50</v>
      </c>
      <c r="I55" s="28">
        <v>19.468317549999998</v>
      </c>
    </row>
    <row r="56" spans="1:21" x14ac:dyDescent="0.2">
      <c r="A56" s="38" t="s">
        <v>46</v>
      </c>
      <c r="B56" s="38" t="s">
        <v>51</v>
      </c>
      <c r="C56" s="38" t="s">
        <v>50</v>
      </c>
      <c r="D56" s="38">
        <v>22.169919629999999</v>
      </c>
      <c r="F56" s="28" t="s">
        <v>55</v>
      </c>
      <c r="G56" s="28" t="s">
        <v>51</v>
      </c>
      <c r="H56" s="28" t="s">
        <v>50</v>
      </c>
      <c r="I56" s="28">
        <v>31.088704839999998</v>
      </c>
    </row>
    <row r="58" spans="1:21" x14ac:dyDescent="0.2">
      <c r="A58" s="3" t="s">
        <v>69</v>
      </c>
      <c r="B58" s="3" t="s">
        <v>70</v>
      </c>
      <c r="C58" s="3" t="s">
        <v>71</v>
      </c>
      <c r="D58" s="3" t="s">
        <v>72</v>
      </c>
      <c r="E58" s="3" t="s">
        <v>73</v>
      </c>
      <c r="F58" s="3" t="s">
        <v>74</v>
      </c>
      <c r="G58" s="3" t="s">
        <v>75</v>
      </c>
      <c r="H58" s="3" t="s">
        <v>76</v>
      </c>
      <c r="I58" s="3" t="s">
        <v>77</v>
      </c>
      <c r="J58" s="3" t="s">
        <v>78</v>
      </c>
      <c r="L58" s="3" t="s">
        <v>69</v>
      </c>
      <c r="M58" s="3" t="s">
        <v>70</v>
      </c>
      <c r="N58" s="3" t="s">
        <v>71</v>
      </c>
      <c r="O58" s="3" t="s">
        <v>72</v>
      </c>
      <c r="P58" s="3" t="s">
        <v>73</v>
      </c>
      <c r="Q58" s="3" t="s">
        <v>74</v>
      </c>
      <c r="R58" s="3" t="s">
        <v>75</v>
      </c>
      <c r="S58" s="3" t="s">
        <v>76</v>
      </c>
      <c r="T58" s="3" t="s">
        <v>77</v>
      </c>
      <c r="U58" s="3" t="s">
        <v>78</v>
      </c>
    </row>
    <row r="59" spans="1:21" x14ac:dyDescent="0.2">
      <c r="A59" s="3">
        <v>1</v>
      </c>
      <c r="B59" s="3" t="s">
        <v>187</v>
      </c>
      <c r="C59" s="3">
        <v>0.95599999999999996</v>
      </c>
      <c r="D59" s="3">
        <v>0.27700000000000002</v>
      </c>
      <c r="E59" s="3">
        <v>85</v>
      </c>
      <c r="F59" s="3">
        <v>0</v>
      </c>
      <c r="G59" s="3">
        <v>85</v>
      </c>
      <c r="H59" s="3">
        <v>85</v>
      </c>
      <c r="I59" s="3">
        <v>85</v>
      </c>
      <c r="J59" s="3">
        <f>D59/C59*100</f>
        <v>28.97489539748954</v>
      </c>
      <c r="L59" s="3">
        <v>1</v>
      </c>
      <c r="M59" s="3" t="s">
        <v>188</v>
      </c>
      <c r="N59" s="3">
        <v>0.95599999999999996</v>
      </c>
      <c r="O59" s="3">
        <v>0.50349999999999995</v>
      </c>
      <c r="P59" s="3">
        <v>85.003</v>
      </c>
      <c r="Q59" s="3">
        <v>9.173</v>
      </c>
      <c r="R59" s="3">
        <v>30</v>
      </c>
      <c r="S59" s="3">
        <v>255</v>
      </c>
      <c r="T59" s="3">
        <v>85</v>
      </c>
      <c r="U59" s="3">
        <f>O59/N59*100</f>
        <v>52.667364016736393</v>
      </c>
    </row>
    <row r="60" spans="1:21" x14ac:dyDescent="0.2">
      <c r="A60" s="3">
        <v>2</v>
      </c>
      <c r="B60" s="3" t="s">
        <v>189</v>
      </c>
      <c r="C60" s="3">
        <v>1.8280000000000001</v>
      </c>
      <c r="D60" s="3">
        <v>0.56320000000000003</v>
      </c>
      <c r="E60" s="3">
        <v>85</v>
      </c>
      <c r="F60" s="3">
        <v>0</v>
      </c>
      <c r="G60" s="3">
        <v>85</v>
      </c>
      <c r="H60" s="3">
        <v>85</v>
      </c>
      <c r="I60" s="3">
        <v>85</v>
      </c>
      <c r="J60" s="3">
        <f t="shared" ref="J60:J122" si="0">D60/C60*100</f>
        <v>30.809628008752739</v>
      </c>
      <c r="L60" s="3">
        <v>2</v>
      </c>
      <c r="M60" s="3" t="s">
        <v>190</v>
      </c>
      <c r="N60" s="3">
        <v>1.8280000000000001</v>
      </c>
      <c r="O60" s="3">
        <v>0.73350000000000004</v>
      </c>
      <c r="P60" s="3">
        <v>84.873999999999995</v>
      </c>
      <c r="Q60" s="3">
        <v>12.906000000000001</v>
      </c>
      <c r="R60" s="3">
        <v>33</v>
      </c>
      <c r="S60" s="3">
        <v>255</v>
      </c>
      <c r="T60" s="3">
        <v>85</v>
      </c>
      <c r="U60" s="3">
        <f t="shared" ref="U60:U78" si="1">O60/N60*100</f>
        <v>40.125820568927786</v>
      </c>
    </row>
    <row r="61" spans="1:21" x14ac:dyDescent="0.2">
      <c r="A61" s="3">
        <v>3</v>
      </c>
      <c r="B61" s="3" t="s">
        <v>191</v>
      </c>
      <c r="C61" s="3">
        <v>0.86099999999999999</v>
      </c>
      <c r="D61" s="3">
        <v>0.37280000000000002</v>
      </c>
      <c r="F61" s="3">
        <v>0</v>
      </c>
      <c r="G61" s="3">
        <v>85</v>
      </c>
      <c r="H61" s="3">
        <v>85</v>
      </c>
      <c r="I61" s="3">
        <v>85</v>
      </c>
      <c r="J61" s="3">
        <f t="shared" si="0"/>
        <v>43.29849012775842</v>
      </c>
      <c r="L61" s="3">
        <v>3</v>
      </c>
      <c r="M61" s="3" t="s">
        <v>192</v>
      </c>
      <c r="N61" s="3">
        <v>0.86099999999999999</v>
      </c>
      <c r="O61" s="3">
        <v>0.28110000000000002</v>
      </c>
      <c r="P61" s="3">
        <v>83.674999999999997</v>
      </c>
      <c r="Q61" s="3">
        <v>10.821999999999999</v>
      </c>
      <c r="R61" s="3">
        <v>12</v>
      </c>
      <c r="S61" s="3">
        <v>239</v>
      </c>
      <c r="T61" s="3">
        <v>85</v>
      </c>
      <c r="U61" s="3">
        <f t="shared" si="1"/>
        <v>32.648083623693381</v>
      </c>
    </row>
    <row r="62" spans="1:21" x14ac:dyDescent="0.2">
      <c r="A62" s="3">
        <v>4</v>
      </c>
      <c r="B62" s="3" t="s">
        <v>193</v>
      </c>
      <c r="C62" s="3">
        <v>1.2509999999999999</v>
      </c>
      <c r="D62" s="3">
        <v>0.55940000000000001</v>
      </c>
      <c r="E62" s="3">
        <v>85</v>
      </c>
      <c r="F62" s="3">
        <v>0</v>
      </c>
      <c r="G62" s="3">
        <v>85</v>
      </c>
      <c r="H62" s="3">
        <v>85</v>
      </c>
      <c r="I62" s="3">
        <v>85</v>
      </c>
      <c r="J62" s="3">
        <f t="shared" si="0"/>
        <v>44.716227018385297</v>
      </c>
      <c r="L62" s="3">
        <v>4</v>
      </c>
      <c r="M62" s="3" t="s">
        <v>194</v>
      </c>
      <c r="N62" s="3">
        <v>1.2509999999999999</v>
      </c>
      <c r="O62" s="3">
        <v>0.4829</v>
      </c>
      <c r="P62" s="3">
        <v>84.873999999999995</v>
      </c>
      <c r="Q62" s="3">
        <v>13.340999999999999</v>
      </c>
      <c r="R62" s="3">
        <v>11</v>
      </c>
      <c r="S62" s="3">
        <v>236</v>
      </c>
      <c r="T62" s="3">
        <v>85</v>
      </c>
      <c r="U62" s="3">
        <f t="shared" si="1"/>
        <v>38.601119104716233</v>
      </c>
    </row>
    <row r="63" spans="1:21" x14ac:dyDescent="0.2">
      <c r="A63" s="3">
        <v>5</v>
      </c>
      <c r="B63" s="3" t="s">
        <v>195</v>
      </c>
      <c r="C63" s="3">
        <v>1.6459999999999999</v>
      </c>
      <c r="D63" s="3">
        <v>0.57779999999999998</v>
      </c>
      <c r="E63" s="3">
        <v>84.97</v>
      </c>
      <c r="F63" s="3">
        <v>1.54</v>
      </c>
      <c r="G63" s="3">
        <v>4</v>
      </c>
      <c r="H63" s="3">
        <v>85</v>
      </c>
      <c r="I63" s="3">
        <v>85</v>
      </c>
      <c r="J63" s="3">
        <f t="shared" si="0"/>
        <v>35.103280680437429</v>
      </c>
      <c r="L63" s="3">
        <v>5</v>
      </c>
      <c r="M63" s="3" t="s">
        <v>196</v>
      </c>
      <c r="N63" s="3">
        <v>1.6459999999999999</v>
      </c>
      <c r="O63" s="3">
        <v>0.65029999999999999</v>
      </c>
      <c r="P63" s="3">
        <v>84.873999999999995</v>
      </c>
      <c r="Q63" s="3">
        <v>12.523999999999999</v>
      </c>
      <c r="R63" s="3">
        <v>12</v>
      </c>
      <c r="S63" s="3">
        <v>248</v>
      </c>
      <c r="T63" s="3">
        <v>85</v>
      </c>
      <c r="U63" s="3">
        <f t="shared" si="1"/>
        <v>39.507897934386392</v>
      </c>
    </row>
    <row r="64" spans="1:21" x14ac:dyDescent="0.2">
      <c r="A64" s="3">
        <v>6</v>
      </c>
      <c r="B64" s="3" t="s">
        <v>197</v>
      </c>
      <c r="C64" s="3">
        <v>1.421</v>
      </c>
      <c r="D64" s="3">
        <v>0.4677</v>
      </c>
      <c r="E64" s="3">
        <v>85</v>
      </c>
      <c r="F64" s="3">
        <v>0</v>
      </c>
      <c r="G64" s="3">
        <v>85</v>
      </c>
      <c r="H64" s="3">
        <v>85</v>
      </c>
      <c r="I64" s="3">
        <v>85</v>
      </c>
      <c r="J64" s="3">
        <f t="shared" si="0"/>
        <v>32.913441238564388</v>
      </c>
      <c r="L64" s="3">
        <v>6</v>
      </c>
      <c r="M64" s="3" t="s">
        <v>198</v>
      </c>
      <c r="N64" s="3">
        <v>1.421</v>
      </c>
      <c r="O64" s="3">
        <v>0.55159999999999998</v>
      </c>
      <c r="P64" s="3">
        <v>83.688999999999993</v>
      </c>
      <c r="Q64" s="3">
        <v>11.933</v>
      </c>
      <c r="R64" s="3">
        <v>10</v>
      </c>
      <c r="S64" s="3">
        <v>240</v>
      </c>
      <c r="T64" s="3">
        <v>85</v>
      </c>
      <c r="U64" s="3">
        <f t="shared" si="1"/>
        <v>38.817733990147779</v>
      </c>
    </row>
    <row r="65" spans="1:21" x14ac:dyDescent="0.2">
      <c r="A65" s="3">
        <v>7</v>
      </c>
      <c r="B65" s="3" t="s">
        <v>199</v>
      </c>
      <c r="C65" s="3">
        <v>1.6060000000000001</v>
      </c>
      <c r="D65" s="3">
        <v>0.50397999999999998</v>
      </c>
      <c r="E65" s="3">
        <v>85</v>
      </c>
      <c r="F65" s="3">
        <v>0</v>
      </c>
      <c r="G65" s="3">
        <v>85</v>
      </c>
      <c r="H65" s="3">
        <v>85</v>
      </c>
      <c r="I65" s="3">
        <v>85</v>
      </c>
      <c r="J65" s="3">
        <f t="shared" si="0"/>
        <v>31.381070983810705</v>
      </c>
      <c r="L65" s="3">
        <v>7</v>
      </c>
      <c r="M65" s="3" t="s">
        <v>200</v>
      </c>
      <c r="N65" s="3">
        <v>1.6060000000000001</v>
      </c>
      <c r="O65" s="3">
        <v>0.94389999999999996</v>
      </c>
      <c r="P65" s="3">
        <v>83.995000000000005</v>
      </c>
      <c r="Q65" s="3">
        <v>7.2759999999999998</v>
      </c>
      <c r="R65" s="3">
        <v>13</v>
      </c>
      <c r="S65" s="3">
        <v>243</v>
      </c>
      <c r="T65" s="3">
        <v>85</v>
      </c>
      <c r="U65" s="3">
        <f t="shared" si="1"/>
        <v>58.773349937733499</v>
      </c>
    </row>
    <row r="66" spans="1:21" x14ac:dyDescent="0.2">
      <c r="A66" s="3">
        <v>8</v>
      </c>
      <c r="B66" s="3" t="s">
        <v>201</v>
      </c>
      <c r="C66" s="3">
        <v>1.256</v>
      </c>
      <c r="D66" s="3">
        <v>0.53779999999999994</v>
      </c>
      <c r="E66" s="3">
        <v>85</v>
      </c>
      <c r="F66" s="3">
        <v>0</v>
      </c>
      <c r="G66" s="3">
        <v>85</v>
      </c>
      <c r="H66" s="3">
        <v>85</v>
      </c>
      <c r="I66" s="3">
        <v>85</v>
      </c>
      <c r="J66" s="3">
        <f t="shared" si="0"/>
        <v>42.818471337579609</v>
      </c>
      <c r="L66" s="3">
        <v>8</v>
      </c>
      <c r="M66" s="3" t="s">
        <v>202</v>
      </c>
      <c r="N66" s="3">
        <v>1.256</v>
      </c>
      <c r="O66" s="3">
        <v>0.504</v>
      </c>
      <c r="P66" s="3">
        <v>83.995000000000005</v>
      </c>
      <c r="Q66" s="3">
        <v>5.57</v>
      </c>
      <c r="R66" s="3">
        <v>16</v>
      </c>
      <c r="S66" s="3">
        <v>200</v>
      </c>
      <c r="T66" s="3">
        <v>85</v>
      </c>
      <c r="U66" s="3">
        <f t="shared" si="1"/>
        <v>40.127388535031848</v>
      </c>
    </row>
    <row r="67" spans="1:21" x14ac:dyDescent="0.2">
      <c r="A67" s="3">
        <v>9</v>
      </c>
      <c r="B67" s="3" t="s">
        <v>203</v>
      </c>
      <c r="C67" s="3">
        <v>1.032</v>
      </c>
      <c r="D67" s="3">
        <v>0.41360000000000002</v>
      </c>
      <c r="E67" s="3">
        <v>85</v>
      </c>
      <c r="F67" s="3">
        <v>0</v>
      </c>
      <c r="G67" s="3">
        <v>85</v>
      </c>
      <c r="H67" s="3">
        <v>85</v>
      </c>
      <c r="I67" s="3">
        <v>85</v>
      </c>
      <c r="J67" s="3">
        <f t="shared" si="0"/>
        <v>40.077519379844958</v>
      </c>
      <c r="L67" s="3">
        <v>9</v>
      </c>
      <c r="M67" s="3" t="s">
        <v>204</v>
      </c>
      <c r="N67" s="3">
        <v>1.032</v>
      </c>
      <c r="O67" s="3">
        <v>0.57140000000000002</v>
      </c>
      <c r="P67" s="3">
        <v>85.3</v>
      </c>
      <c r="Q67" s="3">
        <v>10.896000000000001</v>
      </c>
      <c r="R67" s="3">
        <v>20</v>
      </c>
      <c r="S67" s="3">
        <v>231</v>
      </c>
      <c r="T67" s="3">
        <v>85</v>
      </c>
      <c r="U67" s="3">
        <f t="shared" si="1"/>
        <v>55.368217054263567</v>
      </c>
    </row>
    <row r="69" spans="1:21" x14ac:dyDescent="0.2">
      <c r="A69" s="3" t="s">
        <v>69</v>
      </c>
      <c r="B69" s="3" t="s">
        <v>70</v>
      </c>
      <c r="C69" s="3" t="s">
        <v>205</v>
      </c>
      <c r="D69" s="3" t="s">
        <v>72</v>
      </c>
      <c r="E69" s="3" t="s">
        <v>73</v>
      </c>
      <c r="F69" s="3" t="s">
        <v>74</v>
      </c>
      <c r="G69" s="3" t="s">
        <v>75</v>
      </c>
      <c r="H69" s="3" t="s">
        <v>76</v>
      </c>
      <c r="I69" s="3" t="s">
        <v>77</v>
      </c>
      <c r="J69" s="3" t="s">
        <v>78</v>
      </c>
      <c r="L69" s="3" t="s">
        <v>69</v>
      </c>
      <c r="M69" s="3" t="s">
        <v>70</v>
      </c>
      <c r="N69" s="3" t="s">
        <v>71</v>
      </c>
      <c r="O69" s="3" t="s">
        <v>72</v>
      </c>
      <c r="P69" s="3" t="s">
        <v>73</v>
      </c>
      <c r="Q69" s="3" t="s">
        <v>74</v>
      </c>
      <c r="R69" s="3" t="s">
        <v>75</v>
      </c>
      <c r="S69" s="3" t="s">
        <v>76</v>
      </c>
      <c r="T69" s="3" t="s">
        <v>77</v>
      </c>
    </row>
    <row r="70" spans="1:21" x14ac:dyDescent="0.2">
      <c r="A70" s="3">
        <v>1</v>
      </c>
      <c r="B70" s="3" t="s">
        <v>206</v>
      </c>
      <c r="C70" s="3">
        <v>30.701000000000001</v>
      </c>
      <c r="D70" s="3">
        <v>8.9</v>
      </c>
      <c r="E70" s="3">
        <v>100.941</v>
      </c>
      <c r="F70" s="3">
        <v>0.19900000000000001</v>
      </c>
      <c r="G70" s="3">
        <v>39</v>
      </c>
      <c r="H70" s="3">
        <v>244</v>
      </c>
      <c r="I70" s="3">
        <v>85</v>
      </c>
      <c r="J70" s="3">
        <f t="shared" si="0"/>
        <v>28.989283736686101</v>
      </c>
      <c r="L70" s="3">
        <v>1</v>
      </c>
      <c r="M70" s="3" t="s">
        <v>207</v>
      </c>
      <c r="N70" s="3">
        <v>1.4630000000000001</v>
      </c>
      <c r="O70" s="3">
        <v>0.87160000000000004</v>
      </c>
      <c r="P70" s="3">
        <v>92.55</v>
      </c>
      <c r="Q70" s="3">
        <v>28.039000000000001</v>
      </c>
      <c r="R70" s="3">
        <v>23</v>
      </c>
      <c r="S70" s="3">
        <v>230</v>
      </c>
      <c r="T70" s="3">
        <v>85</v>
      </c>
      <c r="U70" s="3">
        <f t="shared" si="1"/>
        <v>59.576213260423785</v>
      </c>
    </row>
    <row r="71" spans="1:21" x14ac:dyDescent="0.2">
      <c r="A71" s="3">
        <v>2</v>
      </c>
      <c r="B71" s="3" t="s">
        <v>208</v>
      </c>
      <c r="C71" s="3">
        <v>21.353999999999999</v>
      </c>
      <c r="D71" s="3">
        <v>4.5403000000000002</v>
      </c>
      <c r="E71" s="3">
        <v>95.364999999999995</v>
      </c>
      <c r="F71" s="3">
        <v>0.46300000000000002</v>
      </c>
      <c r="G71" s="3">
        <v>14</v>
      </c>
      <c r="H71" s="3">
        <v>242</v>
      </c>
      <c r="I71" s="3">
        <v>85</v>
      </c>
      <c r="J71" s="3">
        <f t="shared" si="0"/>
        <v>21.26205863070151</v>
      </c>
      <c r="L71" s="3">
        <v>2</v>
      </c>
      <c r="M71" s="3" t="s">
        <v>209</v>
      </c>
      <c r="N71" s="3">
        <v>0.98599999999999999</v>
      </c>
      <c r="O71" s="3">
        <v>0.37390000000000001</v>
      </c>
      <c r="P71" s="3">
        <v>98.088999999999999</v>
      </c>
      <c r="Q71" s="3">
        <v>36.420999999999999</v>
      </c>
      <c r="R71" s="3">
        <v>85</v>
      </c>
      <c r="S71" s="3">
        <v>244</v>
      </c>
      <c r="T71" s="3">
        <v>85</v>
      </c>
      <c r="U71" s="3">
        <f t="shared" si="1"/>
        <v>37.920892494929006</v>
      </c>
    </row>
    <row r="72" spans="1:21" x14ac:dyDescent="0.2">
      <c r="A72" s="3">
        <v>3</v>
      </c>
      <c r="B72" s="3" t="s">
        <v>210</v>
      </c>
      <c r="C72" s="3">
        <v>16.382999999999999</v>
      </c>
      <c r="D72" s="3">
        <v>5.5183999999999997</v>
      </c>
      <c r="E72" s="3">
        <v>86.95</v>
      </c>
      <c r="F72" s="3">
        <v>0.27800000000000002</v>
      </c>
      <c r="G72" s="3">
        <v>8</v>
      </c>
      <c r="H72" s="3">
        <v>244</v>
      </c>
      <c r="I72" s="3">
        <v>85</v>
      </c>
      <c r="J72" s="3">
        <f t="shared" si="0"/>
        <v>33.683696514679852</v>
      </c>
      <c r="L72" s="3">
        <v>3</v>
      </c>
      <c r="M72" s="3" t="s">
        <v>211</v>
      </c>
      <c r="N72" s="3">
        <v>1.4770000000000001</v>
      </c>
      <c r="O72" s="3">
        <v>0.42399999999999999</v>
      </c>
      <c r="P72" s="3">
        <v>95.135000000000005</v>
      </c>
      <c r="Q72" s="3">
        <v>33.496000000000002</v>
      </c>
      <c r="R72" s="3">
        <v>29</v>
      </c>
      <c r="S72" s="3">
        <v>241</v>
      </c>
      <c r="T72" s="3">
        <v>85</v>
      </c>
      <c r="U72" s="3">
        <f t="shared" si="1"/>
        <v>28.70683818551117</v>
      </c>
    </row>
    <row r="73" spans="1:21" x14ac:dyDescent="0.2">
      <c r="A73" s="3">
        <v>4</v>
      </c>
      <c r="B73" s="3" t="s">
        <v>212</v>
      </c>
      <c r="C73" s="3">
        <v>20.341000000000001</v>
      </c>
      <c r="D73" s="3">
        <v>5.6646000000000001</v>
      </c>
      <c r="E73" s="3">
        <v>91.149000000000001</v>
      </c>
      <c r="F73" s="3">
        <v>0.41599999999999998</v>
      </c>
      <c r="G73" s="3">
        <v>16</v>
      </c>
      <c r="H73" s="3">
        <v>238</v>
      </c>
      <c r="I73" s="3">
        <v>85</v>
      </c>
      <c r="J73" s="3">
        <f t="shared" si="0"/>
        <v>27.848188387984855</v>
      </c>
      <c r="L73" s="3">
        <v>4</v>
      </c>
      <c r="M73" s="3" t="s">
        <v>213</v>
      </c>
      <c r="N73" s="3">
        <v>0.80500000000000005</v>
      </c>
      <c r="O73" s="3">
        <v>0.18129999999999999</v>
      </c>
      <c r="P73" s="3">
        <v>96.543000000000006</v>
      </c>
      <c r="Q73" s="3">
        <v>37.893999999999998</v>
      </c>
      <c r="R73" s="3">
        <v>6</v>
      </c>
      <c r="S73" s="3">
        <v>245</v>
      </c>
      <c r="T73" s="3">
        <v>85</v>
      </c>
      <c r="U73" s="3">
        <f t="shared" si="1"/>
        <v>22.521739130434778</v>
      </c>
    </row>
    <row r="74" spans="1:21" x14ac:dyDescent="0.2">
      <c r="A74" s="3">
        <v>5</v>
      </c>
      <c r="B74" s="3" t="s">
        <v>214</v>
      </c>
      <c r="C74" s="3">
        <v>29.824999999999999</v>
      </c>
      <c r="D74" s="3">
        <v>10.471399999999999</v>
      </c>
      <c r="F74" s="3">
        <v>0.34899999999999998</v>
      </c>
      <c r="G74" s="3">
        <v>40</v>
      </c>
      <c r="H74" s="3">
        <v>250</v>
      </c>
      <c r="I74" s="3">
        <v>85</v>
      </c>
      <c r="J74" s="3">
        <f t="shared" si="0"/>
        <v>35.109471919530591</v>
      </c>
      <c r="L74" s="3">
        <v>5</v>
      </c>
      <c r="M74" s="3" t="s">
        <v>215</v>
      </c>
      <c r="N74" s="3">
        <v>1.607</v>
      </c>
      <c r="O74" s="3">
        <v>0.58530000000000004</v>
      </c>
      <c r="P74" s="3">
        <v>101.095</v>
      </c>
      <c r="Q74" s="3">
        <v>42.643000000000001</v>
      </c>
      <c r="R74" s="3">
        <v>85</v>
      </c>
      <c r="S74" s="3">
        <v>251</v>
      </c>
      <c r="T74" s="3">
        <v>85</v>
      </c>
      <c r="U74" s="3">
        <f t="shared" si="1"/>
        <v>36.421904169259491</v>
      </c>
    </row>
    <row r="75" spans="1:21" x14ac:dyDescent="0.2">
      <c r="A75" s="3">
        <v>6</v>
      </c>
      <c r="B75" s="3" t="s">
        <v>216</v>
      </c>
      <c r="C75" s="3">
        <v>31.393000000000001</v>
      </c>
      <c r="D75" s="3">
        <v>10.3285</v>
      </c>
      <c r="E75" s="3">
        <v>90.638000000000005</v>
      </c>
      <c r="F75" s="3">
        <v>0.47799999999999998</v>
      </c>
      <c r="G75" s="3">
        <v>13</v>
      </c>
      <c r="H75" s="3">
        <v>247</v>
      </c>
      <c r="I75" s="3">
        <v>85</v>
      </c>
      <c r="J75" s="3">
        <f t="shared" si="0"/>
        <v>32.900646640970912</v>
      </c>
      <c r="L75" s="3">
        <v>6</v>
      </c>
      <c r="M75" s="3" t="s">
        <v>217</v>
      </c>
      <c r="N75" s="3">
        <v>0.68799999999999994</v>
      </c>
      <c r="O75" s="3">
        <v>0.24229999999999999</v>
      </c>
      <c r="P75" s="3">
        <v>103.55</v>
      </c>
      <c r="Q75" s="3">
        <v>44.351999999999997</v>
      </c>
      <c r="R75" s="3">
        <v>11</v>
      </c>
      <c r="S75" s="3">
        <v>244</v>
      </c>
      <c r="T75" s="3">
        <v>85</v>
      </c>
      <c r="U75" s="3">
        <f t="shared" si="1"/>
        <v>35.218023255813961</v>
      </c>
    </row>
    <row r="76" spans="1:21" x14ac:dyDescent="0.2">
      <c r="A76" s="3">
        <v>7</v>
      </c>
      <c r="B76" s="3" t="s">
        <v>218</v>
      </c>
      <c r="C76" s="3">
        <v>18.963999999999999</v>
      </c>
      <c r="D76" s="3">
        <v>5.5521000000000003</v>
      </c>
      <c r="E76" s="3">
        <v>87.146000000000001</v>
      </c>
      <c r="F76" s="3">
        <v>0.20599999999999999</v>
      </c>
      <c r="G76" s="3">
        <v>37</v>
      </c>
      <c r="H76" s="3">
        <v>255</v>
      </c>
      <c r="I76" s="3">
        <v>85</v>
      </c>
      <c r="J76" s="3">
        <f t="shared" si="0"/>
        <v>29.277051255009496</v>
      </c>
      <c r="L76" s="3">
        <v>7</v>
      </c>
      <c r="M76" s="3" t="s">
        <v>219</v>
      </c>
      <c r="N76" s="3">
        <v>1.5489999999999999</v>
      </c>
      <c r="O76" s="3">
        <v>0.75480000000000003</v>
      </c>
      <c r="P76" s="3">
        <v>113.188</v>
      </c>
      <c r="Q76" s="3">
        <v>53.706000000000003</v>
      </c>
      <c r="R76" s="3">
        <v>85</v>
      </c>
      <c r="S76" s="3">
        <v>251</v>
      </c>
      <c r="T76" s="3">
        <v>85</v>
      </c>
      <c r="U76" s="3">
        <f t="shared" si="1"/>
        <v>48.728211749515822</v>
      </c>
    </row>
    <row r="77" spans="1:21" x14ac:dyDescent="0.2">
      <c r="A77" s="3">
        <v>8</v>
      </c>
      <c r="B77" s="3" t="s">
        <v>220</v>
      </c>
      <c r="C77" s="3">
        <v>8.5069999999999997</v>
      </c>
      <c r="D77" s="3">
        <v>2.4613</v>
      </c>
      <c r="E77" s="3">
        <v>85.472999999999999</v>
      </c>
      <c r="F77" s="3">
        <v>0.19700000000000001</v>
      </c>
      <c r="G77" s="3">
        <v>85</v>
      </c>
      <c r="H77" s="3">
        <v>239</v>
      </c>
      <c r="I77" s="3">
        <v>85</v>
      </c>
      <c r="J77" s="3">
        <f t="shared" si="0"/>
        <v>28.93264370518397</v>
      </c>
      <c r="L77" s="3">
        <v>8</v>
      </c>
      <c r="M77" s="3" t="s">
        <v>221</v>
      </c>
      <c r="N77" s="3">
        <v>0.81</v>
      </c>
      <c r="O77" s="3">
        <v>0.30249999999999999</v>
      </c>
      <c r="P77" s="3">
        <v>121.583</v>
      </c>
      <c r="Q77" s="3">
        <v>57.728000000000002</v>
      </c>
      <c r="R77" s="3">
        <v>67</v>
      </c>
      <c r="S77" s="3">
        <v>249</v>
      </c>
      <c r="T77" s="3">
        <v>85</v>
      </c>
      <c r="U77" s="3">
        <f t="shared" si="1"/>
        <v>37.34567901234567</v>
      </c>
    </row>
    <row r="78" spans="1:21" x14ac:dyDescent="0.2">
      <c r="A78" s="3">
        <v>9</v>
      </c>
      <c r="B78" s="3" t="s">
        <v>222</v>
      </c>
      <c r="C78" s="3">
        <v>20.707000000000001</v>
      </c>
      <c r="D78" s="3">
        <v>4.9237000000000002</v>
      </c>
      <c r="E78" s="3">
        <v>87.894999999999996</v>
      </c>
      <c r="F78" s="3">
        <v>0.60599999999999998</v>
      </c>
      <c r="G78" s="3">
        <v>5</v>
      </c>
      <c r="H78" s="3">
        <v>250</v>
      </c>
      <c r="I78" s="3">
        <v>85</v>
      </c>
      <c r="J78" s="3">
        <f t="shared" si="0"/>
        <v>23.77794948568117</v>
      </c>
      <c r="L78" s="3">
        <v>9</v>
      </c>
      <c r="M78" s="3" t="s">
        <v>223</v>
      </c>
      <c r="N78" s="3">
        <v>1.421</v>
      </c>
      <c r="O78" s="3">
        <v>0.66749999999999998</v>
      </c>
      <c r="P78" s="3">
        <v>92.093000000000004</v>
      </c>
      <c r="Q78" s="3">
        <v>29.556999999999999</v>
      </c>
      <c r="R78" s="3">
        <v>31</v>
      </c>
      <c r="S78" s="3">
        <v>242</v>
      </c>
      <c r="T78" s="3">
        <v>85</v>
      </c>
      <c r="U78" s="3">
        <f t="shared" si="1"/>
        <v>46.973961998592543</v>
      </c>
    </row>
    <row r="80" spans="1:21" x14ac:dyDescent="0.2">
      <c r="A80" s="3" t="s">
        <v>69</v>
      </c>
      <c r="B80" s="3" t="s">
        <v>70</v>
      </c>
      <c r="C80" s="3" t="s">
        <v>71</v>
      </c>
      <c r="D80" s="3" t="s">
        <v>72</v>
      </c>
      <c r="E80" s="3" t="s">
        <v>73</v>
      </c>
      <c r="F80" s="3" t="s">
        <v>74</v>
      </c>
      <c r="G80" s="3" t="s">
        <v>75</v>
      </c>
      <c r="H80" s="3" t="s">
        <v>76</v>
      </c>
      <c r="I80" s="3" t="s">
        <v>77</v>
      </c>
      <c r="J80" s="3" t="s">
        <v>78</v>
      </c>
      <c r="M80" s="3" t="s">
        <v>70</v>
      </c>
      <c r="N80" s="3" t="s">
        <v>71</v>
      </c>
      <c r="O80" s="3" t="s">
        <v>72</v>
      </c>
      <c r="P80" s="3" t="s">
        <v>73</v>
      </c>
      <c r="Q80" s="3" t="s">
        <v>74</v>
      </c>
      <c r="R80" s="3" t="s">
        <v>75</v>
      </c>
      <c r="S80" s="3" t="s">
        <v>76</v>
      </c>
      <c r="T80" s="3" t="s">
        <v>77</v>
      </c>
      <c r="U80" s="3" t="s">
        <v>78</v>
      </c>
    </row>
    <row r="81" spans="1:21" x14ac:dyDescent="0.2">
      <c r="A81" s="3">
        <v>1</v>
      </c>
      <c r="B81" s="3" t="s">
        <v>224</v>
      </c>
      <c r="C81" s="3">
        <v>0.95599999999999996</v>
      </c>
      <c r="D81" s="3">
        <v>0.36299999999999999</v>
      </c>
      <c r="E81" s="3">
        <v>93.644000000000005</v>
      </c>
      <c r="F81" s="3">
        <v>32.804000000000002</v>
      </c>
      <c r="G81" s="3">
        <v>26</v>
      </c>
      <c r="H81" s="3">
        <v>238</v>
      </c>
      <c r="I81" s="3">
        <v>85</v>
      </c>
      <c r="J81" s="3">
        <f t="shared" si="0"/>
        <v>37.970711297071134</v>
      </c>
      <c r="L81" s="3">
        <v>1</v>
      </c>
      <c r="M81" s="3" t="s">
        <v>225</v>
      </c>
      <c r="N81" s="3">
        <v>1.1619999999999999</v>
      </c>
      <c r="O81" s="3">
        <v>0.39419999999999999</v>
      </c>
      <c r="P81" s="3">
        <v>84.86</v>
      </c>
      <c r="Q81" s="3">
        <v>3.2759999999999998</v>
      </c>
      <c r="R81" s="3">
        <v>85</v>
      </c>
      <c r="S81" s="3">
        <v>85</v>
      </c>
      <c r="T81" s="3">
        <v>85</v>
      </c>
      <c r="U81" s="3">
        <f t="shared" ref="U81:U100" si="2">O81/N81*100</f>
        <v>33.924268502581754</v>
      </c>
    </row>
    <row r="82" spans="1:21" x14ac:dyDescent="0.2">
      <c r="A82" s="3">
        <v>2</v>
      </c>
      <c r="B82" s="3" t="s">
        <v>226</v>
      </c>
      <c r="C82" s="3">
        <v>1.8280000000000001</v>
      </c>
      <c r="D82" s="3">
        <v>0.76600000000000001</v>
      </c>
      <c r="E82" s="3">
        <v>102.458</v>
      </c>
      <c r="G82" s="3">
        <v>39</v>
      </c>
      <c r="H82" s="3">
        <v>249</v>
      </c>
      <c r="I82" s="3">
        <v>85</v>
      </c>
      <c r="J82" s="3">
        <f t="shared" si="0"/>
        <v>41.903719912472646</v>
      </c>
      <c r="L82" s="3">
        <v>2</v>
      </c>
      <c r="M82" s="3" t="s">
        <v>227</v>
      </c>
      <c r="N82" s="3">
        <v>1.163</v>
      </c>
      <c r="O82" s="3">
        <v>0.25369999999999998</v>
      </c>
      <c r="P82" s="3">
        <v>95.135000000000005</v>
      </c>
      <c r="Q82" s="3">
        <v>1.5820000000000001</v>
      </c>
      <c r="R82" s="3">
        <v>85</v>
      </c>
      <c r="S82" s="3">
        <v>85</v>
      </c>
      <c r="T82" s="3">
        <v>85</v>
      </c>
      <c r="U82" s="3">
        <f t="shared" si="2"/>
        <v>21.814273430782457</v>
      </c>
    </row>
    <row r="83" spans="1:21" x14ac:dyDescent="0.2">
      <c r="A83" s="3">
        <v>3</v>
      </c>
      <c r="B83" s="3" t="s">
        <v>228</v>
      </c>
      <c r="C83" s="3">
        <v>0.86099999999999999</v>
      </c>
      <c r="D83" s="3">
        <v>0.27700000000000002</v>
      </c>
      <c r="E83" s="3">
        <v>93.656000000000006</v>
      </c>
      <c r="F83" s="3">
        <v>31.832000000000001</v>
      </c>
      <c r="G83" s="3">
        <v>30</v>
      </c>
      <c r="H83" s="3">
        <v>245</v>
      </c>
      <c r="I83" s="3">
        <v>85</v>
      </c>
      <c r="J83" s="3">
        <f t="shared" si="0"/>
        <v>32.171893147502907</v>
      </c>
      <c r="L83" s="3">
        <v>3</v>
      </c>
      <c r="M83" s="3" t="s">
        <v>229</v>
      </c>
      <c r="N83" s="3">
        <v>2.8420000000000001</v>
      </c>
      <c r="O83" s="3">
        <v>0.87270000000000003</v>
      </c>
      <c r="P83" s="3">
        <v>95.135000000000005</v>
      </c>
      <c r="Q83" s="3">
        <v>0</v>
      </c>
      <c r="R83" s="3">
        <v>85</v>
      </c>
      <c r="S83" s="3">
        <v>85</v>
      </c>
      <c r="T83" s="3">
        <v>85</v>
      </c>
      <c r="U83" s="3">
        <f t="shared" si="2"/>
        <v>30.707248416608024</v>
      </c>
    </row>
    <row r="84" spans="1:21" x14ac:dyDescent="0.2">
      <c r="A84" s="3">
        <v>4</v>
      </c>
      <c r="B84" s="3" t="s">
        <v>230</v>
      </c>
      <c r="C84" s="3">
        <v>1.2509999999999999</v>
      </c>
      <c r="D84" s="3">
        <v>0.40500000000000003</v>
      </c>
      <c r="F84" s="3">
        <v>35.609000000000002</v>
      </c>
      <c r="G84" s="3">
        <v>27</v>
      </c>
      <c r="H84" s="3">
        <v>246</v>
      </c>
      <c r="I84" s="3">
        <v>85</v>
      </c>
      <c r="J84" s="3">
        <f t="shared" si="0"/>
        <v>32.374100719424462</v>
      </c>
      <c r="L84" s="3">
        <v>4</v>
      </c>
      <c r="M84" s="3" t="s">
        <v>231</v>
      </c>
      <c r="N84" s="3">
        <v>3.01</v>
      </c>
      <c r="O84" s="3">
        <v>0.64749999999999996</v>
      </c>
      <c r="P84" s="3">
        <v>84.677000000000007</v>
      </c>
      <c r="Q84" s="3">
        <v>0</v>
      </c>
      <c r="R84" s="3">
        <v>10</v>
      </c>
      <c r="S84" s="3">
        <v>85</v>
      </c>
      <c r="T84" s="3">
        <v>85</v>
      </c>
      <c r="U84" s="3">
        <f t="shared" si="2"/>
        <v>21.511627906976745</v>
      </c>
    </row>
    <row r="85" spans="1:21" x14ac:dyDescent="0.2">
      <c r="A85" s="3">
        <v>5</v>
      </c>
      <c r="B85" s="3" t="s">
        <v>232</v>
      </c>
      <c r="C85" s="3">
        <v>1.6459999999999999</v>
      </c>
      <c r="D85" s="3">
        <v>0.60699999999999998</v>
      </c>
      <c r="E85" s="3">
        <v>94.308999999999997</v>
      </c>
      <c r="F85" s="3">
        <v>34.33</v>
      </c>
      <c r="G85" s="3">
        <v>50</v>
      </c>
      <c r="H85" s="3">
        <v>250</v>
      </c>
      <c r="I85" s="3">
        <v>85</v>
      </c>
      <c r="J85" s="3">
        <f t="shared" si="0"/>
        <v>36.877278250303767</v>
      </c>
      <c r="L85" s="3">
        <v>5</v>
      </c>
      <c r="M85" s="3" t="s">
        <v>233</v>
      </c>
      <c r="N85" s="3">
        <v>2.8769999999999998</v>
      </c>
      <c r="O85" s="3">
        <v>0.81469999999999998</v>
      </c>
      <c r="P85" s="3">
        <v>84.992999999999995</v>
      </c>
      <c r="Q85" s="3">
        <v>0.70699999999999996</v>
      </c>
      <c r="R85" s="3">
        <v>10</v>
      </c>
      <c r="S85" s="3">
        <v>85</v>
      </c>
      <c r="T85" s="3">
        <v>85</v>
      </c>
      <c r="U85" s="3">
        <f t="shared" si="2"/>
        <v>28.31769204031978</v>
      </c>
    </row>
    <row r="86" spans="1:21" x14ac:dyDescent="0.2">
      <c r="A86" s="3">
        <v>6</v>
      </c>
      <c r="B86" s="3" t="s">
        <v>234</v>
      </c>
      <c r="C86" s="3">
        <v>1.421</v>
      </c>
      <c r="D86" s="3">
        <v>0.48799999999999999</v>
      </c>
      <c r="E86" s="3">
        <v>104.352</v>
      </c>
      <c r="F86" s="3">
        <v>47.82</v>
      </c>
      <c r="G86" s="3">
        <v>8</v>
      </c>
      <c r="H86" s="3">
        <v>248</v>
      </c>
      <c r="I86" s="3">
        <v>85</v>
      </c>
      <c r="J86" s="3">
        <f t="shared" si="0"/>
        <v>34.342012667135819</v>
      </c>
      <c r="L86" s="3">
        <v>6</v>
      </c>
      <c r="M86" s="3" t="s">
        <v>235</v>
      </c>
      <c r="N86" s="3">
        <v>2.133</v>
      </c>
      <c r="O86" s="3">
        <v>0.83760000000000001</v>
      </c>
      <c r="P86" s="3">
        <v>84.938999999999993</v>
      </c>
      <c r="Q86" s="3">
        <v>2.2029999999999998</v>
      </c>
      <c r="R86" s="3">
        <v>0</v>
      </c>
      <c r="S86" s="3">
        <v>85</v>
      </c>
      <c r="T86" s="3">
        <v>85</v>
      </c>
      <c r="U86" s="3">
        <f t="shared" si="2"/>
        <v>39.268635724331929</v>
      </c>
    </row>
    <row r="87" spans="1:21" x14ac:dyDescent="0.2">
      <c r="A87" s="3">
        <v>7</v>
      </c>
      <c r="B87" s="3" t="s">
        <v>236</v>
      </c>
      <c r="C87" s="3">
        <v>1.6060000000000001</v>
      </c>
      <c r="D87" s="3">
        <v>0.54900000000000004</v>
      </c>
      <c r="F87" s="3">
        <v>58.892000000000003</v>
      </c>
      <c r="G87" s="3">
        <v>26</v>
      </c>
      <c r="H87" s="3">
        <v>249</v>
      </c>
      <c r="I87" s="3">
        <v>85</v>
      </c>
      <c r="J87" s="3">
        <f t="shared" si="0"/>
        <v>34.184308841843091</v>
      </c>
      <c r="L87" s="3">
        <v>7</v>
      </c>
      <c r="M87" s="3" t="s">
        <v>237</v>
      </c>
      <c r="N87" s="3">
        <v>3.33</v>
      </c>
      <c r="O87" s="3">
        <v>1.0342</v>
      </c>
      <c r="P87" s="3">
        <v>84.86</v>
      </c>
      <c r="Q87" s="3">
        <v>3.2759999999999998</v>
      </c>
      <c r="R87" s="3">
        <v>2</v>
      </c>
      <c r="S87" s="3">
        <v>85</v>
      </c>
      <c r="T87" s="3">
        <v>85</v>
      </c>
      <c r="U87" s="3">
        <f t="shared" si="2"/>
        <v>31.057057057057058</v>
      </c>
    </row>
    <row r="88" spans="1:21" x14ac:dyDescent="0.2">
      <c r="A88" s="3">
        <v>8</v>
      </c>
      <c r="B88" s="3" t="s">
        <v>238</v>
      </c>
      <c r="C88" s="3">
        <v>1.256</v>
      </c>
      <c r="D88" s="3">
        <v>0.41</v>
      </c>
      <c r="E88" s="3">
        <v>95.822999999999993</v>
      </c>
      <c r="G88" s="3">
        <v>22</v>
      </c>
      <c r="H88" s="3">
        <v>249</v>
      </c>
      <c r="I88" s="3">
        <v>85</v>
      </c>
      <c r="J88" s="3">
        <f t="shared" si="0"/>
        <v>32.643312101910823</v>
      </c>
      <c r="L88" s="3">
        <v>8</v>
      </c>
      <c r="M88" s="3" t="s">
        <v>239</v>
      </c>
      <c r="N88" s="3">
        <v>2.98</v>
      </c>
      <c r="O88" s="3">
        <v>1.5431999999999999</v>
      </c>
      <c r="P88" s="3">
        <v>84.968000000000004</v>
      </c>
      <c r="Q88" s="3">
        <v>0</v>
      </c>
      <c r="R88" s="3">
        <v>85</v>
      </c>
      <c r="S88" s="3">
        <v>85</v>
      </c>
      <c r="T88" s="3">
        <v>85</v>
      </c>
      <c r="U88" s="3">
        <f t="shared" si="2"/>
        <v>51.785234899328856</v>
      </c>
    </row>
    <row r="89" spans="1:21" x14ac:dyDescent="0.2">
      <c r="A89" s="3">
        <v>9</v>
      </c>
      <c r="B89" s="3" t="s">
        <v>240</v>
      </c>
      <c r="C89" s="3">
        <v>1.032</v>
      </c>
      <c r="D89" s="3">
        <v>0.32100000000000001</v>
      </c>
      <c r="E89" s="3">
        <v>99.204999999999998</v>
      </c>
      <c r="F89" s="3">
        <v>39.966000000000001</v>
      </c>
      <c r="G89" s="3">
        <v>84</v>
      </c>
      <c r="H89" s="3">
        <v>243</v>
      </c>
      <c r="I89" s="3">
        <v>85</v>
      </c>
      <c r="J89" s="3">
        <f t="shared" si="0"/>
        <v>31.104651162790699</v>
      </c>
      <c r="L89" s="3">
        <v>9</v>
      </c>
      <c r="M89" s="3" t="s">
        <v>241</v>
      </c>
      <c r="N89" s="3">
        <v>3.2130000000000001</v>
      </c>
      <c r="O89" s="3">
        <v>1.3224</v>
      </c>
      <c r="P89" s="3">
        <v>84</v>
      </c>
      <c r="Q89" s="3">
        <v>1.5820000000000001</v>
      </c>
      <c r="R89" s="3">
        <v>4</v>
      </c>
      <c r="S89" s="3">
        <v>85</v>
      </c>
      <c r="T89" s="3">
        <v>85</v>
      </c>
      <c r="U89" s="3">
        <f t="shared" si="2"/>
        <v>41.157796451914095</v>
      </c>
    </row>
    <row r="91" spans="1:21" x14ac:dyDescent="0.2">
      <c r="A91" s="3" t="s">
        <v>69</v>
      </c>
      <c r="B91" s="3" t="s">
        <v>70</v>
      </c>
      <c r="C91" s="3" t="s">
        <v>71</v>
      </c>
      <c r="D91" s="3" t="s">
        <v>72</v>
      </c>
      <c r="E91" s="3" t="s">
        <v>73</v>
      </c>
      <c r="F91" s="3" t="s">
        <v>74</v>
      </c>
      <c r="G91" s="3" t="s">
        <v>75</v>
      </c>
      <c r="H91" s="3" t="s">
        <v>76</v>
      </c>
      <c r="I91" s="3" t="s">
        <v>77</v>
      </c>
      <c r="J91" s="3" t="s">
        <v>78</v>
      </c>
      <c r="L91" s="3" t="s">
        <v>69</v>
      </c>
      <c r="M91" s="3" t="s">
        <v>70</v>
      </c>
      <c r="N91" s="3" t="s">
        <v>71</v>
      </c>
      <c r="O91" s="3" t="s">
        <v>72</v>
      </c>
      <c r="P91" s="3" t="s">
        <v>73</v>
      </c>
      <c r="Q91" s="3" t="s">
        <v>74</v>
      </c>
      <c r="R91" s="3" t="s">
        <v>75</v>
      </c>
      <c r="S91" s="3" t="s">
        <v>76</v>
      </c>
      <c r="T91" s="3" t="s">
        <v>77</v>
      </c>
      <c r="U91" s="3" t="s">
        <v>78</v>
      </c>
    </row>
    <row r="92" spans="1:21" x14ac:dyDescent="0.2">
      <c r="A92" s="3">
        <v>1</v>
      </c>
      <c r="B92" s="3" t="s">
        <v>242</v>
      </c>
      <c r="C92" s="3">
        <v>1.2909999999999999</v>
      </c>
      <c r="D92" s="3">
        <v>0.2356</v>
      </c>
      <c r="E92" s="3">
        <v>85</v>
      </c>
      <c r="F92" s="3">
        <v>0</v>
      </c>
      <c r="G92" s="3">
        <v>85</v>
      </c>
      <c r="H92" s="3">
        <v>85</v>
      </c>
      <c r="I92" s="3">
        <v>85</v>
      </c>
      <c r="J92" s="3">
        <f t="shared" si="0"/>
        <v>18.249419054996128</v>
      </c>
      <c r="L92" s="3">
        <v>1</v>
      </c>
      <c r="M92" s="3" t="s">
        <v>243</v>
      </c>
      <c r="N92" s="3">
        <v>2.7839999999999998</v>
      </c>
      <c r="O92" s="3">
        <v>0.67700000000000005</v>
      </c>
      <c r="P92" s="3">
        <v>93.644000000000005</v>
      </c>
      <c r="Q92" s="3">
        <v>0.89500000000000002</v>
      </c>
      <c r="R92" s="3">
        <v>19</v>
      </c>
      <c r="S92" s="3">
        <v>245</v>
      </c>
      <c r="T92" s="3">
        <v>85</v>
      </c>
      <c r="U92" s="3">
        <f t="shared" si="2"/>
        <v>24.317528735632187</v>
      </c>
    </row>
    <row r="93" spans="1:21" x14ac:dyDescent="0.2">
      <c r="A93" s="3">
        <v>2</v>
      </c>
      <c r="B93" s="3" t="s">
        <v>244</v>
      </c>
      <c r="C93" s="3">
        <v>1.403</v>
      </c>
      <c r="D93" s="3">
        <v>0.40079999999999999</v>
      </c>
      <c r="E93" s="3">
        <v>85</v>
      </c>
      <c r="F93" s="3">
        <v>0</v>
      </c>
      <c r="G93" s="3">
        <v>85</v>
      </c>
      <c r="H93" s="3">
        <v>85</v>
      </c>
      <c r="I93" s="3">
        <v>85</v>
      </c>
      <c r="J93" s="3">
        <f t="shared" si="0"/>
        <v>28.56735566642908</v>
      </c>
      <c r="L93" s="3">
        <v>2</v>
      </c>
      <c r="M93" s="3" t="s">
        <v>245</v>
      </c>
      <c r="N93" s="3">
        <v>2.14</v>
      </c>
      <c r="O93" s="3">
        <v>0.52700000000000002</v>
      </c>
      <c r="P93" s="3">
        <v>93.656000000000006</v>
      </c>
      <c r="Q93" s="3">
        <v>0</v>
      </c>
      <c r="R93" s="3">
        <v>3</v>
      </c>
      <c r="S93" s="3">
        <v>187</v>
      </c>
      <c r="T93" s="3">
        <v>85</v>
      </c>
      <c r="U93" s="3">
        <f t="shared" si="2"/>
        <v>24.626168224299068</v>
      </c>
    </row>
    <row r="94" spans="1:21" x14ac:dyDescent="0.2">
      <c r="A94" s="3">
        <v>3</v>
      </c>
      <c r="B94" s="3" t="s">
        <v>246</v>
      </c>
      <c r="C94" s="3">
        <v>0.73299999999999998</v>
      </c>
      <c r="D94" s="3">
        <v>0.22520000000000001</v>
      </c>
      <c r="E94" s="3">
        <v>85</v>
      </c>
      <c r="F94" s="3">
        <v>0</v>
      </c>
      <c r="G94" s="3">
        <v>85</v>
      </c>
      <c r="H94" s="3">
        <v>85</v>
      </c>
      <c r="I94" s="3">
        <v>85</v>
      </c>
      <c r="J94" s="3">
        <f t="shared" si="0"/>
        <v>30.723055934515692</v>
      </c>
      <c r="L94" s="3">
        <v>3</v>
      </c>
      <c r="M94" s="3" t="s">
        <v>247</v>
      </c>
      <c r="N94" s="3">
        <v>4.0060000000000002</v>
      </c>
      <c r="O94" s="3">
        <v>0.46200000000000002</v>
      </c>
      <c r="P94" s="3">
        <v>84.995000000000005</v>
      </c>
      <c r="Q94" s="3">
        <v>0</v>
      </c>
      <c r="R94" s="3">
        <v>27</v>
      </c>
      <c r="S94" s="3">
        <v>137</v>
      </c>
      <c r="T94" s="3">
        <v>85</v>
      </c>
      <c r="U94" s="3">
        <f t="shared" si="2"/>
        <v>11.532700948577135</v>
      </c>
    </row>
    <row r="95" spans="1:21" x14ac:dyDescent="0.2">
      <c r="A95" s="3">
        <v>4</v>
      </c>
      <c r="B95" s="3" t="s">
        <v>248</v>
      </c>
      <c r="C95" s="3">
        <v>1.421</v>
      </c>
      <c r="D95" s="3">
        <v>0.32240000000000002</v>
      </c>
      <c r="E95" s="3">
        <v>85</v>
      </c>
      <c r="F95" s="3">
        <v>0</v>
      </c>
      <c r="G95" s="3">
        <v>85</v>
      </c>
      <c r="H95" s="3">
        <v>85</v>
      </c>
      <c r="I95" s="3">
        <v>85</v>
      </c>
      <c r="J95" s="3">
        <f t="shared" si="0"/>
        <v>22.688247712878258</v>
      </c>
      <c r="L95" s="3">
        <v>4</v>
      </c>
      <c r="M95" s="3" t="s">
        <v>249</v>
      </c>
      <c r="N95" s="3">
        <v>1.6639999999999999</v>
      </c>
      <c r="O95" s="3">
        <v>0.30599999999999999</v>
      </c>
      <c r="P95" s="3">
        <v>86.95</v>
      </c>
      <c r="Q95" s="3">
        <v>1.5409999999999999</v>
      </c>
      <c r="R95" s="3">
        <v>20</v>
      </c>
      <c r="S95" s="3">
        <v>152</v>
      </c>
      <c r="T95" s="3">
        <v>85</v>
      </c>
      <c r="U95" s="3">
        <f t="shared" si="2"/>
        <v>18.389423076923077</v>
      </c>
    </row>
    <row r="96" spans="1:21" x14ac:dyDescent="0.2">
      <c r="A96" s="3">
        <v>5</v>
      </c>
      <c r="B96" s="3" t="s">
        <v>250</v>
      </c>
      <c r="C96" s="3">
        <v>0.83099999999999996</v>
      </c>
      <c r="D96" s="3">
        <v>0.1605</v>
      </c>
      <c r="E96" s="3">
        <v>84.97</v>
      </c>
      <c r="F96" s="3">
        <v>1.54</v>
      </c>
      <c r="G96" s="3">
        <v>4</v>
      </c>
      <c r="H96" s="3">
        <v>85</v>
      </c>
      <c r="I96" s="3">
        <v>85</v>
      </c>
      <c r="J96" s="3">
        <f t="shared" si="0"/>
        <v>19.314079422382672</v>
      </c>
      <c r="L96" s="3">
        <v>5</v>
      </c>
      <c r="M96" s="3" t="s">
        <v>251</v>
      </c>
      <c r="N96" s="3">
        <v>2.9279999999999999</v>
      </c>
      <c r="O96" s="3">
        <v>0.89200000000000002</v>
      </c>
      <c r="P96" s="3">
        <v>94.308999999999997</v>
      </c>
      <c r="Q96" s="3">
        <v>0.41599999999999998</v>
      </c>
      <c r="R96" s="3">
        <v>19</v>
      </c>
      <c r="S96" s="3">
        <v>97</v>
      </c>
      <c r="T96" s="3">
        <v>85</v>
      </c>
      <c r="U96" s="3">
        <f t="shared" si="2"/>
        <v>30.464480874316941</v>
      </c>
    </row>
    <row r="97" spans="1:21" x14ac:dyDescent="0.2">
      <c r="A97" s="3">
        <v>6</v>
      </c>
      <c r="B97" s="3" t="s">
        <v>252</v>
      </c>
      <c r="C97" s="3">
        <v>1.2310000000000001</v>
      </c>
      <c r="D97" s="3">
        <v>0.44309999999999999</v>
      </c>
      <c r="E97" s="3">
        <v>85</v>
      </c>
      <c r="F97" s="3">
        <v>0</v>
      </c>
      <c r="G97" s="3">
        <v>85</v>
      </c>
      <c r="H97" s="3">
        <v>85</v>
      </c>
      <c r="I97" s="3">
        <v>85</v>
      </c>
      <c r="J97" s="3">
        <f t="shared" si="0"/>
        <v>35.995125913891144</v>
      </c>
      <c r="L97" s="3">
        <v>6</v>
      </c>
      <c r="M97" s="3" t="s">
        <v>253</v>
      </c>
      <c r="N97" s="3">
        <v>3.0419999999999998</v>
      </c>
      <c r="O97" s="3">
        <v>0.60599999999999998</v>
      </c>
      <c r="P97" s="3">
        <v>84.935000000000002</v>
      </c>
      <c r="Q97" s="3">
        <v>37.31</v>
      </c>
      <c r="R97" s="3">
        <v>21</v>
      </c>
      <c r="S97" s="3">
        <v>167</v>
      </c>
      <c r="T97" s="3">
        <v>85</v>
      </c>
      <c r="U97" s="3">
        <f t="shared" si="2"/>
        <v>19.921104536489153</v>
      </c>
    </row>
    <row r="98" spans="1:21" x14ac:dyDescent="0.2">
      <c r="A98" s="3">
        <v>7</v>
      </c>
      <c r="B98" s="3" t="s">
        <v>254</v>
      </c>
      <c r="C98" s="3">
        <v>1.3240000000000001</v>
      </c>
      <c r="D98" s="3">
        <v>0.46339999999999998</v>
      </c>
      <c r="E98" s="3">
        <v>85</v>
      </c>
      <c r="F98" s="3">
        <v>0</v>
      </c>
      <c r="G98" s="3">
        <v>85</v>
      </c>
      <c r="H98" s="3">
        <v>85</v>
      </c>
      <c r="I98" s="3">
        <v>85</v>
      </c>
      <c r="J98" s="3">
        <f t="shared" si="0"/>
        <v>35</v>
      </c>
      <c r="L98" s="3">
        <v>7</v>
      </c>
      <c r="M98" s="3" t="s">
        <v>255</v>
      </c>
      <c r="N98" s="3">
        <v>4.4809999999999999</v>
      </c>
      <c r="O98" s="3">
        <v>0.73399999999999999</v>
      </c>
      <c r="P98" s="3">
        <v>113.188</v>
      </c>
      <c r="Q98" s="3">
        <v>1.177</v>
      </c>
      <c r="R98" s="3">
        <v>17</v>
      </c>
      <c r="S98" s="3">
        <v>235</v>
      </c>
      <c r="T98" s="3">
        <v>85</v>
      </c>
      <c r="U98" s="3">
        <f t="shared" si="2"/>
        <v>16.380272260656103</v>
      </c>
    </row>
    <row r="99" spans="1:21" x14ac:dyDescent="0.2">
      <c r="A99" s="3">
        <v>8</v>
      </c>
      <c r="B99" s="3" t="s">
        <v>256</v>
      </c>
      <c r="C99" s="3">
        <v>1.4830000000000001</v>
      </c>
      <c r="D99" s="3">
        <v>0.37469999999999998</v>
      </c>
      <c r="E99" s="3">
        <v>85</v>
      </c>
      <c r="F99" s="3">
        <v>0</v>
      </c>
      <c r="G99" s="3">
        <v>85</v>
      </c>
      <c r="H99" s="3">
        <v>85</v>
      </c>
      <c r="I99" s="3">
        <v>85</v>
      </c>
      <c r="J99" s="3">
        <f t="shared" si="0"/>
        <v>25.266351989211056</v>
      </c>
      <c r="L99" s="3">
        <v>8</v>
      </c>
      <c r="M99" s="3" t="s">
        <v>257</v>
      </c>
      <c r="N99" s="3">
        <v>3.895</v>
      </c>
      <c r="O99" s="3">
        <v>0.17499999999999999</v>
      </c>
      <c r="P99" s="3">
        <v>99.204999999999998</v>
      </c>
      <c r="Q99" s="3">
        <v>0.66800000000000004</v>
      </c>
      <c r="R99" s="3">
        <v>10</v>
      </c>
      <c r="S99" s="3">
        <v>247</v>
      </c>
      <c r="T99" s="3">
        <v>85</v>
      </c>
      <c r="U99" s="3">
        <f t="shared" si="2"/>
        <v>4.4929396662387679</v>
      </c>
    </row>
    <row r="100" spans="1:21" x14ac:dyDescent="0.2">
      <c r="A100" s="3">
        <v>9</v>
      </c>
      <c r="B100" s="3" t="s">
        <v>258</v>
      </c>
      <c r="C100" s="3">
        <v>1.84</v>
      </c>
      <c r="D100" s="3">
        <v>0.44240000000000002</v>
      </c>
      <c r="E100" s="3">
        <v>85</v>
      </c>
      <c r="F100" s="3">
        <v>0</v>
      </c>
      <c r="G100" s="3">
        <v>85</v>
      </c>
      <c r="H100" s="3">
        <v>85</v>
      </c>
      <c r="I100" s="3">
        <v>85</v>
      </c>
      <c r="J100" s="3">
        <f t="shared" si="0"/>
        <v>24.043478260869566</v>
      </c>
      <c r="L100" s="3">
        <v>9</v>
      </c>
      <c r="M100" s="3" t="s">
        <v>259</v>
      </c>
      <c r="N100" s="3">
        <v>0.96</v>
      </c>
      <c r="O100" s="3">
        <v>0.12</v>
      </c>
      <c r="P100" s="3">
        <v>95.364999999999995</v>
      </c>
      <c r="Q100" s="3">
        <v>1.7310000000000001</v>
      </c>
      <c r="R100" s="3">
        <v>3</v>
      </c>
      <c r="S100" s="3">
        <v>137</v>
      </c>
      <c r="T100" s="3">
        <v>85</v>
      </c>
      <c r="U100" s="3">
        <f t="shared" si="2"/>
        <v>12.5</v>
      </c>
    </row>
    <row r="102" spans="1:21" x14ac:dyDescent="0.2">
      <c r="A102" s="3" t="s">
        <v>69</v>
      </c>
      <c r="B102" s="3" t="s">
        <v>70</v>
      </c>
      <c r="C102" s="3" t="s">
        <v>71</v>
      </c>
      <c r="D102" s="3" t="s">
        <v>72</v>
      </c>
      <c r="E102" s="3" t="s">
        <v>73</v>
      </c>
      <c r="F102" s="3" t="s">
        <v>74</v>
      </c>
      <c r="G102" s="3" t="s">
        <v>75</v>
      </c>
      <c r="H102" s="3" t="s">
        <v>76</v>
      </c>
      <c r="I102" s="3" t="s">
        <v>77</v>
      </c>
      <c r="J102" s="3" t="s">
        <v>78</v>
      </c>
      <c r="L102" s="3" t="s">
        <v>69</v>
      </c>
      <c r="M102" s="3" t="s">
        <v>70</v>
      </c>
      <c r="N102" s="3" t="s">
        <v>71</v>
      </c>
      <c r="O102" s="3" t="s">
        <v>72</v>
      </c>
      <c r="P102" s="3" t="s">
        <v>73</v>
      </c>
      <c r="Q102" s="3" t="s">
        <v>74</v>
      </c>
      <c r="R102" s="3" t="s">
        <v>75</v>
      </c>
      <c r="S102" s="3" t="s">
        <v>76</v>
      </c>
      <c r="T102" s="3" t="s">
        <v>77</v>
      </c>
      <c r="U102" s="3" t="s">
        <v>78</v>
      </c>
    </row>
    <row r="103" spans="1:21" x14ac:dyDescent="0.2">
      <c r="A103" s="3">
        <v>1</v>
      </c>
      <c r="B103" s="3" t="s">
        <v>260</v>
      </c>
      <c r="C103" s="3">
        <v>0.95899999999999996</v>
      </c>
      <c r="D103" s="3">
        <v>0.1366</v>
      </c>
      <c r="E103" s="3">
        <v>93.656000000000006</v>
      </c>
      <c r="F103" s="3">
        <v>1.399</v>
      </c>
      <c r="G103" s="3">
        <v>13</v>
      </c>
      <c r="H103" s="3">
        <v>85</v>
      </c>
      <c r="I103" s="3">
        <v>85</v>
      </c>
      <c r="J103" s="3">
        <f>D103/C103*100</f>
        <v>14.24400417101147</v>
      </c>
      <c r="L103" s="3">
        <v>1</v>
      </c>
      <c r="M103" s="3" t="s">
        <v>261</v>
      </c>
      <c r="N103" s="3">
        <v>2.226</v>
      </c>
      <c r="O103" s="3">
        <v>0.95179999999999998</v>
      </c>
      <c r="P103" s="3">
        <v>85</v>
      </c>
      <c r="Q103" s="3">
        <v>0.94699999999999995</v>
      </c>
      <c r="R103" s="3">
        <v>14</v>
      </c>
      <c r="S103" s="3">
        <v>85</v>
      </c>
      <c r="T103" s="3">
        <v>85</v>
      </c>
      <c r="U103" s="3">
        <f t="shared" ref="U103:U111" si="3">O103/N103*100</f>
        <v>42.758310871518418</v>
      </c>
    </row>
    <row r="104" spans="1:21" x14ac:dyDescent="0.2">
      <c r="A104" s="3">
        <v>2</v>
      </c>
      <c r="B104" s="3" t="s">
        <v>262</v>
      </c>
      <c r="C104" s="3">
        <v>1.5980000000000001</v>
      </c>
      <c r="D104" s="3">
        <v>0.37519999999999998</v>
      </c>
      <c r="E104" s="3">
        <v>84.986999999999995</v>
      </c>
      <c r="F104" s="3">
        <v>0.94699999999999995</v>
      </c>
      <c r="G104" s="3">
        <v>14</v>
      </c>
      <c r="H104" s="3">
        <v>85</v>
      </c>
      <c r="I104" s="3">
        <v>85</v>
      </c>
      <c r="J104" s="3">
        <f t="shared" si="0"/>
        <v>23.479349186483102</v>
      </c>
      <c r="L104" s="3">
        <v>2</v>
      </c>
      <c r="M104" s="3" t="s">
        <v>263</v>
      </c>
      <c r="N104" s="3">
        <v>1.3919999999999999</v>
      </c>
      <c r="O104" s="3">
        <v>0.44019999999999998</v>
      </c>
      <c r="P104" s="3">
        <v>84.97</v>
      </c>
      <c r="Q104" s="3">
        <v>1.399</v>
      </c>
      <c r="R104" s="3">
        <v>30</v>
      </c>
      <c r="S104" s="3">
        <v>85</v>
      </c>
      <c r="T104" s="3">
        <v>85</v>
      </c>
      <c r="U104" s="3">
        <f t="shared" si="3"/>
        <v>31.623563218390803</v>
      </c>
    </row>
    <row r="105" spans="1:21" x14ac:dyDescent="0.2">
      <c r="A105" s="3">
        <v>3</v>
      </c>
      <c r="B105" s="3" t="s">
        <v>264</v>
      </c>
      <c r="C105" s="3">
        <v>1.595</v>
      </c>
      <c r="D105" s="3">
        <v>0.48980000000000001</v>
      </c>
      <c r="E105" s="3">
        <v>123.83</v>
      </c>
      <c r="F105" s="3">
        <v>1.7310000000000001</v>
      </c>
      <c r="G105" s="3">
        <v>8</v>
      </c>
      <c r="H105" s="3">
        <v>85</v>
      </c>
      <c r="I105" s="3">
        <v>85</v>
      </c>
      <c r="J105" s="3">
        <f t="shared" si="0"/>
        <v>30.708463949843264</v>
      </c>
      <c r="L105" s="3">
        <v>3</v>
      </c>
      <c r="M105" s="3" t="s">
        <v>265</v>
      </c>
      <c r="N105" s="3">
        <v>3.3330000000000002</v>
      </c>
      <c r="O105" s="3">
        <v>1.0519000000000001</v>
      </c>
      <c r="P105" s="3">
        <v>85</v>
      </c>
      <c r="Q105" s="3">
        <v>0</v>
      </c>
      <c r="R105" s="3">
        <v>15</v>
      </c>
      <c r="S105" s="3">
        <v>85</v>
      </c>
      <c r="T105" s="3">
        <v>85</v>
      </c>
      <c r="U105" s="3">
        <f t="shared" si="3"/>
        <v>31.56015601560156</v>
      </c>
    </row>
    <row r="106" spans="1:21" x14ac:dyDescent="0.2">
      <c r="A106" s="3">
        <v>4</v>
      </c>
      <c r="B106" s="3" t="s">
        <v>266</v>
      </c>
      <c r="C106" s="3">
        <v>1.71</v>
      </c>
      <c r="D106" s="3">
        <v>0.38769999999999999</v>
      </c>
      <c r="E106" s="3">
        <v>43.908000000000001</v>
      </c>
      <c r="F106" s="3">
        <v>1.3460000000000001</v>
      </c>
      <c r="G106" s="3">
        <v>16</v>
      </c>
      <c r="H106" s="3">
        <v>85</v>
      </c>
      <c r="I106" s="3">
        <v>85</v>
      </c>
      <c r="J106" s="3">
        <f t="shared" si="0"/>
        <v>22.672514619883042</v>
      </c>
      <c r="L106" s="3">
        <v>4</v>
      </c>
      <c r="M106" s="3" t="s">
        <v>267</v>
      </c>
      <c r="N106" s="3">
        <v>3.7970000000000002</v>
      </c>
      <c r="O106" s="3">
        <v>0.74529999999999996</v>
      </c>
      <c r="P106" s="3">
        <v>85</v>
      </c>
      <c r="Q106" s="3">
        <v>0.91100000000000003</v>
      </c>
      <c r="R106" s="3">
        <v>20</v>
      </c>
      <c r="S106" s="3">
        <v>85</v>
      </c>
      <c r="T106" s="3">
        <v>85</v>
      </c>
      <c r="U106" s="3">
        <f t="shared" si="3"/>
        <v>19.62865420068475</v>
      </c>
    </row>
    <row r="107" spans="1:21" x14ac:dyDescent="0.2">
      <c r="A107" s="3">
        <v>5</v>
      </c>
      <c r="B107" s="3" t="s">
        <v>268</v>
      </c>
      <c r="C107" s="3">
        <v>1.5529999999999999</v>
      </c>
      <c r="D107" s="3">
        <v>0.4556</v>
      </c>
      <c r="E107" s="3">
        <v>84.897000000000006</v>
      </c>
      <c r="F107" s="3">
        <v>2.6110000000000002</v>
      </c>
      <c r="G107" s="3">
        <v>4</v>
      </c>
      <c r="H107" s="3">
        <v>85</v>
      </c>
      <c r="I107" s="3">
        <v>85</v>
      </c>
      <c r="J107" s="3">
        <f t="shared" si="0"/>
        <v>29.336767546683838</v>
      </c>
      <c r="L107" s="3">
        <v>5</v>
      </c>
      <c r="M107" s="3" t="s">
        <v>269</v>
      </c>
      <c r="N107" s="3">
        <v>2.59</v>
      </c>
      <c r="O107" s="3">
        <v>0.41460000000000002</v>
      </c>
      <c r="P107" s="3">
        <v>84.97</v>
      </c>
      <c r="Q107" s="3">
        <v>3.8119999999999998</v>
      </c>
      <c r="R107" s="3">
        <v>19</v>
      </c>
      <c r="S107" s="3">
        <v>85</v>
      </c>
      <c r="T107" s="3">
        <v>85</v>
      </c>
      <c r="U107" s="3">
        <f t="shared" si="3"/>
        <v>16.007722007722009</v>
      </c>
    </row>
    <row r="108" spans="1:21" x14ac:dyDescent="0.2">
      <c r="A108" s="3">
        <v>6</v>
      </c>
      <c r="B108" s="3" t="s">
        <v>270</v>
      </c>
      <c r="C108" s="3">
        <v>1.006</v>
      </c>
      <c r="D108" s="3">
        <v>0.35759999999999997</v>
      </c>
      <c r="E108" s="3">
        <v>84.849000000000004</v>
      </c>
      <c r="F108" s="3">
        <v>3.004</v>
      </c>
      <c r="G108" s="3">
        <v>13</v>
      </c>
      <c r="H108" s="3">
        <v>85</v>
      </c>
      <c r="I108" s="3">
        <v>85</v>
      </c>
      <c r="J108" s="3">
        <f t="shared" si="0"/>
        <v>35.546719681908542</v>
      </c>
      <c r="L108" s="3">
        <v>6</v>
      </c>
      <c r="M108" s="3" t="s">
        <v>271</v>
      </c>
      <c r="N108" s="3">
        <v>1.9790000000000001</v>
      </c>
      <c r="O108" s="3">
        <v>0.53459999999999996</v>
      </c>
      <c r="P108" s="3">
        <v>85</v>
      </c>
      <c r="Q108" s="3">
        <v>37.31</v>
      </c>
      <c r="R108" s="3">
        <v>14</v>
      </c>
      <c r="S108" s="3">
        <v>85</v>
      </c>
      <c r="T108" s="3">
        <v>85</v>
      </c>
      <c r="U108" s="3">
        <f t="shared" si="3"/>
        <v>27.013643254168766</v>
      </c>
    </row>
    <row r="109" spans="1:21" x14ac:dyDescent="0.2">
      <c r="A109" s="3">
        <v>7</v>
      </c>
      <c r="B109" s="3" t="s">
        <v>272</v>
      </c>
      <c r="C109" s="3">
        <v>0.73499999999999999</v>
      </c>
      <c r="D109" s="3">
        <v>0.21029999999999999</v>
      </c>
      <c r="E109" s="3">
        <v>84.89</v>
      </c>
      <c r="F109" s="3">
        <v>3.8119999999999998</v>
      </c>
      <c r="G109" s="3">
        <v>15</v>
      </c>
      <c r="H109" s="3">
        <v>255</v>
      </c>
      <c r="I109" s="3">
        <v>85</v>
      </c>
      <c r="J109" s="3">
        <f t="shared" si="0"/>
        <v>28.612244897959183</v>
      </c>
      <c r="L109" s="3">
        <v>7</v>
      </c>
      <c r="M109" s="3" t="s">
        <v>273</v>
      </c>
      <c r="N109" s="3">
        <v>2.4</v>
      </c>
      <c r="O109" s="3">
        <v>0.80020000000000002</v>
      </c>
      <c r="P109" s="3">
        <v>85</v>
      </c>
      <c r="Q109" s="3">
        <v>1.177</v>
      </c>
      <c r="R109" s="3">
        <v>30</v>
      </c>
      <c r="S109" s="3">
        <v>85</v>
      </c>
      <c r="T109" s="3">
        <v>85</v>
      </c>
      <c r="U109" s="3">
        <f t="shared" si="3"/>
        <v>33.341666666666669</v>
      </c>
    </row>
    <row r="110" spans="1:21" x14ac:dyDescent="0.2">
      <c r="A110" s="3">
        <v>8</v>
      </c>
      <c r="B110" s="3" t="s">
        <v>274</v>
      </c>
      <c r="C110" s="3">
        <v>0.997</v>
      </c>
      <c r="D110" s="3">
        <v>0.25190000000000001</v>
      </c>
      <c r="E110" s="3">
        <v>84.983999999999995</v>
      </c>
      <c r="F110" s="3">
        <v>0.91100000000000003</v>
      </c>
      <c r="G110" s="3">
        <v>30</v>
      </c>
      <c r="H110" s="3">
        <v>85</v>
      </c>
      <c r="I110" s="3">
        <v>85</v>
      </c>
      <c r="J110" s="3">
        <f t="shared" si="0"/>
        <v>25.26579739217653</v>
      </c>
      <c r="L110" s="3">
        <v>8</v>
      </c>
      <c r="M110" s="3" t="s">
        <v>275</v>
      </c>
      <c r="N110" s="3">
        <v>2.02</v>
      </c>
      <c r="O110" s="3">
        <v>0.4894</v>
      </c>
      <c r="P110" s="3">
        <v>85</v>
      </c>
      <c r="Q110" s="3">
        <v>3.2679999999999998</v>
      </c>
      <c r="R110" s="3">
        <v>10</v>
      </c>
      <c r="S110" s="3">
        <v>85</v>
      </c>
      <c r="T110" s="3">
        <v>85</v>
      </c>
      <c r="U110" s="3">
        <f t="shared" si="3"/>
        <v>24.227722772277225</v>
      </c>
    </row>
    <row r="111" spans="1:21" x14ac:dyDescent="0.2">
      <c r="A111" s="3">
        <v>9</v>
      </c>
      <c r="B111" s="3" t="s">
        <v>276</v>
      </c>
      <c r="C111" s="3">
        <v>0.871</v>
      </c>
      <c r="D111" s="3">
        <v>0.20930000000000001</v>
      </c>
      <c r="E111" s="3">
        <v>84.869</v>
      </c>
      <c r="F111" s="3">
        <v>3.2679999999999998</v>
      </c>
      <c r="G111" s="3">
        <v>5</v>
      </c>
      <c r="H111" s="3">
        <v>143</v>
      </c>
      <c r="I111" s="3">
        <v>85</v>
      </c>
      <c r="J111" s="3">
        <f t="shared" si="0"/>
        <v>24.029850746268657</v>
      </c>
      <c r="L111" s="3">
        <v>9</v>
      </c>
      <c r="M111" s="3" t="s">
        <v>277</v>
      </c>
      <c r="N111" s="3">
        <v>5.444</v>
      </c>
      <c r="O111" s="3">
        <v>1.9043000000000001</v>
      </c>
      <c r="P111" s="3">
        <v>85</v>
      </c>
      <c r="R111" s="3">
        <v>30</v>
      </c>
      <c r="S111" s="3">
        <v>143</v>
      </c>
      <c r="T111" s="3">
        <v>85</v>
      </c>
      <c r="U111" s="3">
        <f t="shared" si="3"/>
        <v>34.97979426891991</v>
      </c>
    </row>
    <row r="113" spans="1:21" x14ac:dyDescent="0.2">
      <c r="A113" s="3" t="s">
        <v>69</v>
      </c>
      <c r="B113" s="3" t="s">
        <v>70</v>
      </c>
      <c r="C113" s="3" t="s">
        <v>71</v>
      </c>
      <c r="D113" s="3" t="s">
        <v>72</v>
      </c>
      <c r="E113" s="3" t="s">
        <v>73</v>
      </c>
      <c r="F113" s="3" t="s">
        <v>74</v>
      </c>
      <c r="G113" s="3" t="s">
        <v>75</v>
      </c>
      <c r="H113" s="3" t="s">
        <v>76</v>
      </c>
      <c r="I113" s="3" t="s">
        <v>77</v>
      </c>
      <c r="J113" s="3" t="s">
        <v>78</v>
      </c>
      <c r="L113" s="3" t="s">
        <v>69</v>
      </c>
      <c r="M113" s="3" t="s">
        <v>70</v>
      </c>
      <c r="N113" s="3" t="s">
        <v>71</v>
      </c>
      <c r="O113" s="3" t="s">
        <v>72</v>
      </c>
      <c r="P113" s="3" t="s">
        <v>73</v>
      </c>
      <c r="Q113" s="3" t="s">
        <v>74</v>
      </c>
      <c r="R113" s="3" t="s">
        <v>75</v>
      </c>
      <c r="S113" s="3" t="s">
        <v>76</v>
      </c>
      <c r="T113" s="3" t="s">
        <v>77</v>
      </c>
      <c r="U113" s="3" t="s">
        <v>78</v>
      </c>
    </row>
    <row r="114" spans="1:21" x14ac:dyDescent="0.2">
      <c r="A114" s="3">
        <v>1</v>
      </c>
      <c r="B114" s="3" t="s">
        <v>278</v>
      </c>
      <c r="C114" s="3">
        <v>0.95899999999999996</v>
      </c>
      <c r="D114" s="3">
        <v>0.19900000000000001</v>
      </c>
      <c r="E114" s="3">
        <v>84.97</v>
      </c>
      <c r="F114" s="3">
        <v>1.399</v>
      </c>
      <c r="G114" s="3">
        <v>13</v>
      </c>
      <c r="H114" s="3">
        <v>85</v>
      </c>
      <c r="I114" s="3">
        <v>85</v>
      </c>
      <c r="J114" s="3">
        <f>D114/C114*100</f>
        <v>20.750782064650679</v>
      </c>
      <c r="L114" s="3">
        <v>1</v>
      </c>
      <c r="M114" s="3" t="s">
        <v>279</v>
      </c>
      <c r="N114" s="3">
        <v>1.7463</v>
      </c>
      <c r="O114" s="3">
        <v>0.65839999999999999</v>
      </c>
      <c r="P114" s="3">
        <v>85.518000000000001</v>
      </c>
      <c r="Q114" s="3">
        <v>1.399</v>
      </c>
      <c r="R114" s="3">
        <v>31</v>
      </c>
      <c r="S114" s="3">
        <v>225</v>
      </c>
      <c r="T114" s="3">
        <v>85</v>
      </c>
      <c r="U114" s="3">
        <f t="shared" ref="U114:U122" si="4">O114/N114*100</f>
        <v>37.702571150432341</v>
      </c>
    </row>
    <row r="115" spans="1:21" x14ac:dyDescent="0.2">
      <c r="A115" s="3">
        <v>2</v>
      </c>
      <c r="B115" s="3" t="s">
        <v>280</v>
      </c>
      <c r="C115" s="3">
        <v>1.5980000000000001</v>
      </c>
      <c r="D115" s="3">
        <v>0.46300000000000002</v>
      </c>
      <c r="E115" s="3">
        <v>84.986999999999995</v>
      </c>
      <c r="F115" s="3">
        <v>0.94699999999999995</v>
      </c>
      <c r="G115" s="3">
        <v>14</v>
      </c>
      <c r="H115" s="3">
        <v>85</v>
      </c>
      <c r="I115" s="3">
        <v>85</v>
      </c>
      <c r="J115" s="3">
        <f t="shared" si="0"/>
        <v>28.973717146433042</v>
      </c>
      <c r="L115" s="3">
        <v>2</v>
      </c>
      <c r="M115" s="3" t="s">
        <v>245</v>
      </c>
      <c r="N115" s="3">
        <v>3.0642</v>
      </c>
      <c r="O115" s="3">
        <v>0.55510000000000004</v>
      </c>
      <c r="P115" s="3">
        <v>85</v>
      </c>
      <c r="Q115" s="3">
        <v>5.6230000000000002</v>
      </c>
      <c r="R115" s="3">
        <v>33</v>
      </c>
      <c r="S115" s="3">
        <v>85</v>
      </c>
      <c r="T115" s="3">
        <v>85</v>
      </c>
      <c r="U115" s="3">
        <f t="shared" si="4"/>
        <v>18.115658246850728</v>
      </c>
    </row>
    <row r="116" spans="1:21" x14ac:dyDescent="0.2">
      <c r="A116" s="3">
        <v>3</v>
      </c>
      <c r="B116" s="3" t="s">
        <v>281</v>
      </c>
      <c r="C116" s="3">
        <v>1.595</v>
      </c>
      <c r="D116" s="3">
        <v>0.27800000000000002</v>
      </c>
      <c r="E116" s="3">
        <v>84.953000000000003</v>
      </c>
      <c r="F116" s="3">
        <v>1.7310000000000001</v>
      </c>
      <c r="G116" s="3">
        <v>8</v>
      </c>
      <c r="H116" s="3">
        <v>85</v>
      </c>
      <c r="I116" s="3">
        <v>85</v>
      </c>
      <c r="J116" s="3">
        <f t="shared" si="0"/>
        <v>17.429467084639498</v>
      </c>
      <c r="L116" s="3">
        <v>3</v>
      </c>
      <c r="M116" s="3" t="s">
        <v>247</v>
      </c>
      <c r="N116" s="3">
        <v>0.61350000000000005</v>
      </c>
      <c r="O116" s="3">
        <v>0.21829999999999999</v>
      </c>
      <c r="P116" s="3">
        <v>85</v>
      </c>
      <c r="Q116" s="3">
        <v>2.6110000000000002</v>
      </c>
      <c r="R116" s="3">
        <v>30</v>
      </c>
      <c r="S116" s="3">
        <v>244</v>
      </c>
      <c r="T116" s="3">
        <v>85</v>
      </c>
      <c r="U116" s="3">
        <f t="shared" si="4"/>
        <v>35.582722086389559</v>
      </c>
    </row>
    <row r="117" spans="1:21" x14ac:dyDescent="0.2">
      <c r="A117" s="3">
        <v>4</v>
      </c>
      <c r="B117" s="3" t="s">
        <v>282</v>
      </c>
      <c r="C117" s="3">
        <v>1.71</v>
      </c>
      <c r="D117" s="3">
        <v>0.41599999999999998</v>
      </c>
      <c r="E117" s="3">
        <v>90.86</v>
      </c>
      <c r="F117" s="3">
        <v>1.3460000000000001</v>
      </c>
      <c r="G117" s="3">
        <v>16</v>
      </c>
      <c r="H117" s="3">
        <v>85</v>
      </c>
      <c r="I117" s="3">
        <v>85</v>
      </c>
      <c r="J117" s="3">
        <f t="shared" si="0"/>
        <v>24.327485380116958</v>
      </c>
      <c r="L117" s="3">
        <v>4</v>
      </c>
      <c r="M117" s="3" t="s">
        <v>249</v>
      </c>
      <c r="N117" s="3">
        <v>2.0962999999999998</v>
      </c>
      <c r="O117" s="3">
        <v>0.46200000000000002</v>
      </c>
      <c r="P117" s="3">
        <v>84.97</v>
      </c>
      <c r="Q117" s="3">
        <v>27.5</v>
      </c>
      <c r="R117" s="3">
        <v>15</v>
      </c>
      <c r="S117" s="3">
        <v>255</v>
      </c>
      <c r="T117" s="3">
        <v>85</v>
      </c>
      <c r="U117" s="3">
        <f t="shared" si="4"/>
        <v>22.038830320087776</v>
      </c>
    </row>
    <row r="118" spans="1:21" x14ac:dyDescent="0.2">
      <c r="A118" s="3">
        <v>5</v>
      </c>
      <c r="B118" s="3" t="s">
        <v>283</v>
      </c>
      <c r="C118" s="3">
        <v>1.5529999999999999</v>
      </c>
      <c r="D118" s="3">
        <v>0.34899999999999998</v>
      </c>
      <c r="E118" s="3">
        <v>84.897000000000006</v>
      </c>
      <c r="F118" s="3">
        <v>2.6110000000000002</v>
      </c>
      <c r="G118" s="3">
        <v>4</v>
      </c>
      <c r="H118" s="3">
        <v>85</v>
      </c>
      <c r="I118" s="3">
        <v>85</v>
      </c>
      <c r="J118" s="3">
        <f t="shared" si="0"/>
        <v>22.472633612363168</v>
      </c>
      <c r="L118" s="3">
        <v>5</v>
      </c>
      <c r="M118" s="3" t="s">
        <v>251</v>
      </c>
      <c r="N118" s="3">
        <v>0.96450000000000002</v>
      </c>
      <c r="O118" s="3">
        <v>0.2402</v>
      </c>
      <c r="P118" s="3">
        <v>99.503</v>
      </c>
      <c r="Q118" s="3">
        <v>3.2679999999999998</v>
      </c>
      <c r="R118" s="3">
        <v>34</v>
      </c>
      <c r="S118" s="3">
        <v>247</v>
      </c>
      <c r="T118" s="3">
        <v>85</v>
      </c>
      <c r="U118" s="3">
        <f t="shared" si="4"/>
        <v>24.904095386210471</v>
      </c>
    </row>
    <row r="119" spans="1:21" x14ac:dyDescent="0.2">
      <c r="A119" s="3">
        <v>6</v>
      </c>
      <c r="B119" s="3" t="s">
        <v>284</v>
      </c>
      <c r="C119" s="3">
        <v>1.006</v>
      </c>
      <c r="D119" s="3">
        <v>0.17799999999999999</v>
      </c>
      <c r="E119" s="3">
        <v>84.849000000000004</v>
      </c>
      <c r="F119" s="3">
        <v>3.004</v>
      </c>
      <c r="G119" s="3">
        <v>13</v>
      </c>
      <c r="H119" s="3">
        <v>85</v>
      </c>
      <c r="I119" s="3">
        <v>85</v>
      </c>
      <c r="J119" s="3">
        <f t="shared" si="0"/>
        <v>17.693836978131213</v>
      </c>
      <c r="L119" s="3">
        <v>6</v>
      </c>
      <c r="M119" s="3" t="s">
        <v>253</v>
      </c>
      <c r="N119" s="3">
        <v>0.62519999999999998</v>
      </c>
      <c r="O119" s="3">
        <v>0.19520000000000001</v>
      </c>
      <c r="P119" s="3">
        <v>85</v>
      </c>
      <c r="Q119" s="3">
        <v>0.41599999999999998</v>
      </c>
      <c r="R119" s="3">
        <v>30</v>
      </c>
      <c r="S119" s="3">
        <v>85</v>
      </c>
      <c r="T119" s="3">
        <v>85</v>
      </c>
      <c r="U119" s="3">
        <f t="shared" si="4"/>
        <v>31.222008957133717</v>
      </c>
    </row>
    <row r="120" spans="1:21" x14ac:dyDescent="0.2">
      <c r="A120" s="3">
        <v>7</v>
      </c>
      <c r="B120" s="3" t="s">
        <v>285</v>
      </c>
      <c r="C120" s="3">
        <v>0.73499999999999999</v>
      </c>
      <c r="D120" s="3">
        <v>0.2</v>
      </c>
      <c r="E120" s="3">
        <v>84.89</v>
      </c>
      <c r="F120" s="3">
        <v>3.8119999999999998</v>
      </c>
      <c r="G120" s="3">
        <v>15</v>
      </c>
      <c r="H120" s="3">
        <v>255</v>
      </c>
      <c r="I120" s="3">
        <v>85</v>
      </c>
      <c r="J120" s="3">
        <f t="shared" si="0"/>
        <v>27.210884353741498</v>
      </c>
      <c r="L120" s="3">
        <v>7</v>
      </c>
      <c r="M120" s="3" t="s">
        <v>255</v>
      </c>
      <c r="N120" s="3">
        <v>3.0750999999999999</v>
      </c>
      <c r="O120" s="3">
        <v>1.1952</v>
      </c>
      <c r="P120" s="3">
        <v>84.97</v>
      </c>
      <c r="Q120" s="3">
        <v>30.72</v>
      </c>
      <c r="R120" s="3">
        <v>19</v>
      </c>
      <c r="S120" s="3">
        <v>240</v>
      </c>
      <c r="T120" s="3">
        <v>85</v>
      </c>
      <c r="U120" s="3">
        <f t="shared" si="4"/>
        <v>38.867028714513353</v>
      </c>
    </row>
    <row r="121" spans="1:21" x14ac:dyDescent="0.2">
      <c r="A121" s="3">
        <v>8</v>
      </c>
      <c r="B121" s="3" t="s">
        <v>286</v>
      </c>
      <c r="C121" s="3">
        <v>0.997</v>
      </c>
      <c r="D121" s="3">
        <v>0.19700000000000001</v>
      </c>
      <c r="E121" s="3">
        <v>96.248000000000005</v>
      </c>
      <c r="F121" s="3">
        <v>0.91100000000000003</v>
      </c>
      <c r="G121" s="3">
        <v>30</v>
      </c>
      <c r="H121" s="3">
        <v>85</v>
      </c>
      <c r="I121" s="3">
        <v>85</v>
      </c>
      <c r="J121" s="3">
        <f t="shared" si="0"/>
        <v>19.759277833500501</v>
      </c>
      <c r="L121" s="3">
        <v>8</v>
      </c>
      <c r="M121" s="3" t="s">
        <v>257</v>
      </c>
      <c r="N121" s="3">
        <v>2.5798999999999999</v>
      </c>
      <c r="O121" s="3">
        <v>0.50219999999999998</v>
      </c>
      <c r="P121" s="3">
        <v>84.97</v>
      </c>
      <c r="Q121" s="3">
        <v>1.177</v>
      </c>
      <c r="R121" s="3">
        <v>19</v>
      </c>
      <c r="S121" s="3">
        <v>231</v>
      </c>
      <c r="T121" s="3">
        <v>85</v>
      </c>
      <c r="U121" s="3">
        <f t="shared" si="4"/>
        <v>19.465870770184889</v>
      </c>
    </row>
    <row r="122" spans="1:21" x14ac:dyDescent="0.2">
      <c r="A122" s="3">
        <v>9</v>
      </c>
      <c r="B122" s="3" t="s">
        <v>287</v>
      </c>
      <c r="C122" s="3">
        <v>0.871</v>
      </c>
      <c r="D122" s="3">
        <v>0.106</v>
      </c>
      <c r="E122" s="3">
        <v>85</v>
      </c>
      <c r="F122" s="3">
        <v>3.2679999999999998</v>
      </c>
      <c r="G122" s="3">
        <v>5</v>
      </c>
      <c r="H122" s="3">
        <v>143</v>
      </c>
      <c r="I122" s="3">
        <v>85</v>
      </c>
      <c r="J122" s="3">
        <f t="shared" si="0"/>
        <v>12.169919632606199</v>
      </c>
      <c r="L122" s="3">
        <v>9</v>
      </c>
      <c r="M122" s="3" t="s">
        <v>259</v>
      </c>
      <c r="N122" s="3">
        <v>3.0041000000000002</v>
      </c>
      <c r="O122" s="3">
        <v>0.93410000000000004</v>
      </c>
      <c r="P122" s="3">
        <v>84.97</v>
      </c>
      <c r="Q122" s="3">
        <v>1.177</v>
      </c>
      <c r="R122" s="3">
        <v>7</v>
      </c>
      <c r="S122" s="3">
        <v>230</v>
      </c>
      <c r="T122" s="3">
        <v>85</v>
      </c>
      <c r="U122" s="3">
        <f t="shared" si="4"/>
        <v>31.094171299224392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Leaf RWC</vt:lpstr>
      <vt:lpstr>Stomatal con.</vt:lpstr>
      <vt:lpstr>Pathogen plates</vt:lpstr>
      <vt:lpstr>Pathogen soil</vt:lpstr>
      <vt:lpstr>Pathogen M82</vt:lpstr>
      <vt:lpstr>Pathogen pennellii</vt:lpstr>
      <vt:lpstr>Pathogen M82_symp</vt:lpstr>
      <vt:lpstr>Pathogen pennellii_symp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Natanella Eliaz</dc:creator>
  <cp:lastModifiedBy>Natanella Eliaz</cp:lastModifiedBy>
  <dcterms:created xsi:type="dcterms:W3CDTF">2025-07-27T07:09:27Z</dcterms:created>
  <dcterms:modified xsi:type="dcterms:W3CDTF">2025-07-31T19:35:07Z</dcterms:modified>
</cp:coreProperties>
</file>