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/>
  <mc:AlternateContent xmlns:mc="http://schemas.openxmlformats.org/markup-compatibility/2006">
    <mc:Choice Requires="x15">
      <x15ac:absPath xmlns:x15ac="http://schemas.microsoft.com/office/spreadsheetml/2010/11/ac" url="/Users/Antonio/Documents/Lab/Ronald Cohn's Laboratory/Joubert Syndrome Project/Paper/Submission Material/Nature Communications_6 [Revision Round IV_Final]/"/>
    </mc:Choice>
  </mc:AlternateContent>
  <xr:revisionPtr revIDLastSave="0" documentId="13_ncr:1_{2AE91B20-A105-2747-AD02-1DC0DA0ADC12}" xr6:coauthVersionLast="47" xr6:coauthVersionMax="47" xr10:uidLastSave="{00000000-0000-0000-0000-000000000000}"/>
  <bookViews>
    <workbookView xWindow="0" yWindow="520" windowWidth="28800" windowHeight="16020" firstSheet="4" activeTab="6" xr2:uid="{00000000-000D-0000-FFFF-FFFF00000000}"/>
  </bookViews>
  <sheets>
    <sheet name="Figure 2" sheetId="12" r:id="rId1"/>
    <sheet name="Figure 3" sheetId="29" r:id="rId2"/>
    <sheet name="Figure 4" sheetId="15" r:id="rId3"/>
    <sheet name="Figure 5" sheetId="16" r:id="rId4"/>
    <sheet name="Figure 6" sheetId="4" r:id="rId5"/>
    <sheet name="Figure 7" sheetId="6" r:id="rId6"/>
    <sheet name="Figure 8" sheetId="30" r:id="rId7"/>
    <sheet name="Figure 9" sheetId="19" r:id="rId8"/>
    <sheet name="Figure 10" sheetId="20" r:id="rId9"/>
    <sheet name="Figure S1" sheetId="21" r:id="rId10"/>
    <sheet name="Figure S3" sheetId="31" r:id="rId11"/>
    <sheet name="Figure S4" sheetId="7" r:id="rId12"/>
    <sheet name="Figure S5" sheetId="8" r:id="rId13"/>
    <sheet name="Figure S6" sheetId="10" r:id="rId14"/>
    <sheet name="Figure S7" sheetId="11" r:id="rId15"/>
    <sheet name="Figure S9" sheetId="24" r:id="rId16"/>
    <sheet name="Figure S10" sheetId="34" r:id="rId17"/>
    <sheet name="Figure S11" sheetId="27" r:id="rId18"/>
    <sheet name="Figure S12" sheetId="2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30" l="1"/>
  <c r="J25" i="30" s="1"/>
  <c r="H25" i="30"/>
  <c r="G25" i="30"/>
  <c r="I22" i="30"/>
  <c r="J22" i="30" s="1"/>
  <c r="H22" i="30"/>
  <c r="G22" i="30"/>
  <c r="J18" i="30"/>
  <c r="I18" i="30"/>
  <c r="H18" i="30"/>
  <c r="G18" i="30"/>
  <c r="I14" i="30"/>
  <c r="J14" i="30" s="1"/>
  <c r="H14" i="30"/>
  <c r="G14" i="30"/>
  <c r="J11" i="30"/>
  <c r="I11" i="30"/>
  <c r="H11" i="30"/>
  <c r="G11" i="30"/>
  <c r="I8" i="30"/>
  <c r="J8" i="30" s="1"/>
  <c r="H8" i="30"/>
  <c r="G8" i="30"/>
  <c r="L12" i="34" l="1"/>
  <c r="G12" i="34"/>
  <c r="L9" i="34"/>
  <c r="G9" i="34"/>
  <c r="L6" i="34"/>
  <c r="G6" i="34"/>
  <c r="R14" i="30" l="1"/>
  <c r="O14" i="30"/>
  <c r="M10" i="12" l="1"/>
  <c r="F11" i="12"/>
  <c r="H92" i="27"/>
  <c r="G92" i="27"/>
  <c r="F92" i="27"/>
  <c r="E92" i="27"/>
  <c r="D92" i="27"/>
  <c r="H89" i="27"/>
  <c r="G89" i="27"/>
  <c r="F89" i="27"/>
  <c r="E89" i="27"/>
  <c r="D89" i="27"/>
  <c r="H86" i="27"/>
  <c r="G86" i="27"/>
  <c r="F86" i="27"/>
  <c r="E86" i="27"/>
  <c r="D86" i="27"/>
  <c r="H83" i="27"/>
  <c r="G83" i="27"/>
  <c r="F83" i="27"/>
  <c r="E83" i="27"/>
  <c r="D83" i="27"/>
  <c r="H80" i="27"/>
  <c r="G80" i="27"/>
  <c r="F80" i="27"/>
  <c r="E80" i="27"/>
  <c r="D80" i="27"/>
  <c r="H77" i="27"/>
  <c r="G77" i="27"/>
  <c r="F77" i="27"/>
  <c r="E77" i="27"/>
  <c r="D77" i="27"/>
  <c r="H74" i="27"/>
  <c r="G74" i="27"/>
  <c r="F74" i="27"/>
  <c r="E74" i="27"/>
  <c r="D74" i="27"/>
  <c r="H71" i="27"/>
  <c r="G71" i="27"/>
  <c r="F71" i="27"/>
  <c r="E71" i="27"/>
  <c r="D71" i="27"/>
  <c r="H68" i="27"/>
  <c r="G68" i="27"/>
  <c r="F68" i="27"/>
  <c r="E68" i="27"/>
  <c r="D68" i="27"/>
  <c r="H65" i="27"/>
  <c r="G65" i="27"/>
  <c r="F65" i="27"/>
  <c r="E65" i="27"/>
  <c r="D65" i="27"/>
  <c r="H62" i="27"/>
  <c r="G62" i="27"/>
  <c r="F62" i="27"/>
  <c r="E62" i="27"/>
  <c r="D62" i="27"/>
  <c r="H59" i="27"/>
  <c r="G59" i="27"/>
  <c r="F59" i="27"/>
  <c r="E59" i="27"/>
  <c r="D59" i="27"/>
  <c r="H56" i="27"/>
  <c r="G56" i="27"/>
  <c r="F56" i="27"/>
  <c r="E56" i="27"/>
  <c r="D56" i="27"/>
  <c r="H53" i="27"/>
  <c r="G53" i="27"/>
  <c r="F53" i="27"/>
  <c r="E53" i="27"/>
  <c r="D53" i="27"/>
  <c r="H50" i="27"/>
  <c r="G50" i="27"/>
  <c r="F50" i="27"/>
  <c r="E50" i="27"/>
  <c r="D50" i="27"/>
  <c r="H47" i="27"/>
  <c r="G47" i="27"/>
  <c r="F47" i="27"/>
  <c r="E47" i="27"/>
  <c r="D47" i="27"/>
  <c r="H44" i="27"/>
  <c r="G44" i="27"/>
  <c r="F44" i="27"/>
  <c r="E44" i="27"/>
  <c r="D44" i="27"/>
  <c r="H41" i="27"/>
  <c r="G41" i="27"/>
  <c r="F41" i="27"/>
  <c r="E41" i="27"/>
  <c r="D41" i="27"/>
  <c r="H38" i="27"/>
  <c r="G38" i="27"/>
  <c r="F38" i="27"/>
  <c r="E38" i="27"/>
  <c r="D38" i="27"/>
  <c r="H35" i="27"/>
  <c r="G35" i="27"/>
  <c r="F35" i="27"/>
  <c r="E35" i="27"/>
  <c r="D35" i="27"/>
  <c r="H32" i="27"/>
  <c r="G32" i="27"/>
  <c r="F32" i="27"/>
  <c r="E32" i="27"/>
  <c r="D32" i="27"/>
  <c r="H29" i="27"/>
  <c r="G29" i="27"/>
  <c r="F29" i="27"/>
  <c r="E29" i="27"/>
  <c r="D29" i="27"/>
  <c r="H26" i="27"/>
  <c r="G26" i="27"/>
  <c r="F26" i="27"/>
  <c r="E26" i="27"/>
  <c r="D26" i="27"/>
  <c r="H23" i="27"/>
  <c r="G23" i="27"/>
  <c r="F23" i="27"/>
  <c r="E23" i="27"/>
  <c r="D23" i="27"/>
  <c r="H20" i="27"/>
  <c r="G20" i="27"/>
  <c r="F20" i="27"/>
  <c r="E20" i="27"/>
  <c r="D20" i="27"/>
  <c r="H17" i="27"/>
  <c r="G17" i="27"/>
  <c r="F17" i="27"/>
  <c r="E17" i="27"/>
  <c r="D17" i="27"/>
  <c r="H85" i="20"/>
  <c r="G85" i="20"/>
  <c r="F85" i="20"/>
  <c r="E85" i="20"/>
  <c r="D85" i="20"/>
  <c r="H82" i="20"/>
  <c r="G82" i="20"/>
  <c r="F82" i="20"/>
  <c r="E82" i="20"/>
  <c r="D82" i="20"/>
  <c r="H79" i="20"/>
  <c r="G79" i="20"/>
  <c r="F79" i="20"/>
  <c r="E79" i="20"/>
  <c r="D79" i="20"/>
  <c r="H76" i="20"/>
  <c r="G76" i="20"/>
  <c r="F76" i="20"/>
  <c r="E76" i="20"/>
  <c r="D76" i="20"/>
  <c r="H73" i="20"/>
  <c r="G73" i="20"/>
  <c r="F73" i="20"/>
  <c r="E73" i="20"/>
  <c r="D73" i="20"/>
  <c r="H70" i="20"/>
  <c r="G70" i="20"/>
  <c r="F70" i="20"/>
  <c r="E70" i="20"/>
  <c r="D70" i="20"/>
  <c r="H67" i="20"/>
  <c r="G67" i="20"/>
  <c r="F67" i="20"/>
  <c r="E67" i="20"/>
  <c r="D67" i="20"/>
  <c r="H64" i="20"/>
  <c r="G64" i="20"/>
  <c r="F64" i="20"/>
  <c r="E64" i="20"/>
  <c r="D64" i="20"/>
  <c r="H61" i="20"/>
  <c r="G61" i="20"/>
  <c r="F61" i="20"/>
  <c r="E61" i="20"/>
  <c r="D61" i="20"/>
  <c r="H58" i="20"/>
  <c r="G58" i="20"/>
  <c r="F58" i="20"/>
  <c r="E58" i="20"/>
  <c r="D58" i="20"/>
  <c r="H55" i="20"/>
  <c r="G55" i="20"/>
  <c r="F55" i="20"/>
  <c r="E55" i="20"/>
  <c r="D55" i="20"/>
  <c r="H52" i="20"/>
  <c r="G52" i="20"/>
  <c r="F52" i="20"/>
  <c r="E52" i="20"/>
  <c r="D52" i="20"/>
  <c r="H49" i="20"/>
  <c r="G49" i="20"/>
  <c r="F49" i="20"/>
  <c r="E49" i="20"/>
  <c r="D49" i="20"/>
  <c r="H46" i="20"/>
  <c r="G46" i="20"/>
  <c r="F46" i="20"/>
  <c r="E46" i="20"/>
  <c r="D46" i="20"/>
  <c r="H43" i="20"/>
  <c r="G43" i="20"/>
  <c r="F43" i="20"/>
  <c r="E43" i="20"/>
  <c r="D43" i="20"/>
  <c r="H40" i="20"/>
  <c r="G40" i="20"/>
  <c r="F40" i="20"/>
  <c r="E40" i="20"/>
  <c r="D40" i="20"/>
  <c r="H37" i="20"/>
  <c r="G37" i="20"/>
  <c r="F37" i="20"/>
  <c r="E37" i="20"/>
  <c r="D37" i="20"/>
  <c r="H34" i="20"/>
  <c r="G34" i="20"/>
  <c r="F34" i="20"/>
  <c r="E34" i="20"/>
  <c r="D34" i="20"/>
  <c r="H31" i="20"/>
  <c r="G31" i="20"/>
  <c r="F31" i="20"/>
  <c r="E31" i="20"/>
  <c r="D31" i="20"/>
  <c r="H28" i="20"/>
  <c r="G28" i="20"/>
  <c r="F28" i="20"/>
  <c r="E28" i="20"/>
  <c r="D28" i="20"/>
  <c r="H25" i="20"/>
  <c r="G25" i="20"/>
  <c r="F25" i="20"/>
  <c r="E25" i="20"/>
  <c r="D25" i="20"/>
  <c r="H22" i="20"/>
  <c r="G22" i="20"/>
  <c r="F22" i="20"/>
  <c r="E22" i="20"/>
  <c r="D22" i="20"/>
  <c r="H19" i="20"/>
  <c r="G19" i="20"/>
  <c r="F19" i="20"/>
  <c r="E19" i="20"/>
  <c r="D19" i="20"/>
  <c r="H16" i="20"/>
  <c r="G16" i="20"/>
  <c r="F16" i="20"/>
  <c r="E16" i="20"/>
  <c r="D16" i="20"/>
  <c r="H13" i="20"/>
  <c r="G13" i="20"/>
  <c r="F13" i="20"/>
  <c r="E13" i="20"/>
  <c r="D13" i="20"/>
  <c r="H10" i="20"/>
  <c r="G10" i="20"/>
  <c r="F10" i="20"/>
  <c r="E10" i="20"/>
  <c r="D10" i="20"/>
  <c r="E112" i="19" l="1"/>
  <c r="D112" i="19"/>
  <c r="E107" i="19"/>
  <c r="D107" i="19"/>
  <c r="E101" i="19"/>
  <c r="D101" i="19"/>
  <c r="E96" i="19"/>
  <c r="D96" i="19"/>
  <c r="E90" i="19"/>
  <c r="D90" i="19"/>
  <c r="E85" i="19"/>
  <c r="D85" i="19"/>
  <c r="E79" i="19"/>
  <c r="D79" i="19"/>
  <c r="E74" i="19"/>
  <c r="D74" i="19"/>
  <c r="J65" i="19"/>
  <c r="E65" i="19"/>
  <c r="L65" i="19" s="1"/>
  <c r="J64" i="19"/>
  <c r="L64" i="19" s="1"/>
  <c r="E64" i="19"/>
  <c r="J63" i="19"/>
  <c r="E63" i="19"/>
  <c r="L63" i="19" s="1"/>
  <c r="J60" i="19"/>
  <c r="E60" i="19"/>
  <c r="J59" i="19"/>
  <c r="E59" i="19"/>
  <c r="L59" i="19" s="1"/>
  <c r="L58" i="19"/>
  <c r="J58" i="19"/>
  <c r="E58" i="19"/>
  <c r="L60" i="19" l="1"/>
  <c r="M60" i="19" s="1"/>
  <c r="O58" i="19" s="1"/>
  <c r="Q58" i="19" s="1"/>
  <c r="S58" i="19" s="1"/>
  <c r="O59" i="19" l="1"/>
  <c r="Q59" i="19" s="1"/>
  <c r="S59" i="19" s="1"/>
  <c r="O60" i="19"/>
  <c r="Q60" i="19" s="1"/>
  <c r="S60" i="19" s="1"/>
  <c r="O63" i="19"/>
  <c r="Q63" i="19" s="1"/>
  <c r="S63" i="19" s="1"/>
  <c r="O65" i="19"/>
  <c r="Q65" i="19" s="1"/>
  <c r="S65" i="19" s="1"/>
  <c r="O64" i="19"/>
  <c r="Q64" i="19" s="1"/>
  <c r="S64" i="19" s="1"/>
  <c r="D35" i="16" l="1"/>
  <c r="D30" i="16"/>
  <c r="D24" i="16"/>
  <c r="D19" i="16"/>
  <c r="D13" i="16"/>
  <c r="D8" i="16"/>
  <c r="R31" i="15"/>
  <c r="U31" i="15"/>
  <c r="R34" i="15"/>
  <c r="U34" i="15"/>
  <c r="K9" i="12" l="1"/>
  <c r="J9" i="12"/>
  <c r="I9" i="12"/>
  <c r="L9" i="12" s="1"/>
  <c r="D9" i="12"/>
  <c r="C9" i="12"/>
  <c r="B9" i="12"/>
  <c r="E9" i="12" s="1"/>
  <c r="K8" i="12"/>
  <c r="J8" i="12"/>
  <c r="I8" i="12"/>
  <c r="L8" i="12" s="1"/>
  <c r="D8" i="12"/>
  <c r="C8" i="12"/>
  <c r="B8" i="12"/>
  <c r="E8" i="12" s="1"/>
  <c r="K7" i="12"/>
  <c r="J7" i="12"/>
  <c r="I7" i="12"/>
  <c r="L7" i="12" s="1"/>
  <c r="D7" i="12"/>
  <c r="C7" i="12"/>
  <c r="B7" i="12"/>
  <c r="E7" i="12" s="1"/>
  <c r="L5" i="12"/>
  <c r="E5" i="12"/>
  <c r="L4" i="12"/>
  <c r="E4" i="12"/>
  <c r="L3" i="12"/>
  <c r="E3" i="12"/>
  <c r="N107" i="6" l="1"/>
  <c r="K182" i="6"/>
  <c r="J107" i="6"/>
  <c r="D65" i="4"/>
  <c r="E65" i="4" s="1"/>
  <c r="D66" i="4"/>
  <c r="E66" i="4" s="1"/>
  <c r="D67" i="4"/>
  <c r="E67" i="4" s="1"/>
  <c r="D68" i="4"/>
  <c r="E68" i="4" s="1"/>
  <c r="D71" i="4"/>
  <c r="E71" i="4" s="1"/>
  <c r="D72" i="4"/>
  <c r="E72" i="4" s="1"/>
  <c r="D73" i="4"/>
  <c r="E73" i="4" s="1"/>
  <c r="D74" i="4"/>
  <c r="E74" i="4" s="1"/>
  <c r="D77" i="4"/>
  <c r="E77" i="4" s="1"/>
  <c r="D78" i="4"/>
  <c r="E78" i="4" s="1"/>
  <c r="D79" i="4"/>
  <c r="E79" i="4" s="1"/>
  <c r="D80" i="4"/>
  <c r="E80" i="4" s="1"/>
  <c r="D83" i="4"/>
  <c r="E83" i="4" s="1"/>
  <c r="D84" i="4"/>
  <c r="E84" i="4" s="1"/>
  <c r="D85" i="4"/>
  <c r="E85" i="4" s="1"/>
  <c r="D86" i="4"/>
  <c r="E86" i="4" s="1"/>
  <c r="D89" i="4"/>
  <c r="E89" i="4" s="1"/>
  <c r="D90" i="4"/>
  <c r="E90" i="4" s="1"/>
  <c r="D91" i="4"/>
  <c r="E91" i="4" s="1"/>
  <c r="D92" i="4"/>
  <c r="E92" i="4" s="1"/>
  <c r="D95" i="4"/>
  <c r="E95" i="4" s="1"/>
  <c r="D96" i="4"/>
  <c r="E96" i="4" s="1"/>
  <c r="D97" i="4"/>
  <c r="E97" i="4" s="1"/>
  <c r="D98" i="4"/>
  <c r="E98" i="4" s="1"/>
  <c r="D101" i="4"/>
  <c r="E101" i="4" s="1"/>
  <c r="D102" i="4"/>
  <c r="E102" i="4" s="1"/>
  <c r="D103" i="4"/>
  <c r="E103" i="4" s="1"/>
  <c r="D104" i="4"/>
  <c r="E104" i="4" s="1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36" i="7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111" i="6"/>
  <c r="F112" i="6"/>
  <c r="F113" i="6"/>
  <c r="F114" i="6"/>
  <c r="F115" i="6"/>
  <c r="F116" i="6"/>
  <c r="F117" i="6"/>
  <c r="F118" i="6"/>
  <c r="F119" i="6"/>
  <c r="F120" i="6"/>
  <c r="F126" i="6"/>
  <c r="F127" i="6"/>
  <c r="F128" i="6"/>
  <c r="F129" i="6"/>
  <c r="F130" i="6"/>
  <c r="F131" i="6"/>
  <c r="F132" i="6"/>
  <c r="F133" i="6"/>
  <c r="F134" i="6"/>
  <c r="F135" i="6"/>
  <c r="F141" i="6"/>
  <c r="F142" i="6"/>
  <c r="F143" i="6"/>
  <c r="F144" i="6"/>
  <c r="F145" i="6"/>
  <c r="F146" i="6"/>
  <c r="F147" i="6"/>
  <c r="F148" i="6"/>
  <c r="F149" i="6"/>
  <c r="F150" i="6"/>
  <c r="F156" i="6"/>
  <c r="F157" i="6"/>
  <c r="F158" i="6"/>
  <c r="F159" i="6"/>
  <c r="F160" i="6"/>
  <c r="F161" i="6"/>
  <c r="F162" i="6"/>
  <c r="F163" i="6"/>
  <c r="F164" i="6"/>
  <c r="F165" i="6"/>
  <c r="F171" i="6"/>
  <c r="F172" i="6"/>
  <c r="F173" i="6"/>
  <c r="F174" i="6"/>
  <c r="F175" i="6"/>
  <c r="F176" i="6"/>
  <c r="F177" i="6"/>
  <c r="F178" i="6"/>
  <c r="F179" i="6"/>
  <c r="F180" i="6"/>
  <c r="F57" i="6"/>
  <c r="F58" i="6"/>
  <c r="F59" i="6"/>
  <c r="F60" i="6"/>
  <c r="F61" i="6"/>
  <c r="F62" i="6"/>
  <c r="F63" i="6"/>
  <c r="F64" i="6"/>
  <c r="F65" i="6"/>
  <c r="F66" i="6"/>
  <c r="F70" i="6"/>
  <c r="F71" i="6"/>
  <c r="F72" i="6"/>
  <c r="F73" i="6"/>
  <c r="F74" i="6"/>
  <c r="F75" i="6"/>
  <c r="F76" i="6"/>
  <c r="F77" i="6"/>
  <c r="F78" i="6"/>
  <c r="F79" i="6"/>
  <c r="F83" i="6"/>
  <c r="F84" i="6"/>
  <c r="F85" i="6"/>
  <c r="F86" i="6"/>
  <c r="F87" i="6"/>
  <c r="F88" i="6"/>
  <c r="F89" i="6"/>
  <c r="F90" i="6"/>
  <c r="F91" i="6"/>
  <c r="F92" i="6"/>
  <c r="F96" i="6"/>
  <c r="F97" i="6"/>
  <c r="F98" i="6"/>
  <c r="F99" i="6"/>
  <c r="F100" i="6"/>
  <c r="F101" i="6"/>
  <c r="F102" i="6"/>
  <c r="F103" i="6"/>
  <c r="F104" i="6"/>
  <c r="F105" i="6"/>
  <c r="M6" i="4"/>
  <c r="N6" i="4" s="1"/>
  <c r="M7" i="4"/>
  <c r="N7" i="4" s="1"/>
  <c r="M8" i="4"/>
  <c r="N8" i="4" s="1"/>
  <c r="M12" i="4"/>
  <c r="N12" i="4" s="1"/>
  <c r="M13" i="4"/>
  <c r="N13" i="4" s="1"/>
  <c r="M14" i="4"/>
  <c r="N14" i="4" s="1"/>
  <c r="M15" i="4"/>
  <c r="N15" i="4" s="1"/>
  <c r="M19" i="4"/>
  <c r="N19" i="4" s="1"/>
  <c r="M20" i="4"/>
  <c r="N20" i="4" s="1"/>
  <c r="M21" i="4"/>
  <c r="N21" i="4" s="1"/>
  <c r="M22" i="4"/>
  <c r="N22" i="4" s="1"/>
  <c r="M26" i="4"/>
  <c r="N26" i="4" s="1"/>
  <c r="M27" i="4"/>
  <c r="N27" i="4" s="1"/>
  <c r="M28" i="4"/>
  <c r="N28" i="4" s="1"/>
  <c r="M29" i="4"/>
  <c r="N29" i="4" s="1"/>
  <c r="M33" i="4"/>
  <c r="N33" i="4" s="1"/>
  <c r="M34" i="4"/>
  <c r="N34" i="4" s="1"/>
  <c r="M35" i="4"/>
  <c r="N35" i="4" s="1"/>
  <c r="M36" i="4"/>
  <c r="N36" i="4" s="1"/>
  <c r="M40" i="4"/>
  <c r="N40" i="4" s="1"/>
  <c r="M41" i="4"/>
  <c r="N41" i="4" s="1"/>
  <c r="M42" i="4"/>
  <c r="N42" i="4" s="1"/>
  <c r="M43" i="4"/>
  <c r="N43" i="4" s="1"/>
  <c r="M47" i="4"/>
  <c r="N47" i="4" s="1"/>
  <c r="M48" i="4"/>
  <c r="N48" i="4" s="1"/>
  <c r="M49" i="4"/>
  <c r="N49" i="4" s="1"/>
  <c r="M50" i="4"/>
  <c r="N50" i="4" s="1"/>
  <c r="M54" i="4"/>
  <c r="N54" i="4" s="1"/>
  <c r="M55" i="4"/>
  <c r="N55" i="4" s="1"/>
  <c r="M56" i="4"/>
  <c r="N56" i="4" s="1"/>
  <c r="M57" i="4"/>
  <c r="N57" i="4" s="1"/>
  <c r="M5" i="4"/>
  <c r="N5" i="4" s="1"/>
  <c r="L6" i="4"/>
  <c r="L7" i="4"/>
  <c r="L8" i="4"/>
  <c r="L12" i="4"/>
  <c r="L13" i="4"/>
  <c r="L14" i="4"/>
  <c r="L15" i="4"/>
  <c r="L19" i="4"/>
  <c r="L20" i="4"/>
  <c r="L21" i="4"/>
  <c r="L22" i="4"/>
  <c r="L26" i="4"/>
  <c r="L27" i="4"/>
  <c r="L28" i="4"/>
  <c r="L29" i="4"/>
  <c r="L33" i="4"/>
  <c r="L34" i="4"/>
  <c r="L35" i="4"/>
  <c r="L36" i="4"/>
  <c r="L40" i="4"/>
  <c r="L41" i="4"/>
  <c r="L42" i="4"/>
  <c r="L43" i="4"/>
  <c r="L47" i="4"/>
  <c r="L48" i="4"/>
  <c r="L49" i="4"/>
  <c r="L50" i="4"/>
  <c r="L54" i="4"/>
  <c r="L55" i="4"/>
  <c r="L56" i="4"/>
  <c r="L57" i="4"/>
  <c r="L5" i="4"/>
  <c r="J40" i="4"/>
  <c r="J29" i="4"/>
  <c r="J28" i="4"/>
  <c r="J27" i="4"/>
  <c r="J26" i="4"/>
  <c r="J57" i="4"/>
  <c r="J56" i="4"/>
  <c r="J55" i="4"/>
  <c r="J54" i="4"/>
  <c r="J22" i="4"/>
  <c r="J21" i="4"/>
  <c r="J20" i="4"/>
  <c r="J19" i="4"/>
  <c r="J50" i="4"/>
  <c r="J49" i="4"/>
  <c r="J48" i="4"/>
  <c r="J47" i="4"/>
  <c r="J15" i="4"/>
  <c r="J14" i="4"/>
  <c r="J13" i="4"/>
  <c r="J12" i="4"/>
  <c r="J43" i="4"/>
  <c r="J42" i="4"/>
  <c r="J41" i="4"/>
  <c r="J36" i="4"/>
  <c r="J35" i="4"/>
  <c r="J34" i="4"/>
  <c r="J33" i="4"/>
  <c r="J8" i="4"/>
  <c r="J7" i="4"/>
  <c r="J6" i="4"/>
  <c r="J5" i="4"/>
  <c r="F93" i="6" l="1"/>
  <c r="F80" i="6"/>
  <c r="F181" i="6"/>
  <c r="F106" i="6"/>
  <c r="F121" i="6"/>
  <c r="F67" i="6"/>
  <c r="F166" i="6"/>
  <c r="F136" i="6"/>
  <c r="F151" i="6"/>
  <c r="F54" i="6"/>
</calcChain>
</file>

<file path=xl/sharedStrings.xml><?xml version="1.0" encoding="utf-8"?>
<sst xmlns="http://schemas.openxmlformats.org/spreadsheetml/2006/main" count="1542" uniqueCount="480">
  <si>
    <t xml:space="preserve">GCL </t>
  </si>
  <si>
    <t xml:space="preserve">IBA1 </t>
  </si>
  <si>
    <t xml:space="preserve">IBA1 ciliated </t>
  </si>
  <si>
    <t xml:space="preserve">PK cells </t>
  </si>
  <si>
    <t xml:space="preserve">ML cells ciliated </t>
  </si>
  <si>
    <t xml:space="preserve">GL cells ciliated </t>
  </si>
  <si>
    <t>Mouse</t>
  </si>
  <si>
    <t xml:space="preserve">WT [5]-1 </t>
  </si>
  <si>
    <t>WT [5]-2</t>
  </si>
  <si>
    <t>WT [5]-3</t>
  </si>
  <si>
    <t>WT [5]-4</t>
  </si>
  <si>
    <t>WT [3]-1</t>
  </si>
  <si>
    <t>WT [3]-2</t>
  </si>
  <si>
    <t>WT [3]-3</t>
  </si>
  <si>
    <t>WT [3]-4</t>
  </si>
  <si>
    <t>WT [2]-1</t>
  </si>
  <si>
    <t>WT [2]-2</t>
  </si>
  <si>
    <t>WT [2]-3</t>
  </si>
  <si>
    <t>WT [2]-4</t>
  </si>
  <si>
    <t>WT [4]-1</t>
  </si>
  <si>
    <t>WT [4]-2</t>
  </si>
  <si>
    <t>WT [4]-3</t>
  </si>
  <si>
    <t>WT [4]-4</t>
  </si>
  <si>
    <r>
      <t>Area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ptos Narrow"/>
        <family val="2"/>
        <scheme val="minor"/>
      </rPr>
      <t>m</t>
    </r>
    <r>
      <rPr>
        <b/>
        <vertAlign val="superscript"/>
        <sz val="11"/>
        <color theme="1"/>
        <rFont val="Aptos Narrow (Body)"/>
      </rPr>
      <t>2</t>
    </r>
    <r>
      <rPr>
        <b/>
        <sz val="11"/>
        <color theme="1"/>
        <rFont val="Aptos Narrow"/>
        <family val="2"/>
        <scheme val="minor"/>
      </rPr>
      <t>)</t>
    </r>
  </si>
  <si>
    <r>
      <t xml:space="preserve">Cilia/Area (x 25,000 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ptos Narrow"/>
        <scheme val="minor"/>
      </rPr>
      <t>m</t>
    </r>
    <r>
      <rPr>
        <b/>
        <vertAlign val="superscript"/>
        <sz val="11"/>
        <color theme="1"/>
        <rFont val="Aptos Narrow (Body)"/>
      </rPr>
      <t>2</t>
    </r>
    <r>
      <rPr>
        <b/>
        <sz val="11"/>
        <color theme="1"/>
        <rFont val="Aptos Narrow"/>
        <scheme val="minor"/>
      </rPr>
      <t xml:space="preserve">)  </t>
    </r>
  </si>
  <si>
    <t>ML</t>
  </si>
  <si>
    <t>Ratio</t>
  </si>
  <si>
    <t>%</t>
  </si>
  <si>
    <t xml:space="preserve">VGLUT2 Puncta </t>
  </si>
  <si>
    <r>
      <t>Area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ptos Narrow"/>
        <scheme val="minor"/>
      </rPr>
      <t>m</t>
    </r>
    <r>
      <rPr>
        <b/>
        <vertAlign val="superscript"/>
        <sz val="11"/>
        <color theme="1"/>
        <rFont val="Aptos Narrow (Body)"/>
      </rPr>
      <t>2</t>
    </r>
    <r>
      <rPr>
        <b/>
        <sz val="11"/>
        <color theme="1"/>
        <rFont val="Aptos Narrow"/>
        <scheme val="minor"/>
      </rPr>
      <t>)</t>
    </r>
  </si>
  <si>
    <r>
      <t>VGLUT 2 Puncta/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ptos Narrow"/>
        <scheme val="minor"/>
      </rPr>
      <t>m</t>
    </r>
    <r>
      <rPr>
        <b/>
        <vertAlign val="superscript"/>
        <sz val="11"/>
        <color theme="1"/>
        <rFont val="Aptos Narrow (Body)"/>
      </rPr>
      <t>2</t>
    </r>
  </si>
  <si>
    <t xml:space="preserve"> WT [2]-1</t>
  </si>
  <si>
    <t xml:space="preserve"> WT [2]-2</t>
  </si>
  <si>
    <t xml:space="preserve"> WT [2]-3</t>
  </si>
  <si>
    <t xml:space="preserve"> WT [2]-4</t>
  </si>
  <si>
    <r>
      <t>VGLUT 2 Puncta/Area (x 500</t>
    </r>
    <r>
      <rPr>
        <b/>
        <sz val="11"/>
        <color theme="1"/>
        <rFont val="Symbol"/>
        <charset val="2"/>
      </rPr>
      <t xml:space="preserve"> m</t>
    </r>
    <r>
      <rPr>
        <b/>
        <sz val="11"/>
        <color theme="1"/>
        <rFont val="Aptos Narrow"/>
        <scheme val="minor"/>
      </rPr>
      <t>m</t>
    </r>
    <r>
      <rPr>
        <b/>
        <vertAlign val="superscript"/>
        <sz val="11"/>
        <color theme="1"/>
        <rFont val="Aptos Narrow (Body)"/>
      </rPr>
      <t>2</t>
    </r>
    <r>
      <rPr>
        <b/>
        <sz val="11"/>
        <color theme="1"/>
        <rFont val="Aptos Narrow (Body)"/>
      </rPr>
      <t>)</t>
    </r>
  </si>
  <si>
    <t>Chimera 4-1</t>
  </si>
  <si>
    <t>Chimera 4-2</t>
  </si>
  <si>
    <t>Chimera 4-3</t>
  </si>
  <si>
    <t>Chimera 4-4</t>
  </si>
  <si>
    <t xml:space="preserve">Chimera 1-1 </t>
  </si>
  <si>
    <t>Chimera 1-2</t>
  </si>
  <si>
    <t>Chimera 1-3</t>
  </si>
  <si>
    <t>Chimera 1-4</t>
  </si>
  <si>
    <t>Chimera 1-1</t>
  </si>
  <si>
    <t xml:space="preserve">Chimera 3-1 </t>
  </si>
  <si>
    <t>Chimera 3-2</t>
  </si>
  <si>
    <t>Chimera 3-3</t>
  </si>
  <si>
    <t>Chimera 3-4</t>
  </si>
  <si>
    <t>Chimera 3-1</t>
  </si>
  <si>
    <t>Chimera 2-1</t>
  </si>
  <si>
    <t>Chimera 2-2</t>
  </si>
  <si>
    <t>Chimera 2-3</t>
  </si>
  <si>
    <t>Chimera 2-4</t>
  </si>
  <si>
    <t>Capsular space area (um^2)</t>
  </si>
  <si>
    <t>Renal Corpuscule</t>
  </si>
  <si>
    <t>Chimera 3</t>
  </si>
  <si>
    <t>Chimera 1</t>
  </si>
  <si>
    <t>Chimera 2</t>
  </si>
  <si>
    <t>Chimera 4</t>
  </si>
  <si>
    <t>Cilia count/Field of view</t>
  </si>
  <si>
    <t xml:space="preserve">Average </t>
  </si>
  <si>
    <t>Average</t>
  </si>
  <si>
    <t xml:space="preserve">Average  </t>
  </si>
  <si>
    <t xml:space="preserve">WT [1] </t>
  </si>
  <si>
    <t>WT [1]</t>
  </si>
  <si>
    <t xml:space="preserve">WT [2] </t>
  </si>
  <si>
    <t>WT [2]</t>
  </si>
  <si>
    <t>WT [3]</t>
  </si>
  <si>
    <t>WT [4]</t>
  </si>
  <si>
    <t>WT [5]</t>
  </si>
  <si>
    <t>Sample 7936281-WT</t>
  </si>
  <si>
    <t>Sample 872-Chimera</t>
  </si>
  <si>
    <t>Sample 313-Chimera</t>
  </si>
  <si>
    <t>Sample 838-Chimera</t>
  </si>
  <si>
    <t>Sample 903-Chimera</t>
  </si>
  <si>
    <t>Sample 864-Chimera</t>
  </si>
  <si>
    <t xml:space="preserve">P17 (juvenile) mice </t>
  </si>
  <si>
    <t xml:space="preserve">20-week-old (adult) mice </t>
  </si>
  <si>
    <t>Lobule III</t>
  </si>
  <si>
    <t>Lobule IV/V</t>
  </si>
  <si>
    <t>Lobule VI</t>
  </si>
  <si>
    <t>Lobule VII/IX</t>
  </si>
  <si>
    <t xml:space="preserve">mouse ID </t>
  </si>
  <si>
    <t xml:space="preserve">body weight (g) </t>
  </si>
  <si>
    <t xml:space="preserve">fat mass (g) </t>
  </si>
  <si>
    <t xml:space="preserve">chimera </t>
  </si>
  <si>
    <t xml:space="preserve">WT </t>
  </si>
  <si>
    <t xml:space="preserve">WT [5] </t>
  </si>
  <si>
    <t>WT [1] P17</t>
  </si>
  <si>
    <t>WT [3] P17</t>
  </si>
  <si>
    <t xml:space="preserve">WT [4] P17 </t>
  </si>
  <si>
    <t>Chimera 2 P17</t>
  </si>
  <si>
    <t>Chimera 5 P17</t>
  </si>
  <si>
    <t>Chimera 4 P17</t>
  </si>
  <si>
    <t>Chimera 3 P17</t>
  </si>
  <si>
    <t xml:space="preserve">Fat/body weight </t>
  </si>
  <si>
    <t>1-Cohort 3</t>
  </si>
  <si>
    <t>2-Cohort 3</t>
  </si>
  <si>
    <t>3-Cohort 3</t>
  </si>
  <si>
    <t>4-Cohort 3</t>
  </si>
  <si>
    <t>5-Cohort 3</t>
  </si>
  <si>
    <t>6-Cohort 3</t>
  </si>
  <si>
    <t>7-Cohort 3</t>
  </si>
  <si>
    <t xml:space="preserve">Cilia </t>
  </si>
  <si>
    <r>
      <t>Area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family val="2"/>
        <scheme val="minor"/>
      </rPr>
      <t>m</t>
    </r>
    <r>
      <rPr>
        <b/>
        <vertAlign val="superscript"/>
        <sz val="12"/>
        <color theme="1"/>
        <rFont val="Aptos Narrow (Body)"/>
      </rPr>
      <t>2</t>
    </r>
    <r>
      <rPr>
        <b/>
        <sz val="12"/>
        <color theme="1"/>
        <rFont val="Aptos Narrow"/>
        <family val="2"/>
        <scheme val="minor"/>
      </rPr>
      <t>)</t>
    </r>
  </si>
  <si>
    <r>
      <t xml:space="preserve">Cilia/Area (10,000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family val="2"/>
        <scheme val="minor"/>
      </rPr>
      <t>m</t>
    </r>
    <r>
      <rPr>
        <b/>
        <vertAlign val="superscript"/>
        <sz val="12"/>
        <color theme="1"/>
        <rFont val="Aptos Narrow (Body)"/>
      </rPr>
      <t>2</t>
    </r>
    <r>
      <rPr>
        <b/>
        <sz val="12"/>
        <color theme="1"/>
        <rFont val="Aptos Narrow"/>
        <family val="2"/>
        <scheme val="minor"/>
      </rPr>
      <t>)</t>
    </r>
  </si>
  <si>
    <r>
      <t>Cilia length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 xml:space="preserve">m) </t>
    </r>
  </si>
  <si>
    <t xml:space="preserve">Chimera 4-3 </t>
  </si>
  <si>
    <t>WT [5]-1</t>
  </si>
  <si>
    <t xml:space="preserve">WT [5]-2 </t>
  </si>
  <si>
    <t>Chimera 5</t>
  </si>
  <si>
    <t xml:space="preserve">Chimera 2 </t>
  </si>
  <si>
    <t xml:space="preserve">Image </t>
  </si>
  <si>
    <t>Chimera  4</t>
  </si>
  <si>
    <t xml:space="preserve">Measurement 1 </t>
  </si>
  <si>
    <t xml:space="preserve">Measurement 2 </t>
  </si>
  <si>
    <t>Fig6b (and S5c). Chimeric TUBB5 G308S mice show reduced ciliation in the cerebellar granule cell layer</t>
  </si>
  <si>
    <t xml:space="preserve">PK cells ciliated </t>
  </si>
  <si>
    <t>% ciliated PK cells</t>
  </si>
  <si>
    <t xml:space="preserve">FigS4b. TUBB5 G308S chimeric mice show normal molecular layer (ML) thickness							</t>
  </si>
  <si>
    <t>FigS4c. TUBB5 G308S chimeric mice show increased visceral fat</t>
  </si>
  <si>
    <t>FigS5b. TUBB5 G308S chimeric mice show normal ciliation in the cerebellar white matter region</t>
  </si>
  <si>
    <t>FigS5c. TUBB5 G308S chimeric mice show normal ciliation of cerebellar IBA1-positive microglia cells</t>
  </si>
  <si>
    <t>Fig.S6a. TUBB5 G308S chimeric mice show normal ependymal cilia length</t>
  </si>
  <si>
    <t xml:space="preserve">Fig7b. Adult chimeric TUBB5 G308S mice show a reduction in kidney ciliation					</t>
  </si>
  <si>
    <t xml:space="preserve">Fig7d. Adult chimeric TUBB5 G308S mice show cystic dilation of the Bowman's capsule </t>
  </si>
  <si>
    <t>FigS7b. Juvenile chimeric TUBB5 G308S mice show a show a non-significant trend towards reduced kidney ciliation</t>
  </si>
  <si>
    <t>Capsular area (um^2)</t>
  </si>
  <si>
    <t>Glomerular area (um^2)</t>
  </si>
  <si>
    <t xml:space="preserve">WT all animals - Average </t>
  </si>
  <si>
    <t xml:space="preserve">Chimera all animals - Average </t>
  </si>
  <si>
    <t xml:space="preserve">WT all animals - Average (x2) </t>
  </si>
  <si>
    <t>Value &gt; or = than [WT all animals - Average (x2)]</t>
  </si>
  <si>
    <t>WT-V5 Replicate 1</t>
  </si>
  <si>
    <t>WT-V5 Replicate 2</t>
  </si>
  <si>
    <t>WT-V5 Replicate 3</t>
  </si>
  <si>
    <t>Average Count</t>
  </si>
  <si>
    <t>G308S-V5 Replicate 1</t>
  </si>
  <si>
    <t>G308S-V5 Replicate 2</t>
  </si>
  <si>
    <t>G308S-V6 Replicate 3</t>
  </si>
  <si>
    <t xml:space="preserve">Incorporated </t>
  </si>
  <si>
    <t>Partially Incorporated</t>
  </si>
  <si>
    <t>Difuse</t>
  </si>
  <si>
    <t>Average count %</t>
  </si>
  <si>
    <t>Incorporated: raw counts in Percentage</t>
  </si>
  <si>
    <t>Partial: raw counts in Percentage</t>
  </si>
  <si>
    <t>Difuse: raw counts in Percentage</t>
  </si>
  <si>
    <t>Fig.2b. Microtubule incorporation assay</t>
  </si>
  <si>
    <t>Fig.2c. Colocalization analysis</t>
  </si>
  <si>
    <t>Thresholded Manders’ coefficient (tM)</t>
  </si>
  <si>
    <t>TUBB WT-V5</t>
  </si>
  <si>
    <t>TUBB G308S-V5</t>
  </si>
  <si>
    <t>Figure 3d</t>
  </si>
  <si>
    <t>Figure 3f</t>
  </si>
  <si>
    <t>Figure 3g</t>
  </si>
  <si>
    <t>Figure 3j</t>
  </si>
  <si>
    <t> TUBB G308S</t>
  </si>
  <si>
    <t> TUBB G308S alpha-tubulin MT</t>
  </si>
  <si>
    <t> TUBB G308S Tyrosinated MT</t>
  </si>
  <si>
    <r>
      <t>Figure 3b. Semiquantitative RT-PCR analysis of TUBB mRNA in parental TUBB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cells and the TUBB</t>
    </r>
    <r>
      <rPr>
        <b/>
        <vertAlign val="superscript"/>
        <sz val="11"/>
        <color theme="1"/>
        <rFont val="Arial"/>
        <family val="2"/>
      </rPr>
      <t>G308S</t>
    </r>
    <r>
      <rPr>
        <b/>
        <sz val="11"/>
        <color theme="1"/>
        <rFont val="Arial"/>
        <family val="2"/>
      </rPr>
      <t xml:space="preserve"> cell model</t>
    </r>
  </si>
  <si>
    <t>Figure 3d-f-g-h-j. Microscopy images analysis</t>
  </si>
  <si>
    <t>Figure 3h</t>
  </si>
  <si>
    <t>2min TUBB WT</t>
  </si>
  <si>
    <t>4min TUBB WT</t>
  </si>
  <si>
    <t>Ninein TUBB WT</t>
  </si>
  <si>
    <t>TUBB WT</t>
  </si>
  <si>
    <t>2min TUBB G308S</t>
  </si>
  <si>
    <t>4min TUBB G308S</t>
  </si>
  <si>
    <t>Ninein TUBB G308S</t>
  </si>
  <si>
    <t>TUBB WT alpha-tubulin MT</t>
  </si>
  <si>
    <t>TUBB WT Tyrosinated MT</t>
  </si>
  <si>
    <t>TUBB WT Average Curvature (um-1)</t>
  </si>
  <si>
    <t>TUBB WT Curvature Std (um-1)</t>
  </si>
  <si>
    <t>TUBB 308S Average Curvature (um-1)</t>
  </si>
  <si>
    <t>TUBB G308S Curvature Std (um-1)</t>
  </si>
  <si>
    <t>Fig4b. Semiquantitative RT-PCR analysis of TUBB mRNA in control and patient fibroblasts</t>
  </si>
  <si>
    <t xml:space="preserve">Fig4d. Percentage of cells showing ARL13B-positive cilium in control and patient fibroblasts after 72 h serum withdrawal </t>
  </si>
  <si>
    <t>Replicate 1</t>
  </si>
  <si>
    <t>Sample ID</t>
  </si>
  <si>
    <t># Non ciliated</t>
  </si>
  <si>
    <t># Ciliated</t>
  </si>
  <si>
    <t>Total</t>
  </si>
  <si>
    <t>Ciliated Cells %</t>
  </si>
  <si>
    <t>Replicate 2</t>
  </si>
  <si>
    <t>Replicate 3 (single techincal replicate)</t>
  </si>
  <si>
    <t>Fig4e. Length of ARL13B-positive cilia in control (n = 123 cilia) and patient (n = 122 cilia) fibroblasts after 72 h serum withdrawal</t>
  </si>
  <si>
    <t>Control</t>
  </si>
  <si>
    <t>Patient</t>
  </si>
  <si>
    <t>Patient Top Coverslip</t>
  </si>
  <si>
    <t>Patient Coverslip</t>
  </si>
  <si>
    <t>Patient Bottom Coverslip</t>
  </si>
  <si>
    <t>Patient Average</t>
  </si>
  <si>
    <t>Control Top Coverslip</t>
  </si>
  <si>
    <t>Control Coverslip</t>
  </si>
  <si>
    <t>Control Bottom Coverslip</t>
  </si>
  <si>
    <t>Control Average</t>
  </si>
  <si>
    <t>Coverslip</t>
  </si>
  <si>
    <t xml:space="preserve">% Ciliated cells [Across all the coverslip] </t>
  </si>
  <si>
    <t xml:space="preserve">Total cells counted [Across all the coverslip] </t>
  </si>
  <si>
    <t>Top</t>
  </si>
  <si>
    <t>Bottom</t>
  </si>
  <si>
    <t>TUBB WT #1</t>
  </si>
  <si>
    <t>TUBB G308S</t>
  </si>
  <si>
    <t>TUBB G308S #1</t>
  </si>
  <si>
    <t>Replicate</t>
  </si>
  <si>
    <t>Sample [Cell line]</t>
  </si>
  <si>
    <t>TUBB G308S Average</t>
  </si>
  <si>
    <t>TUBB WT Average</t>
  </si>
  <si>
    <r>
      <t>Fig.5b. Percentage of cells showing ARL13B-positive cilium in TUBB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and TUBB</t>
    </r>
    <r>
      <rPr>
        <b/>
        <vertAlign val="superscript"/>
        <sz val="11"/>
        <color theme="1"/>
        <rFont val="Arial"/>
        <family val="2"/>
      </rPr>
      <t>G308S</t>
    </r>
    <r>
      <rPr>
        <b/>
        <sz val="11"/>
        <color theme="1"/>
        <rFont val="Arial"/>
        <family val="2"/>
      </rPr>
      <t xml:space="preserve"> cells after 48 h serum withdrawal</t>
    </r>
  </si>
  <si>
    <t xml:space="preserve">Figure 8a-c-d-e-f-g-i-j. Microscopy images analysis							</t>
  </si>
  <si>
    <t>Mean</t>
  </si>
  <si>
    <t>SEM</t>
  </si>
  <si>
    <t>n</t>
  </si>
  <si>
    <r>
      <t>Serum starved TUBB</t>
    </r>
    <r>
      <rPr>
        <b/>
        <vertAlign val="superscript"/>
        <sz val="11"/>
        <rFont val="Arial"/>
        <family val="2"/>
      </rPr>
      <t xml:space="preserve"> WT</t>
    </r>
  </si>
  <si>
    <r>
      <t xml:space="preserve">Serum starved TUBB </t>
    </r>
    <r>
      <rPr>
        <b/>
        <vertAlign val="superscript"/>
        <sz val="11"/>
        <rFont val="Arial"/>
        <family val="2"/>
      </rPr>
      <t>G308S</t>
    </r>
  </si>
  <si>
    <r>
      <t xml:space="preserve">Serum starved TUBB </t>
    </r>
    <r>
      <rPr>
        <b/>
        <vertAlign val="superscript"/>
        <sz val="11"/>
        <rFont val="Arial"/>
        <family val="2"/>
      </rPr>
      <t>WT</t>
    </r>
  </si>
  <si>
    <r>
      <t xml:space="preserve">Serum starved TUBB </t>
    </r>
    <r>
      <rPr>
        <b/>
        <vertAlign val="superscript"/>
        <sz val="11"/>
        <color theme="1"/>
        <rFont val="Arial"/>
        <family val="2"/>
      </rPr>
      <t>G308S</t>
    </r>
  </si>
  <si>
    <r>
      <t>Serum starved TUBB</t>
    </r>
    <r>
      <rPr>
        <b/>
        <vertAlign val="superscript"/>
        <sz val="11"/>
        <rFont val="Arial"/>
        <family val="2"/>
      </rPr>
      <t xml:space="preserve"> WT	</t>
    </r>
    <r>
      <rPr>
        <b/>
        <sz val="11"/>
        <rFont val="Arial"/>
        <family val="2"/>
      </rPr>
      <t xml:space="preserve">	</t>
    </r>
  </si>
  <si>
    <r>
      <t xml:space="preserve">Serum starved TUBB </t>
    </r>
    <r>
      <rPr>
        <b/>
        <vertAlign val="superscript"/>
        <sz val="11"/>
        <color rgb="FF000000"/>
        <rFont val="Arial"/>
        <family val="2"/>
      </rPr>
      <t>WT</t>
    </r>
  </si>
  <si>
    <r>
      <t>Serum starved TUBB</t>
    </r>
    <r>
      <rPr>
        <b/>
        <vertAlign val="superscript"/>
        <sz val="11"/>
        <rFont val="Arial"/>
        <family val="2"/>
      </rPr>
      <t xml:space="preserve"> G308S</t>
    </r>
  </si>
  <si>
    <t>Fig. 8c. Cells showing perinuclear localization of fluorescently labeled transferrin</t>
  </si>
  <si>
    <t>Figure 8a. Percentage of cells showing acetylated-alpha-tubulin-positive cilium</t>
  </si>
  <si>
    <t>Figure 8e.  Mean alpha-tubulin fluorescence intensity around the centrosome region</t>
  </si>
  <si>
    <t>Figure 8f. Number of EB1-GFP comets following 24h serum withdrawal</t>
  </si>
  <si>
    <t xml:space="preserve">Figure 8i. Cells showing enhanced Ac-MT network after 24 h serum withdrawal </t>
  </si>
  <si>
    <r>
      <t xml:space="preserve">Fig. 9a PCR amplification spanning the deleted region in wild-type and </t>
    </r>
    <r>
      <rPr>
        <b/>
        <i/>
        <sz val="11"/>
        <color theme="1"/>
        <rFont val="Arial"/>
        <family val="2"/>
      </rPr>
      <t>TUBB</t>
    </r>
    <r>
      <rPr>
        <b/>
        <sz val="11"/>
        <color theme="1"/>
        <rFont val="Arial"/>
        <family val="2"/>
      </rPr>
      <t xml:space="preserve"> haploidized cells</t>
    </r>
  </si>
  <si>
    <t>Well</t>
  </si>
  <si>
    <t>ExptType</t>
  </si>
  <si>
    <t>Experiment</t>
  </si>
  <si>
    <t>Sample</t>
  </si>
  <si>
    <t>TargetType</t>
  </si>
  <si>
    <t>Target</t>
  </si>
  <si>
    <t>Status</t>
  </si>
  <si>
    <t>Concentration</t>
  </si>
  <si>
    <t>Supermix</t>
  </si>
  <si>
    <t>CopiesPer20uLWell</t>
  </si>
  <si>
    <t>TotalConfMax</t>
  </si>
  <si>
    <t>TotalConfMin</t>
  </si>
  <si>
    <t>PoissonConfMax</t>
  </si>
  <si>
    <t>PoissonConfMin</t>
  </si>
  <si>
    <t>Positives</t>
  </si>
  <si>
    <t>Negatives</t>
  </si>
  <si>
    <t>Ch1+Ch2+</t>
  </si>
  <si>
    <t>Ch1+Ch2-</t>
  </si>
  <si>
    <t>Ch1-Ch2+</t>
  </si>
  <si>
    <t>Ch1-Ch2-</t>
  </si>
  <si>
    <t>Linkage</t>
  </si>
  <si>
    <t>AcceptedDroplets</t>
  </si>
  <si>
    <t>CNV</t>
  </si>
  <si>
    <t>TotalCNVMax</t>
  </si>
  <si>
    <t>TotalCNVMin</t>
  </si>
  <si>
    <t>PoissonCNVMax</t>
  </si>
  <si>
    <t>PoissonCNVMin</t>
  </si>
  <si>
    <t>ReferenceCopies</t>
  </si>
  <si>
    <t>UnknownCopies</t>
  </si>
  <si>
    <t>TotalRatioMax</t>
  </si>
  <si>
    <t>TotalRatioMin</t>
  </si>
  <si>
    <t>PoissonRatioMax</t>
  </si>
  <si>
    <t>PoissonRatioMin</t>
  </si>
  <si>
    <t>FractionalAbundance</t>
  </si>
  <si>
    <t>TotalFractionalAbundanceMax</t>
  </si>
  <si>
    <t>TotalFractionalAbundanceMin</t>
  </si>
  <si>
    <t>PoissonFractionalAbundanceMax</t>
  </si>
  <si>
    <t>PoissonFractionalAbundanceMin</t>
  </si>
  <si>
    <t>ReferenceAssayNumber</t>
  </si>
  <si>
    <t>TargetAssayNumber</t>
  </si>
  <si>
    <t>Threshold</t>
  </si>
  <si>
    <t>MeanAmplitudeofPositives</t>
  </si>
  <si>
    <t>MeanAmplitudeofNegatives</t>
  </si>
  <si>
    <t>MeanAmplitudeTotal</t>
  </si>
  <si>
    <t>ExperimentComments</t>
  </si>
  <si>
    <t>MergedWells</t>
  </si>
  <si>
    <t>TotalConfMax68</t>
  </si>
  <si>
    <t>TotalConfMin68</t>
  </si>
  <si>
    <t>PoissonConfMax68</t>
  </si>
  <si>
    <t>PoissonConfMin68</t>
  </si>
  <si>
    <t>TotalCNVMax68</t>
  </si>
  <si>
    <t>TotalCNVMin68</t>
  </si>
  <si>
    <t>PoissonCNVMax68</t>
  </si>
  <si>
    <t>PoissonCNVMin68</t>
  </si>
  <si>
    <t>TotalRatioMax68</t>
  </si>
  <si>
    <t>TotalRatioMin68</t>
  </si>
  <si>
    <t>PoissonRatioMax68</t>
  </si>
  <si>
    <t>PoissonRatioMin68</t>
  </si>
  <si>
    <t>TotalFractionalAbundanceMax68</t>
  </si>
  <si>
    <t>TotalFractionalAbundanceMin68</t>
  </si>
  <si>
    <t>PoissonFractionalAbundanceMax68</t>
  </si>
  <si>
    <t>PoissonFractionalAbundanceMin68</t>
  </si>
  <si>
    <t>A04</t>
  </si>
  <si>
    <t>Copy Number Variation</t>
  </si>
  <si>
    <t>CNV2</t>
  </si>
  <si>
    <t>RPE1 Wild-type</t>
  </si>
  <si>
    <t>Ch1Unknown</t>
  </si>
  <si>
    <t>TUBB_CDNKR6W</t>
  </si>
  <si>
    <t>Manual</t>
  </si>
  <si>
    <t>ddPCR Supermix for Probes (no dUTP)</t>
  </si>
  <si>
    <t>Ch2Reference</t>
  </si>
  <si>
    <t>RNase P</t>
  </si>
  <si>
    <t>B04</t>
  </si>
  <si>
    <t>RPE1 HapTUBB</t>
  </si>
  <si>
    <t>C04</t>
  </si>
  <si>
    <t>Human DNA ctrl</t>
  </si>
  <si>
    <t>D04</t>
  </si>
  <si>
    <t>NTC</t>
  </si>
  <si>
    <t>E04</t>
  </si>
  <si>
    <t>NPC1X3CN_ APKA9A10</t>
  </si>
  <si>
    <t>F04</t>
  </si>
  <si>
    <t>G04</t>
  </si>
  <si>
    <t>H04</t>
  </si>
  <si>
    <t>Sample (1:100 cDNA Dilution)</t>
  </si>
  <si>
    <t>TUBB</t>
  </si>
  <si>
    <t>GAPDH</t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</si>
  <si>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ptos Narrow"/>
        <family val="2"/>
        <scheme val="minor"/>
      </rPr>
      <t>Ct</t>
    </r>
  </si>
  <si>
    <r>
      <rPr>
        <b/>
        <sz val="12"/>
        <color theme="1"/>
        <rFont val="Symbol"/>
        <charset val="2"/>
      </rPr>
      <t>DD</t>
    </r>
    <r>
      <rPr>
        <b/>
        <sz val="12"/>
        <color theme="1"/>
        <rFont val="Aptos Narrow"/>
        <family val="2"/>
        <scheme val="minor"/>
      </rPr>
      <t>Ct</t>
    </r>
  </si>
  <si>
    <t>Fold gene expression</t>
  </si>
  <si>
    <t>Fold gene expression (Log)</t>
  </si>
  <si>
    <t>Ct1</t>
  </si>
  <si>
    <t>Ct2</t>
  </si>
  <si>
    <t>Ct3</t>
  </si>
  <si>
    <t>Wild-Type Average</t>
  </si>
  <si>
    <t>Wild-Type_REP1</t>
  </si>
  <si>
    <t>Wild-Type-REP2</t>
  </si>
  <si>
    <t>Wild-Type-REP3</t>
  </si>
  <si>
    <t>HapTUBB_REP1</t>
  </si>
  <si>
    <t>HapTUBB_REP2</t>
  </si>
  <si>
    <t>HapTUBB_REP3</t>
  </si>
  <si>
    <t>Fig. 9c. Quantitative PCR (qPCR) analysis for TUBB mRNA expression levels</t>
  </si>
  <si>
    <t>Fig.9e Percentage of cells showing ARL13B-positive cilium in wild-type and TUBB haploidized hTERT-RPE1 cells after 48 h serum withdrawal</t>
  </si>
  <si>
    <t>WT</t>
  </si>
  <si>
    <t>WT #1</t>
  </si>
  <si>
    <t>HapTUBB</t>
  </si>
  <si>
    <t>HapTUBB #1</t>
  </si>
  <si>
    <t xml:space="preserve">Fig10b. Ciliation frequency of cells overexpressing wild-type or mutant TUBB-V5 after 24 h serum withdrawal. </t>
  </si>
  <si>
    <t>T221I</t>
  </si>
  <si>
    <t>P287L</t>
  </si>
  <si>
    <t>E108K</t>
  </si>
  <si>
    <t>L150F</t>
  </si>
  <si>
    <t>G308S</t>
  </si>
  <si>
    <t>T178S</t>
  </si>
  <si>
    <t>K216R</t>
  </si>
  <si>
    <t>L228V</t>
  </si>
  <si>
    <t>E410D</t>
  </si>
  <si>
    <t>N89T</t>
  </si>
  <si>
    <t>R282Q</t>
  </si>
  <si>
    <t>G437S</t>
  </si>
  <si>
    <t>E401K</t>
  </si>
  <si>
    <t>Q15K</t>
  </si>
  <si>
    <t>M299V</t>
  </si>
  <si>
    <t>V353I</t>
  </si>
  <si>
    <t>Y222F</t>
  </si>
  <si>
    <t xml:space="preserve">Variant [Protein change] </t>
  </si>
  <si>
    <t>% Cells_Incorporated Tubulin [Network]</t>
  </si>
  <si>
    <t>% Cells_Partially Incorporated Tubulin [Partial Network]</t>
  </si>
  <si>
    <t>% Cells_Non-incorporated Tubulin [Diffuse]</t>
  </si>
  <si>
    <t xml:space="preserve">% Ciliated cells_V5+ [Across all the coverslip] </t>
  </si>
  <si>
    <t xml:space="preserve">% Ciliated cells_V5- [Across all the coverslip] </t>
  </si>
  <si>
    <r>
      <t>Fig. S1b Percentage of cells showing ARL13B-positive cilium in TUBB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and TUBB</t>
    </r>
    <r>
      <rPr>
        <b/>
        <vertAlign val="superscript"/>
        <sz val="11"/>
        <color theme="1"/>
        <rFont val="Arial"/>
        <family val="2"/>
      </rPr>
      <t xml:space="preserve">G308S </t>
    </r>
    <r>
      <rPr>
        <b/>
        <sz val="11"/>
        <color theme="1"/>
        <rFont val="Arial"/>
        <family val="2"/>
      </rPr>
      <t>-1 cells (clone 1) after 48 h serum withdrawal</t>
    </r>
  </si>
  <si>
    <t>Cell line</t>
  </si>
  <si>
    <t>TUBB G308S-1</t>
  </si>
  <si>
    <t>Figure 3Sa</t>
  </si>
  <si>
    <t>Sample 1</t>
  </si>
  <si>
    <t>Sample 2</t>
  </si>
  <si>
    <t>Sample 3</t>
  </si>
  <si>
    <t>Sample 4</t>
  </si>
  <si>
    <t>Sample 5</t>
  </si>
  <si>
    <t>Sample 6</t>
  </si>
  <si>
    <r>
      <t xml:space="preserve">TUBB </t>
    </r>
    <r>
      <rPr>
        <b/>
        <vertAlign val="superscript"/>
        <sz val="11"/>
        <rFont val="Arial"/>
        <family val="2"/>
      </rPr>
      <t>WT </t>
    </r>
    <r>
      <rPr>
        <b/>
        <sz val="11"/>
        <rFont val="Arial"/>
        <family val="2"/>
      </rPr>
      <t>Average Curvature (um-1)</t>
    </r>
  </si>
  <si>
    <r>
      <t xml:space="preserve"> TUBB </t>
    </r>
    <r>
      <rPr>
        <b/>
        <vertAlign val="superscript"/>
        <sz val="11"/>
        <rFont val="Arial"/>
        <family val="2"/>
      </rPr>
      <t xml:space="preserve">G308S </t>
    </r>
    <r>
      <rPr>
        <b/>
        <sz val="11"/>
        <rFont val="Arial"/>
        <family val="2"/>
      </rPr>
      <t>Average Curvature (um-1)</t>
    </r>
  </si>
  <si>
    <r>
      <t xml:space="preserve">TUBB </t>
    </r>
    <r>
      <rPr>
        <b/>
        <vertAlign val="superscript"/>
        <sz val="11"/>
        <rFont val="Arial"/>
        <family val="2"/>
      </rPr>
      <t>WT</t>
    </r>
    <r>
      <rPr>
        <b/>
        <sz val="11"/>
        <rFont val="Arial"/>
        <family val="2"/>
      </rPr>
      <t> SD Curvature (um-1)</t>
    </r>
  </si>
  <si>
    <r>
      <t xml:space="preserve"> TUBB </t>
    </r>
    <r>
      <rPr>
        <b/>
        <vertAlign val="superscript"/>
        <sz val="11"/>
        <rFont val="Arial"/>
        <family val="2"/>
      </rPr>
      <t>G308S</t>
    </r>
    <r>
      <rPr>
        <b/>
        <sz val="11"/>
        <rFont val="Arial"/>
        <family val="2"/>
      </rPr>
      <t xml:space="preserve"> SD Curvature (um-1)</t>
    </r>
  </si>
  <si>
    <r>
      <t>Figure 3Sd. Mean fluorescence intensity of EB1-GFP comets in TUBB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and TUBB</t>
    </r>
    <r>
      <rPr>
        <b/>
        <vertAlign val="superscript"/>
        <sz val="11"/>
        <color theme="1"/>
        <rFont val="Arial"/>
        <family val="2"/>
      </rPr>
      <t>G308S</t>
    </r>
    <r>
      <rPr>
        <b/>
        <sz val="11"/>
        <color theme="1"/>
        <rFont val="Arial"/>
        <family val="2"/>
      </rPr>
      <t xml:space="preserve"> cells </t>
    </r>
  </si>
  <si>
    <t>Fig. S9. Cell cycle Analysis - Gating Strategy</t>
  </si>
  <si>
    <t>hTERT-RPE1_TUBB G308S Cycling</t>
  </si>
  <si>
    <t>hTERT-RPE1_TUBB G308S Starved</t>
  </si>
  <si>
    <t>hTERT-RPE1_TUBB WT Cycling</t>
  </si>
  <si>
    <t>hTERT-RPE1_TUBB WT Starved</t>
  </si>
  <si>
    <t>Figure S10b. Percentage of ciliated centrosomes observed within each region after 24 h serum withdrawal</t>
  </si>
  <si>
    <t xml:space="preserve">Fig.S11a. Ciliation frequency of TUBBG308S cells overexpressing wild-type TUBB-V5 after 24 h serum withdrawal				</t>
  </si>
  <si>
    <t>TUBB G308S (transfected with TUBB-V5 WT)</t>
  </si>
  <si>
    <t xml:space="preserve">% Ciliated cells V5+ [Across all the coverslip] </t>
  </si>
  <si>
    <t xml:space="preserve">% Ciliated cells V5- [Across all the coverslip] </t>
  </si>
  <si>
    <t xml:space="preserve">FigS11b. Ciliation frequency of cells overexpressing wild-type or mutant TUBB-V5 after 24 h serum withdrawal. </t>
  </si>
  <si>
    <t>FigS11d. Percentage of V5-positive cells from the experiment in Figure 10 showing complete microtubule incorporation, partial microtubule incorporation, and diffuse distribution of TUBB-V5</t>
  </si>
  <si>
    <t>Fig6d. Chimeric TUBB5 G308S mice: VGLUT2 puncta in the molecular layer</t>
  </si>
  <si>
    <t>Standard Error of the Proportion (SEP)</t>
  </si>
  <si>
    <t>%  Cells with Acy-MT</t>
  </si>
  <si>
    <t xml:space="preserve"># Cells </t>
  </si>
  <si>
    <t>% Across all Cells: 21.9430486</t>
  </si>
  <si>
    <t>% Across all Cells: 33.6734694</t>
  </si>
  <si>
    <t>Total Cells: 597</t>
  </si>
  <si>
    <t>Total Cells: 588</t>
  </si>
  <si>
    <t>Replicate 3</t>
  </si>
  <si>
    <r>
      <t>Figure 3Sa. Immunoblot of total cell lysates from TUBB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and TUBB</t>
    </r>
    <r>
      <rPr>
        <b/>
        <vertAlign val="superscript"/>
        <sz val="11"/>
        <color theme="1"/>
        <rFont val="Arial"/>
        <family val="2"/>
      </rPr>
      <t xml:space="preserve">G308S </t>
    </r>
    <r>
      <rPr>
        <b/>
        <sz val="11"/>
        <color theme="1"/>
        <rFont val="Arial"/>
        <family val="2"/>
      </rPr>
      <t xml:space="preserve">hTERT-RPE1 cells </t>
    </r>
  </si>
  <si>
    <t>Species</t>
  </si>
  <si>
    <t>Bos taurus</t>
  </si>
  <si>
    <t>Sus scrofa</t>
  </si>
  <si>
    <t>Gallus gallus</t>
  </si>
  <si>
    <t>Resolution</t>
  </si>
  <si>
    <t>Date</t>
  </si>
  <si>
    <t>PDBid+Chain</t>
  </si>
  <si>
    <t>4i4tB</t>
  </si>
  <si>
    <t>5nquB</t>
  </si>
  <si>
    <t>5yl2B</t>
  </si>
  <si>
    <t>5ca1B</t>
  </si>
  <si>
    <t>GLYB10S</t>
  </si>
  <si>
    <t>GLYB13S</t>
  </si>
  <si>
    <t>GLYB17S</t>
  </si>
  <si>
    <t>GLYB29S</t>
  </si>
  <si>
    <t>GLYB34S</t>
  </si>
  <si>
    <t>GLYB38S</t>
  </si>
  <si>
    <t>GLYB58S</t>
  </si>
  <si>
    <t>N/A</t>
  </si>
  <si>
    <t>GLYB73S</t>
  </si>
  <si>
    <t>GLYB81S</t>
  </si>
  <si>
    <t>GLYB84S</t>
  </si>
  <si>
    <t>GLYB95S</t>
  </si>
  <si>
    <t>GLYB98S</t>
  </si>
  <si>
    <t>GLYB100S</t>
  </si>
  <si>
    <t>GLYB106S</t>
  </si>
  <si>
    <t>GLYB111S</t>
  </si>
  <si>
    <t>GLYB134S</t>
  </si>
  <si>
    <t>GLYB142S</t>
  </si>
  <si>
    <t>GLYB143S</t>
  </si>
  <si>
    <t>GLYB144S</t>
  </si>
  <si>
    <t>GLYB146S</t>
  </si>
  <si>
    <t>GLYB148S</t>
  </si>
  <si>
    <t>GLYB150S</t>
  </si>
  <si>
    <t>GLYB225S</t>
  </si>
  <si>
    <t>GLYB237S</t>
  </si>
  <si>
    <t>GLYB246S</t>
  </si>
  <si>
    <t>GLYB271S</t>
  </si>
  <si>
    <t>GLYB310S</t>
  </si>
  <si>
    <t>GLYB321S</t>
  </si>
  <si>
    <t>GLYB370S</t>
  </si>
  <si>
    <t>GLYB379S</t>
  </si>
  <si>
    <t>GLYB410S</t>
  </si>
  <si>
    <t>GLYB412S</t>
  </si>
  <si>
    <t>Residue of interest</t>
  </si>
  <si>
    <r>
      <t xml:space="preserve">Fig.S12. </t>
    </r>
    <r>
      <rPr>
        <b/>
        <i/>
        <sz val="11"/>
        <rFont val="Arial"/>
        <family val="2"/>
      </rPr>
      <t>In silico</t>
    </r>
    <r>
      <rPr>
        <b/>
        <sz val="11"/>
        <rFont val="Arial"/>
        <family val="2"/>
      </rPr>
      <t xml:space="preserve"> ΔΔG predictions for glycine-to-serine substitutions in 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-tubulin structures (kcal/mol; FoldX analysis)</t>
    </r>
  </si>
  <si>
    <t xml:space="preserve">Total Cells: </t>
  </si>
  <si>
    <t>Total Cells:</t>
  </si>
  <si>
    <t>Note: Experiments #6, #7, and #8 in this dataset are not represented in Figure S11b (ciliation frequency), as that panel includes only preliminary single-replicate data used to prioritize variants for the analysis presented in Figure 10b. These experiments are instead represented in Figure S11d (microtubule incorporation analysis)</t>
  </si>
  <si>
    <t>200 cells per condition (V5- and V5+)</t>
  </si>
  <si>
    <r>
      <rPr>
        <b/>
        <sz val="11"/>
        <rFont val="Symbol"/>
        <charset val="2"/>
      </rPr>
      <t>g</t>
    </r>
    <r>
      <rPr>
        <b/>
        <sz val="11"/>
        <rFont val="Arial"/>
        <family val="2"/>
      </rPr>
      <t>-tubulin TUBB WT</t>
    </r>
  </si>
  <si>
    <r>
      <rPr>
        <b/>
        <sz val="11"/>
        <rFont val="Symbol"/>
        <charset val="2"/>
      </rPr>
      <t>g</t>
    </r>
    <r>
      <rPr>
        <b/>
        <sz val="11"/>
        <rFont val="Arial"/>
        <family val="2"/>
      </rPr>
      <t>-tubulin TUBB G308S</t>
    </r>
  </si>
  <si>
    <t>Total Ciliated Cells Analyzed: 48</t>
  </si>
  <si>
    <t>Total Ciliated Cells Analyzed: 25</t>
  </si>
  <si>
    <t>% Ciliated cells with ciliated centrosomes in the region</t>
  </si>
  <si>
    <t># Ciliated cells</t>
  </si>
  <si>
    <r>
      <t xml:space="preserve">tM1 (V5 with </t>
    </r>
    <r>
      <rPr>
        <sz val="11"/>
        <color theme="1"/>
        <rFont val="Symbol"/>
        <charset val="2"/>
      </rPr>
      <t>a</t>
    </r>
    <r>
      <rPr>
        <sz val="11"/>
        <color theme="1"/>
        <rFont val="Arial"/>
        <family val="2"/>
      </rPr>
      <t>-tubulin)</t>
    </r>
  </si>
  <si>
    <r>
      <t>tM2 (</t>
    </r>
    <r>
      <rPr>
        <sz val="11"/>
        <color theme="1"/>
        <rFont val="Symbol"/>
        <charset val="2"/>
      </rPr>
      <t>a</t>
    </r>
    <r>
      <rPr>
        <sz val="11"/>
        <color theme="1"/>
        <rFont val="Arial"/>
        <family val="2"/>
      </rPr>
      <t>-tubulin with V5)</t>
    </r>
  </si>
  <si>
    <t>Pooled data from three replicates; individual replicate-level data were not recorded.</t>
  </si>
  <si>
    <t>Pooled data from three replicates;</t>
  </si>
  <si>
    <t>individual replicate-level data were not recorded.</t>
  </si>
  <si>
    <t xml:space="preserve">Replicate 1 </t>
  </si>
  <si>
    <t>Replicate 4</t>
  </si>
  <si>
    <t>Replicate 5</t>
  </si>
  <si>
    <t>Mean of Replicate %: 19.69</t>
  </si>
  <si>
    <t>Mean of Replicate %: 36.27</t>
  </si>
  <si>
    <r>
      <t>Figure 8d. Migration distance of ciliated centrosomes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m)</t>
    </r>
  </si>
  <si>
    <r>
      <t>Figure 8g. EB1-GFP comet speed following 24 h serum withdrawal (</t>
    </r>
    <r>
      <rPr>
        <b/>
        <sz val="11"/>
        <color theme="1"/>
        <rFont val="Symbol"/>
        <charset val="2"/>
      </rPr>
      <t>m</t>
    </r>
    <r>
      <rPr>
        <b/>
        <sz val="11"/>
        <color theme="1"/>
        <rFont val="Arial"/>
        <family val="2"/>
      </rPr>
      <t>m/sec)</t>
    </r>
  </si>
  <si>
    <t>Figure 8j. Mean Ac-MT fluorescence intensity in cells after 24 h serum withdrawal</t>
  </si>
  <si>
    <r>
      <t xml:space="preserve">Fig.9b. </t>
    </r>
    <r>
      <rPr>
        <b/>
        <i/>
        <sz val="11"/>
        <color theme="1"/>
        <rFont val="Arial"/>
        <family val="2"/>
      </rPr>
      <t>TUBB</t>
    </r>
    <r>
      <rPr>
        <b/>
        <sz val="11"/>
        <color theme="1"/>
        <rFont val="Arial"/>
        <family val="2"/>
      </rPr>
      <t xml:space="preserve"> copy number relative to two reference genes (</t>
    </r>
    <r>
      <rPr>
        <b/>
        <i/>
        <sz val="11"/>
        <color theme="1"/>
        <rFont val="Arial"/>
        <family val="2"/>
      </rPr>
      <t>RNaseP</t>
    </r>
    <r>
      <rPr>
        <b/>
        <sz val="11"/>
        <color theme="1"/>
        <rFont val="Arial"/>
        <family val="2"/>
      </rPr>
      <t xml:space="preserve"> and </t>
    </r>
    <r>
      <rPr>
        <b/>
        <i/>
        <sz val="11"/>
        <color theme="1"/>
        <rFont val="Arial"/>
        <family val="2"/>
      </rPr>
      <t>NPC1</t>
    </r>
    <r>
      <rPr>
        <b/>
        <sz val="11"/>
        <color theme="1"/>
        <rFont val="Arial"/>
        <family val="2"/>
      </rPr>
      <t xml:space="preserve">) from digital droplet PCR (ddPCR) </t>
    </r>
  </si>
  <si>
    <r>
      <t>Figure 3Sc. Average curvature of EB1-GFP projections in TUBB</t>
    </r>
    <r>
      <rPr>
        <b/>
        <vertAlign val="superscript"/>
        <sz val="11"/>
        <color theme="1"/>
        <rFont val="Arial"/>
        <family val="2"/>
      </rPr>
      <t xml:space="preserve">WT </t>
    </r>
    <r>
      <rPr>
        <b/>
        <sz val="11"/>
        <color theme="1"/>
        <rFont val="Arial"/>
        <family val="2"/>
      </rPr>
      <t>and TUBB</t>
    </r>
    <r>
      <rPr>
        <b/>
        <vertAlign val="superscript"/>
        <sz val="11"/>
        <color theme="1"/>
        <rFont val="Arial"/>
        <family val="2"/>
      </rPr>
      <t>G308S</t>
    </r>
    <r>
      <rPr>
        <b/>
        <sz val="11"/>
        <color theme="1"/>
        <rFont val="Arial"/>
        <family val="2"/>
      </rPr>
      <t xml:space="preserve"> cells</t>
    </r>
  </si>
  <si>
    <t>&lt; 1µm</t>
  </si>
  <si>
    <t>&gt; or = 2µm</t>
  </si>
  <si>
    <t>Figure S10c. Mean fluorescence intensity of EB1-GFP comets in after 24 h serum withdrawal</t>
  </si>
  <si>
    <t>Replicate  3</t>
  </si>
  <si>
    <t>Cell Line</t>
  </si>
  <si>
    <t>Time of serum starvation (h)</t>
  </si>
  <si>
    <t>Cells counted (DAPI)</t>
  </si>
  <si>
    <r>
      <t>Ciliated cells (Ac-</t>
    </r>
    <r>
      <rPr>
        <b/>
        <sz val="10"/>
        <color theme="1"/>
        <rFont val="Symbol"/>
        <charset val="2"/>
      </rPr>
      <t>a-</t>
    </r>
    <r>
      <rPr>
        <b/>
        <sz val="10"/>
        <color theme="1"/>
        <rFont val="Arial"/>
        <family val="2"/>
      </rPr>
      <t>tubulin)</t>
    </r>
  </si>
  <si>
    <t xml:space="preserve">% Ciliated cells </t>
  </si>
  <si>
    <t>% Ciliated cells [Mean of replicates]</t>
  </si>
  <si>
    <t>Cell counted across replicates</t>
  </si>
  <si>
    <t>Ciliated cells across replicates</t>
  </si>
  <si>
    <r>
      <t>TUBB</t>
    </r>
    <r>
      <rPr>
        <vertAlign val="superscript"/>
        <sz val="10"/>
        <color theme="1"/>
        <rFont val="Arial"/>
        <family val="2"/>
      </rPr>
      <t>WT</t>
    </r>
  </si>
  <si>
    <r>
      <t>TUBB</t>
    </r>
    <r>
      <rPr>
        <vertAlign val="superscript"/>
        <sz val="10"/>
        <color theme="1"/>
        <rFont val="Arial"/>
        <family val="2"/>
      </rPr>
      <t>G308S</t>
    </r>
  </si>
  <si>
    <t>% Ciliated cells [Across replicates]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</si>
</sst>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67" formatCode="#,##0.000"/>
  </numFmts>
  <fonts count="6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8"/>
      <name val="Aptos Narrow"/>
      <family val="2"/>
      <scheme val="minor"/>
    </font>
    <font>
      <b/>
      <sz val="11"/>
      <color theme="1"/>
      <name val="Symbol"/>
      <charset val="2"/>
    </font>
    <font>
      <b/>
      <vertAlign val="superscript"/>
      <sz val="11"/>
      <color theme="1"/>
      <name val="Aptos Narrow (Body)"/>
    </font>
    <font>
      <b/>
      <sz val="11"/>
      <color theme="1"/>
      <name val="Aptos Narrow (Body)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color theme="1"/>
      <name val="Aptos Narrow"/>
      <scheme val="minor"/>
    </font>
    <font>
      <b/>
      <sz val="11"/>
      <color rgb="FF000000"/>
      <name val="Aptos Narrow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2"/>
      <color theme="1"/>
      <name val="Symbol"/>
      <charset val="2"/>
    </font>
    <font>
      <b/>
      <vertAlign val="superscript"/>
      <sz val="12"/>
      <color theme="1"/>
      <name val="Aptos Narrow (Body)"/>
    </font>
    <font>
      <sz val="11"/>
      <color rgb="FF000000"/>
      <name val="Aptos Narrow"/>
    </font>
    <font>
      <b/>
      <sz val="12"/>
      <color rgb="FF000000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ptos Narrow"/>
      <family val="2"/>
      <charset val="2"/>
      <scheme val="minor"/>
    </font>
    <font>
      <sz val="11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i/>
      <sz val="11"/>
      <name val="Arial"/>
      <family val="2"/>
    </font>
    <font>
      <b/>
      <sz val="11"/>
      <name val="Symbol"/>
      <charset val="2"/>
    </font>
    <font>
      <b/>
      <sz val="11"/>
      <name val="Arial"/>
      <family val="2"/>
      <charset val="2"/>
    </font>
    <font>
      <sz val="11"/>
      <color theme="1"/>
      <name val="Symbol"/>
      <charset val="2"/>
    </font>
    <font>
      <b/>
      <sz val="10"/>
      <color theme="1"/>
      <name val="Arial"/>
      <family val="2"/>
    </font>
    <font>
      <b/>
      <sz val="10"/>
      <color theme="1"/>
      <name val="Symbol"/>
      <charset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5E7A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E8E8E8"/>
        <bgColor rgb="FF000000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indexed="64"/>
      </top>
      <bottom/>
      <diagonal/>
    </border>
  </borders>
  <cellStyleXfs count="15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9" fontId="32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5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4">
    <xf numFmtId="0" fontId="0" fillId="0" borderId="0" xfId="0"/>
    <xf numFmtId="0" fontId="13" fillId="0" borderId="0" xfId="0" applyFont="1"/>
    <xf numFmtId="0" fontId="15" fillId="0" borderId="0" xfId="0" applyFont="1"/>
    <xf numFmtId="0" fontId="0" fillId="0" borderId="1" xfId="0" applyBorder="1"/>
    <xf numFmtId="0" fontId="14" fillId="2" borderId="0" xfId="0" applyFont="1" applyFill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5" fillId="3" borderId="0" xfId="0" applyFont="1" applyFill="1"/>
    <xf numFmtId="2" fontId="0" fillId="0" borderId="0" xfId="0" applyNumberFormat="1"/>
    <xf numFmtId="0" fontId="0" fillId="0" borderId="2" xfId="0" applyBorder="1"/>
    <xf numFmtId="0" fontId="14" fillId="3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3" fillId="0" borderId="2" xfId="0" applyFont="1" applyBorder="1"/>
    <xf numFmtId="0" fontId="15" fillId="4" borderId="0" xfId="0" applyFont="1" applyFill="1" applyAlignment="1">
      <alignment horizontal="center"/>
    </xf>
    <xf numFmtId="0" fontId="15" fillId="4" borderId="0" xfId="0" applyFont="1" applyFill="1"/>
    <xf numFmtId="1" fontId="0" fillId="0" borderId="1" xfId="0" applyNumberFormat="1" applyBorder="1"/>
    <xf numFmtId="2" fontId="0" fillId="0" borderId="1" xfId="0" applyNumberFormat="1" applyBorder="1"/>
    <xf numFmtId="0" fontId="15" fillId="0" borderId="0" xfId="0" applyFont="1" applyAlignment="1">
      <alignment horizontal="center"/>
    </xf>
    <xf numFmtId="0" fontId="11" fillId="0" borderId="0" xfId="2"/>
    <xf numFmtId="0" fontId="11" fillId="0" borderId="4" xfId="2" applyBorder="1"/>
    <xf numFmtId="0" fontId="11" fillId="0" borderId="5" xfId="2" applyBorder="1"/>
    <xf numFmtId="0" fontId="11" fillId="0" borderId="6" xfId="2" applyBorder="1"/>
    <xf numFmtId="0" fontId="11" fillId="0" borderId="3" xfId="2" applyBorder="1"/>
    <xf numFmtId="0" fontId="11" fillId="0" borderId="2" xfId="2" applyBorder="1"/>
    <xf numFmtId="0" fontId="11" fillId="0" borderId="7" xfId="2" applyBorder="1"/>
    <xf numFmtId="0" fontId="11" fillId="0" borderId="8" xfId="2" applyBorder="1"/>
    <xf numFmtId="0" fontId="11" fillId="0" borderId="9" xfId="2" applyBorder="1"/>
    <xf numFmtId="0" fontId="11" fillId="6" borderId="10" xfId="2" applyFill="1" applyBorder="1"/>
    <xf numFmtId="0" fontId="11" fillId="6" borderId="11" xfId="2" applyFill="1" applyBorder="1"/>
    <xf numFmtId="0" fontId="11" fillId="6" borderId="12" xfId="2" applyFill="1" applyBorder="1"/>
    <xf numFmtId="0" fontId="14" fillId="6" borderId="10" xfId="2" applyFont="1" applyFill="1" applyBorder="1"/>
    <xf numFmtId="0" fontId="11" fillId="6" borderId="13" xfId="2" applyFill="1" applyBorder="1"/>
    <xf numFmtId="0" fontId="22" fillId="0" borderId="0" xfId="2" applyFont="1"/>
    <xf numFmtId="0" fontId="20" fillId="0" borderId="0" xfId="2" applyFont="1" applyAlignment="1">
      <alignment horizontal="left"/>
    </xf>
    <xf numFmtId="0" fontId="20" fillId="0" borderId="0" xfId="2" applyFont="1"/>
    <xf numFmtId="0" fontId="23" fillId="0" borderId="0" xfId="2" applyFont="1"/>
    <xf numFmtId="0" fontId="22" fillId="2" borderId="0" xfId="2" applyFont="1" applyFill="1"/>
    <xf numFmtId="0" fontId="24" fillId="2" borderId="0" xfId="2" applyFont="1" applyFill="1"/>
    <xf numFmtId="0" fontId="11" fillId="3" borderId="3" xfId="2" applyFill="1" applyBorder="1"/>
    <xf numFmtId="0" fontId="24" fillId="3" borderId="0" xfId="2" applyFont="1" applyFill="1"/>
    <xf numFmtId="0" fontId="22" fillId="3" borderId="0" xfId="2" applyFont="1" applyFill="1"/>
    <xf numFmtId="0" fontId="11" fillId="2" borderId="3" xfId="2" applyFill="1" applyBorder="1"/>
    <xf numFmtId="0" fontId="23" fillId="3" borderId="0" xfId="2" applyFont="1" applyFill="1"/>
    <xf numFmtId="0" fontId="23" fillId="2" borderId="0" xfId="2" applyFont="1" applyFill="1"/>
    <xf numFmtId="0" fontId="10" fillId="0" borderId="0" xfId="3"/>
    <xf numFmtId="0" fontId="22" fillId="0" borderId="0" xfId="3" applyFont="1"/>
    <xf numFmtId="9" fontId="22" fillId="0" borderId="0" xfId="3" applyNumberFormat="1" applyFont="1"/>
    <xf numFmtId="0" fontId="25" fillId="0" borderId="0" xfId="3" applyFont="1" applyAlignment="1">
      <alignment wrapText="1"/>
    </xf>
    <xf numFmtId="0" fontId="25" fillId="0" borderId="0" xfId="3" applyFont="1" applyAlignment="1">
      <alignment horizontal="center" wrapText="1"/>
    </xf>
    <xf numFmtId="0" fontId="23" fillId="0" borderId="0" xfId="3" applyFont="1"/>
    <xf numFmtId="0" fontId="10" fillId="0" borderId="2" xfId="3" applyBorder="1"/>
    <xf numFmtId="0" fontId="25" fillId="0" borderId="0" xfId="3" applyFont="1" applyAlignment="1">
      <alignment horizontal="center"/>
    </xf>
    <xf numFmtId="164" fontId="10" fillId="0" borderId="0" xfId="3" applyNumberFormat="1"/>
    <xf numFmtId="0" fontId="0" fillId="0" borderId="0" xfId="0" applyAlignment="1">
      <alignment horizontal="center"/>
    </xf>
    <xf numFmtId="0" fontId="9" fillId="0" borderId="0" xfId="4"/>
    <xf numFmtId="0" fontId="22" fillId="0" borderId="0" xfId="4" applyFont="1"/>
    <xf numFmtId="1" fontId="0" fillId="0" borderId="0" xfId="0" applyNumberFormat="1"/>
    <xf numFmtId="0" fontId="15" fillId="0" borderId="0" xfId="0" applyFont="1" applyAlignment="1">
      <alignment horizontal="left"/>
    </xf>
    <xf numFmtId="0" fontId="26" fillId="0" borderId="0" xfId="4" applyFont="1"/>
    <xf numFmtId="0" fontId="20" fillId="0" borderId="0" xfId="4" applyFont="1"/>
    <xf numFmtId="165" fontId="29" fillId="0" borderId="0" xfId="4" applyNumberFormat="1" applyFont="1"/>
    <xf numFmtId="165" fontId="22" fillId="0" borderId="0" xfId="4" applyNumberFormat="1" applyFont="1"/>
    <xf numFmtId="165" fontId="9" fillId="0" borderId="0" xfId="4" applyNumberFormat="1"/>
    <xf numFmtId="0" fontId="20" fillId="2" borderId="0" xfId="4" applyFont="1" applyFill="1"/>
    <xf numFmtId="165" fontId="0" fillId="0" borderId="0" xfId="0" applyNumberFormat="1"/>
    <xf numFmtId="0" fontId="14" fillId="0" borderId="0" xfId="0" applyFont="1" applyAlignment="1">
      <alignment horizontal="center"/>
    </xf>
    <xf numFmtId="0" fontId="22" fillId="5" borderId="0" xfId="4" applyFont="1" applyFill="1"/>
    <xf numFmtId="165" fontId="29" fillId="5" borderId="0" xfId="4" applyNumberFormat="1" applyFont="1" applyFill="1"/>
    <xf numFmtId="0" fontId="0" fillId="5" borderId="0" xfId="0" applyFill="1"/>
    <xf numFmtId="0" fontId="8" fillId="0" borderId="0" xfId="5"/>
    <xf numFmtId="0" fontId="21" fillId="0" borderId="0" xfId="5" applyFont="1"/>
    <xf numFmtId="0" fontId="20" fillId="0" borderId="0" xfId="5" applyFont="1"/>
    <xf numFmtId="0" fontId="23" fillId="0" borderId="0" xfId="5" applyFont="1"/>
    <xf numFmtId="0" fontId="21" fillId="3" borderId="0" xfId="5" applyFont="1" applyFill="1"/>
    <xf numFmtId="0" fontId="30" fillId="0" borderId="0" xfId="5" applyFont="1"/>
    <xf numFmtId="0" fontId="21" fillId="0" borderId="14" xfId="5" applyFont="1" applyBorder="1"/>
    <xf numFmtId="0" fontId="8" fillId="0" borderId="14" xfId="5" applyBorder="1"/>
    <xf numFmtId="0" fontId="21" fillId="2" borderId="0" xfId="5" applyFont="1" applyFill="1"/>
    <xf numFmtId="0" fontId="22" fillId="0" borderId="0" xfId="5" applyFont="1"/>
    <xf numFmtId="0" fontId="22" fillId="5" borderId="0" xfId="5" applyFont="1" applyFill="1"/>
    <xf numFmtId="0" fontId="22" fillId="3" borderId="0" xfId="5" applyFont="1" applyFill="1"/>
    <xf numFmtId="0" fontId="22" fillId="2" borderId="0" xfId="5" applyFont="1" applyFill="1"/>
    <xf numFmtId="0" fontId="20" fillId="0" borderId="0" xfId="3" applyFont="1"/>
    <xf numFmtId="0" fontId="31" fillId="0" borderId="0" xfId="3" applyFont="1"/>
    <xf numFmtId="0" fontId="31" fillId="0" borderId="0" xfId="0" applyFont="1"/>
    <xf numFmtId="0" fontId="11" fillId="2" borderId="1" xfId="2" applyFill="1" applyBorder="1" applyAlignment="1">
      <alignment horizontal="center"/>
    </xf>
    <xf numFmtId="0" fontId="11" fillId="3" borderId="0" xfId="2" applyFill="1" applyAlignment="1">
      <alignment horizontal="center"/>
    </xf>
    <xf numFmtId="0" fontId="11" fillId="2" borderId="0" xfId="2" applyFill="1" applyAlignment="1">
      <alignment horizontal="center"/>
    </xf>
    <xf numFmtId="0" fontId="31" fillId="0" borderId="0" xfId="0" applyFont="1" applyAlignment="1">
      <alignment horizontal="left"/>
    </xf>
    <xf numFmtId="0" fontId="33" fillId="0" borderId="0" xfId="0" applyFont="1"/>
    <xf numFmtId="0" fontId="35" fillId="0" borderId="0" xfId="0" applyFont="1"/>
    <xf numFmtId="0" fontId="35" fillId="8" borderId="0" xfId="0" applyFont="1" applyFill="1"/>
    <xf numFmtId="0" fontId="35" fillId="7" borderId="0" xfId="0" applyFont="1" applyFill="1"/>
    <xf numFmtId="0" fontId="35" fillId="3" borderId="0" xfId="0" applyFont="1" applyFill="1"/>
    <xf numFmtId="0" fontId="35" fillId="9" borderId="0" xfId="0" applyFont="1" applyFill="1"/>
    <xf numFmtId="0" fontId="36" fillId="3" borderId="0" xfId="0" applyFont="1" applyFill="1"/>
    <xf numFmtId="0" fontId="36" fillId="0" borderId="0" xfId="0" applyFont="1"/>
    <xf numFmtId="0" fontId="36" fillId="9" borderId="0" xfId="0" applyFont="1" applyFill="1"/>
    <xf numFmtId="0" fontId="35" fillId="4" borderId="0" xfId="0" applyFont="1" applyFill="1"/>
    <xf numFmtId="0" fontId="35" fillId="10" borderId="0" xfId="0" applyFont="1" applyFill="1"/>
    <xf numFmtId="0" fontId="35" fillId="4" borderId="0" xfId="0" applyFont="1" applyFill="1" applyAlignment="1">
      <alignment horizontal="center"/>
    </xf>
    <xf numFmtId="0" fontId="35" fillId="10" borderId="0" xfId="0" applyFont="1" applyFill="1" applyAlignment="1">
      <alignment horizontal="center"/>
    </xf>
    <xf numFmtId="49" fontId="39" fillId="0" borderId="0" xfId="0" applyNumberFormat="1" applyFont="1"/>
    <xf numFmtId="1" fontId="39" fillId="0" borderId="0" xfId="0" applyNumberFormat="1" applyFont="1"/>
    <xf numFmtId="9" fontId="39" fillId="0" borderId="0" xfId="0" applyNumberFormat="1" applyFont="1"/>
    <xf numFmtId="49" fontId="13" fillId="0" borderId="0" xfId="0" applyNumberFormat="1" applyFont="1"/>
    <xf numFmtId="1" fontId="13" fillId="0" borderId="0" xfId="0" applyNumberFormat="1" applyFont="1"/>
    <xf numFmtId="9" fontId="13" fillId="0" borderId="0" xfId="0" applyNumberFormat="1" applyFont="1"/>
    <xf numFmtId="0" fontId="39" fillId="13" borderId="15" xfId="0" applyFont="1" applyFill="1" applyBorder="1"/>
    <xf numFmtId="0" fontId="13" fillId="13" borderId="15" xfId="0" applyFont="1" applyFill="1" applyBorder="1"/>
    <xf numFmtId="9" fontId="39" fillId="13" borderId="15" xfId="0" applyNumberFormat="1" applyFont="1" applyFill="1" applyBorder="1"/>
    <xf numFmtId="0" fontId="39" fillId="14" borderId="15" xfId="0" applyFont="1" applyFill="1" applyBorder="1"/>
    <xf numFmtId="0" fontId="13" fillId="14" borderId="15" xfId="0" applyFont="1" applyFill="1" applyBorder="1"/>
    <xf numFmtId="9" fontId="39" fillId="14" borderId="15" xfId="0" applyNumberFormat="1" applyFont="1" applyFill="1" applyBorder="1"/>
    <xf numFmtId="9" fontId="39" fillId="0" borderId="0" xfId="6" applyFont="1" applyFill="1" applyBorder="1"/>
    <xf numFmtId="49" fontId="40" fillId="0" borderId="0" xfId="0" applyNumberFormat="1" applyFont="1"/>
    <xf numFmtId="1" fontId="40" fillId="0" borderId="0" xfId="0" applyNumberFormat="1" applyFont="1"/>
    <xf numFmtId="0" fontId="40" fillId="0" borderId="0" xfId="0" applyFont="1"/>
    <xf numFmtId="9" fontId="40" fillId="0" borderId="0" xfId="0" applyNumberFormat="1" applyFont="1"/>
    <xf numFmtId="0" fontId="40" fillId="13" borderId="15" xfId="0" applyFont="1" applyFill="1" applyBorder="1"/>
    <xf numFmtId="0" fontId="40" fillId="14" borderId="15" xfId="0" applyFont="1" applyFill="1" applyBorder="1"/>
    <xf numFmtId="0" fontId="39" fillId="13" borderId="15" xfId="0" applyFont="1" applyFill="1" applyBorder="1" applyAlignment="1">
      <alignment horizontal="left"/>
    </xf>
    <xf numFmtId="0" fontId="35" fillId="2" borderId="0" xfId="0" applyFont="1" applyFill="1" applyAlignment="1">
      <alignment horizontal="center"/>
    </xf>
    <xf numFmtId="9" fontId="35" fillId="0" borderId="0" xfId="0" applyNumberFormat="1" applyFont="1" applyAlignment="1">
      <alignment horizontal="center"/>
    </xf>
    <xf numFmtId="1" fontId="35" fillId="0" borderId="0" xfId="0" applyNumberFormat="1" applyFont="1" applyAlignment="1">
      <alignment horizontal="center"/>
    </xf>
    <xf numFmtId="1" fontId="35" fillId="3" borderId="0" xfId="0" applyNumberFormat="1" applyFont="1" applyFill="1" applyAlignment="1">
      <alignment horizontal="center"/>
    </xf>
    <xf numFmtId="0" fontId="35" fillId="16" borderId="0" xfId="0" applyFont="1" applyFill="1"/>
    <xf numFmtId="1" fontId="35" fillId="16" borderId="0" xfId="0" applyNumberFormat="1" applyFont="1" applyFill="1" applyAlignment="1">
      <alignment horizontal="center"/>
    </xf>
    <xf numFmtId="15" fontId="35" fillId="0" borderId="15" xfId="0" applyNumberFormat="1" applyFont="1" applyBorder="1"/>
    <xf numFmtId="0" fontId="35" fillId="0" borderId="15" xfId="0" applyFont="1" applyBorder="1"/>
    <xf numFmtId="1" fontId="35" fillId="0" borderId="15" xfId="0" applyNumberFormat="1" applyFont="1" applyBorder="1" applyAlignment="1">
      <alignment horizontal="center"/>
    </xf>
    <xf numFmtId="0" fontId="35" fillId="15" borderId="0" xfId="0" applyFont="1" applyFill="1" applyAlignment="1">
      <alignment horizontal="center"/>
    </xf>
    <xf numFmtId="166" fontId="35" fillId="0" borderId="0" xfId="0" applyNumberFormat="1" applyFont="1" applyAlignment="1">
      <alignment horizontal="center"/>
    </xf>
    <xf numFmtId="10" fontId="35" fillId="0" borderId="0" xfId="0" applyNumberFormat="1" applyFont="1" applyAlignment="1">
      <alignment horizontal="center"/>
    </xf>
    <xf numFmtId="15" fontId="35" fillId="0" borderId="0" xfId="0" applyNumberFormat="1" applyFont="1"/>
    <xf numFmtId="14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1" fillId="3" borderId="0" xfId="0" applyFont="1" applyFill="1"/>
    <xf numFmtId="9" fontId="31" fillId="3" borderId="0" xfId="0" applyNumberFormat="1" applyFont="1" applyFill="1" applyAlignment="1">
      <alignment horizontal="center"/>
    </xf>
    <xf numFmtId="0" fontId="31" fillId="16" borderId="0" xfId="0" applyFont="1" applyFill="1"/>
    <xf numFmtId="9" fontId="31" fillId="16" borderId="0" xfId="0" applyNumberFormat="1" applyFont="1" applyFill="1" applyAlignment="1">
      <alignment horizontal="center"/>
    </xf>
    <xf numFmtId="0" fontId="31" fillId="0" borderId="15" xfId="0" applyFont="1" applyBorder="1"/>
    <xf numFmtId="9" fontId="31" fillId="0" borderId="15" xfId="0" applyNumberFormat="1" applyFont="1" applyBorder="1" applyAlignment="1">
      <alignment horizontal="center"/>
    </xf>
    <xf numFmtId="9" fontId="31" fillId="16" borderId="0" xfId="0" applyNumberFormat="1" applyFont="1" applyFill="1" applyAlignment="1">
      <alignment horizontal="center" vertical="center"/>
    </xf>
    <xf numFmtId="9" fontId="31" fillId="0" borderId="0" xfId="0" applyNumberFormat="1" applyFont="1" applyAlignment="1">
      <alignment horizontal="center"/>
    </xf>
    <xf numFmtId="0" fontId="35" fillId="17" borderId="0" xfId="0" applyFont="1" applyFill="1"/>
    <xf numFmtId="0" fontId="20" fillId="0" borderId="0" xfId="0" applyFont="1"/>
    <xf numFmtId="0" fontId="0" fillId="0" borderId="14" xfId="0" applyBorder="1"/>
    <xf numFmtId="0" fontId="0" fillId="0" borderId="14" xfId="0" applyBorder="1" applyAlignment="1">
      <alignment horizontal="center"/>
    </xf>
    <xf numFmtId="0" fontId="48" fillId="0" borderId="14" xfId="0" applyFont="1" applyBorder="1"/>
    <xf numFmtId="0" fontId="48" fillId="0" borderId="0" xfId="0" applyFont="1"/>
    <xf numFmtId="0" fontId="20" fillId="0" borderId="14" xfId="0" applyFont="1" applyBorder="1"/>
    <xf numFmtId="0" fontId="20" fillId="0" borderId="17" xfId="0" applyFont="1" applyBorder="1"/>
    <xf numFmtId="0" fontId="0" fillId="0" borderId="17" xfId="0" applyBorder="1"/>
    <xf numFmtId="165" fontId="0" fillId="0" borderId="1" xfId="0" applyNumberFormat="1" applyBorder="1"/>
    <xf numFmtId="165" fontId="0" fillId="0" borderId="0" xfId="0" applyNumberFormat="1" applyAlignment="1">
      <alignment horizontal="center"/>
    </xf>
    <xf numFmtId="167" fontId="0" fillId="0" borderId="1" xfId="0" applyNumberFormat="1" applyBorder="1"/>
    <xf numFmtId="14" fontId="20" fillId="0" borderId="18" xfId="0" applyNumberFormat="1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0" fillId="3" borderId="0" xfId="0" applyFill="1"/>
    <xf numFmtId="0" fontId="20" fillId="3" borderId="0" xfId="0" applyFont="1" applyFill="1"/>
    <xf numFmtId="0" fontId="0" fillId="2" borderId="0" xfId="0" applyFill="1"/>
    <xf numFmtId="0" fontId="0" fillId="15" borderId="0" xfId="0" applyFill="1" applyAlignment="1">
      <alignment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9" fontId="0" fillId="0" borderId="22" xfId="0" applyNumberFormat="1" applyBorder="1" applyAlignment="1">
      <alignment horizontal="center"/>
    </xf>
    <xf numFmtId="0" fontId="0" fillId="0" borderId="16" xfId="0" applyBorder="1"/>
    <xf numFmtId="9" fontId="0" fillId="0" borderId="21" xfId="0" applyNumberFormat="1" applyBorder="1" applyAlignment="1">
      <alignment horizontal="center"/>
    </xf>
    <xf numFmtId="9" fontId="0" fillId="0" borderId="31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0" fontId="0" fillId="0" borderId="19" xfId="0" applyBorder="1"/>
    <xf numFmtId="9" fontId="0" fillId="0" borderId="20" xfId="0" applyNumberFormat="1" applyBorder="1" applyAlignment="1">
      <alignment horizontal="center"/>
    </xf>
    <xf numFmtId="10" fontId="0" fillId="0" borderId="21" xfId="0" applyNumberFormat="1" applyBorder="1" applyAlignment="1">
      <alignment horizontal="center"/>
    </xf>
    <xf numFmtId="0" fontId="20" fillId="10" borderId="15" xfId="0" applyFont="1" applyFill="1" applyBorder="1"/>
    <xf numFmtId="0" fontId="20" fillId="10" borderId="23" xfId="0" applyFont="1" applyFill="1" applyBorder="1"/>
    <xf numFmtId="9" fontId="20" fillId="10" borderId="24" xfId="0" applyNumberFormat="1" applyFont="1" applyFill="1" applyBorder="1" applyAlignment="1">
      <alignment horizontal="center"/>
    </xf>
    <xf numFmtId="0" fontId="20" fillId="10" borderId="15" xfId="0" applyFont="1" applyFill="1" applyBorder="1" applyAlignment="1">
      <alignment horizontal="center"/>
    </xf>
    <xf numFmtId="0" fontId="20" fillId="10" borderId="23" xfId="0" applyFont="1" applyFill="1" applyBorder="1" applyAlignment="1">
      <alignment horizontal="center"/>
    </xf>
    <xf numFmtId="0" fontId="20" fillId="3" borderId="1" xfId="0" applyFont="1" applyFill="1" applyBorder="1"/>
    <xf numFmtId="9" fontId="20" fillId="3" borderId="22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0" fillId="3" borderId="18" xfId="0" applyFont="1" applyFill="1" applyBorder="1"/>
    <xf numFmtId="0" fontId="20" fillId="3" borderId="25" xfId="0" applyFont="1" applyFill="1" applyBorder="1"/>
    <xf numFmtId="9" fontId="20" fillId="3" borderId="26" xfId="0" applyNumberFormat="1" applyFont="1" applyFill="1" applyBorder="1" applyAlignment="1">
      <alignment horizontal="center"/>
    </xf>
    <xf numFmtId="0" fontId="20" fillId="3" borderId="18" xfId="0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/>
    </xf>
    <xf numFmtId="9" fontId="0" fillId="0" borderId="22" xfId="0" applyNumberFormat="1" applyBorder="1" applyAlignment="1">
      <alignment horizontal="center" vertical="center"/>
    </xf>
    <xf numFmtId="0" fontId="0" fillId="18" borderId="14" xfId="0" applyFill="1" applyBorder="1"/>
    <xf numFmtId="0" fontId="20" fillId="18" borderId="16" xfId="0" applyFont="1" applyFill="1" applyBorder="1"/>
    <xf numFmtId="9" fontId="20" fillId="18" borderId="21" xfId="0" applyNumberFormat="1" applyFont="1" applyFill="1" applyBorder="1" applyAlignment="1">
      <alignment horizontal="center" vertical="center"/>
    </xf>
    <xf numFmtId="0" fontId="0" fillId="18" borderId="15" xfId="0" applyFill="1" applyBorder="1"/>
    <xf numFmtId="0" fontId="20" fillId="18" borderId="23" xfId="0" applyFont="1" applyFill="1" applyBorder="1"/>
    <xf numFmtId="9" fontId="20" fillId="18" borderId="24" xfId="0" applyNumberFormat="1" applyFont="1" applyFill="1" applyBorder="1" applyAlignment="1">
      <alignment horizontal="center" vertical="center"/>
    </xf>
    <xf numFmtId="9" fontId="0" fillId="0" borderId="32" xfId="0" applyNumberFormat="1" applyBorder="1" applyAlignment="1">
      <alignment horizontal="center" vertical="center"/>
    </xf>
    <xf numFmtId="9" fontId="0" fillId="0" borderId="33" xfId="0" applyNumberFormat="1" applyBorder="1" applyAlignment="1">
      <alignment horizontal="center" vertical="center"/>
    </xf>
    <xf numFmtId="0" fontId="20" fillId="0" borderId="25" xfId="0" applyFont="1" applyBorder="1" applyAlignment="1">
      <alignment vertical="center"/>
    </xf>
    <xf numFmtId="15" fontId="0" fillId="0" borderId="0" xfId="0" applyNumberFormat="1" applyAlignment="1">
      <alignment vertical="center"/>
    </xf>
    <xf numFmtId="9" fontId="0" fillId="0" borderId="20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5" fontId="0" fillId="0" borderId="15" xfId="0" applyNumberFormat="1" applyBorder="1" applyAlignment="1">
      <alignment vertical="center"/>
    </xf>
    <xf numFmtId="15" fontId="0" fillId="0" borderId="0" xfId="0" applyNumberFormat="1"/>
    <xf numFmtId="15" fontId="0" fillId="0" borderId="15" xfId="0" applyNumberFormat="1" applyBorder="1"/>
    <xf numFmtId="9" fontId="0" fillId="0" borderId="1" xfId="0" applyNumberFormat="1" applyBorder="1" applyAlignment="1">
      <alignment horizontal="center" vertical="center"/>
    </xf>
    <xf numFmtId="9" fontId="0" fillId="0" borderId="34" xfId="0" applyNumberFormat="1" applyBorder="1" applyAlignment="1">
      <alignment horizontal="center" vertical="center"/>
    </xf>
    <xf numFmtId="9" fontId="20" fillId="3" borderId="21" xfId="0" applyNumberFormat="1" applyFont="1" applyFill="1" applyBorder="1" applyAlignment="1">
      <alignment horizontal="center" vertical="center"/>
    </xf>
    <xf numFmtId="9" fontId="20" fillId="3" borderId="24" xfId="0" applyNumberFormat="1" applyFont="1" applyFill="1" applyBorder="1" applyAlignment="1">
      <alignment horizontal="center" vertical="center"/>
    </xf>
    <xf numFmtId="0" fontId="20" fillId="3" borderId="26" xfId="0" applyFont="1" applyFill="1" applyBorder="1" applyAlignment="1">
      <alignment vertical="center"/>
    </xf>
    <xf numFmtId="0" fontId="20" fillId="3" borderId="25" xfId="0" applyFont="1" applyFill="1" applyBorder="1" applyAlignment="1">
      <alignment vertical="center"/>
    </xf>
    <xf numFmtId="0" fontId="20" fillId="3" borderId="18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20" fillId="5" borderId="25" xfId="0" applyFont="1" applyFill="1" applyBorder="1" applyAlignment="1">
      <alignment vertical="center"/>
    </xf>
    <xf numFmtId="15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15" fontId="0" fillId="0" borderId="15" xfId="0" applyNumberFormat="1" applyBorder="1" applyAlignment="1">
      <alignment horizontal="left" vertical="center"/>
    </xf>
    <xf numFmtId="0" fontId="0" fillId="0" borderId="15" xfId="0" applyBorder="1"/>
    <xf numFmtId="0" fontId="0" fillId="0" borderId="23" xfId="0" applyBorder="1"/>
    <xf numFmtId="0" fontId="49" fillId="0" borderId="0" xfId="0" applyFont="1"/>
    <xf numFmtId="0" fontId="50" fillId="0" borderId="1" xfId="0" applyFont="1" applyBorder="1"/>
    <xf numFmtId="9" fontId="50" fillId="0" borderId="22" xfId="0" applyNumberFormat="1" applyFont="1" applyBorder="1" applyAlignment="1">
      <alignment horizontal="center" vertical="center"/>
    </xf>
    <xf numFmtId="9" fontId="50" fillId="0" borderId="0" xfId="0" applyNumberFormat="1" applyFont="1" applyAlignment="1">
      <alignment horizontal="center" vertical="center"/>
    </xf>
    <xf numFmtId="0" fontId="49" fillId="19" borderId="15" xfId="0" applyFont="1" applyFill="1" applyBorder="1"/>
    <xf numFmtId="0" fontId="23" fillId="19" borderId="23" xfId="0" applyFont="1" applyFill="1" applyBorder="1"/>
    <xf numFmtId="9" fontId="23" fillId="19" borderId="24" xfId="0" applyNumberFormat="1" applyFont="1" applyFill="1" applyBorder="1" applyAlignment="1">
      <alignment horizontal="center" vertical="center"/>
    </xf>
    <xf numFmtId="0" fontId="49" fillId="0" borderId="15" xfId="0" applyFont="1" applyBorder="1"/>
    <xf numFmtId="0" fontId="49" fillId="19" borderId="14" xfId="0" applyFont="1" applyFill="1" applyBorder="1"/>
    <xf numFmtId="0" fontId="23" fillId="19" borderId="16" xfId="0" applyFont="1" applyFill="1" applyBorder="1"/>
    <xf numFmtId="9" fontId="23" fillId="19" borderId="21" xfId="0" applyNumberFormat="1" applyFont="1" applyFill="1" applyBorder="1" applyAlignment="1">
      <alignment horizontal="center" vertical="center"/>
    </xf>
    <xf numFmtId="9" fontId="23" fillId="3" borderId="21" xfId="0" applyNumberFormat="1" applyFont="1" applyFill="1" applyBorder="1" applyAlignment="1">
      <alignment horizontal="center" vertical="center"/>
    </xf>
    <xf numFmtId="9" fontId="23" fillId="3" borderId="14" xfId="0" applyNumberFormat="1" applyFont="1" applyFill="1" applyBorder="1" applyAlignment="1">
      <alignment horizontal="center" vertical="center"/>
    </xf>
    <xf numFmtId="9" fontId="23" fillId="3" borderId="24" xfId="0" applyNumberFormat="1" applyFont="1" applyFill="1" applyBorder="1" applyAlignment="1">
      <alignment horizontal="center" vertical="center"/>
    </xf>
    <xf numFmtId="9" fontId="23" fillId="3" borderId="15" xfId="0" applyNumberFormat="1" applyFont="1" applyFill="1" applyBorder="1" applyAlignment="1">
      <alignment horizontal="center" vertical="center"/>
    </xf>
    <xf numFmtId="9" fontId="0" fillId="19" borderId="22" xfId="0" applyNumberFormat="1" applyFill="1" applyBorder="1" applyAlignment="1">
      <alignment horizontal="center" vertical="center"/>
    </xf>
    <xf numFmtId="9" fontId="50" fillId="19" borderId="22" xfId="0" applyNumberFormat="1" applyFont="1" applyFill="1" applyBorder="1" applyAlignment="1">
      <alignment horizontal="center" vertical="center"/>
    </xf>
    <xf numFmtId="9" fontId="0" fillId="19" borderId="24" xfId="0" applyNumberFormat="1" applyFill="1" applyBorder="1" applyAlignment="1">
      <alignment horizontal="center" vertical="center"/>
    </xf>
    <xf numFmtId="9" fontId="0" fillId="3" borderId="22" xfId="0" applyNumberFormat="1" applyFill="1" applyBorder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9" fontId="50" fillId="3" borderId="22" xfId="0" applyNumberFormat="1" applyFont="1" applyFill="1" applyBorder="1" applyAlignment="1">
      <alignment horizontal="center" vertical="center"/>
    </xf>
    <xf numFmtId="9" fontId="50" fillId="3" borderId="0" xfId="0" applyNumberFormat="1" applyFont="1" applyFill="1" applyAlignment="1">
      <alignment horizontal="center" vertical="center"/>
    </xf>
    <xf numFmtId="9" fontId="0" fillId="3" borderId="24" xfId="0" applyNumberFormat="1" applyFill="1" applyBorder="1" applyAlignment="1">
      <alignment horizontal="center" vertical="center"/>
    </xf>
    <xf numFmtId="9" fontId="0" fillId="3" borderId="15" xfId="0" applyNumberFormat="1" applyFill="1" applyBorder="1" applyAlignment="1">
      <alignment horizontal="center" vertical="center"/>
    </xf>
    <xf numFmtId="0" fontId="35" fillId="0" borderId="23" xfId="0" applyFont="1" applyBorder="1"/>
    <xf numFmtId="14" fontId="36" fillId="0" borderId="18" xfId="0" applyNumberFormat="1" applyFont="1" applyBorder="1" applyAlignment="1">
      <alignment vertical="center"/>
    </xf>
    <xf numFmtId="0" fontId="36" fillId="0" borderId="18" xfId="0" applyFont="1" applyBorder="1" applyAlignment="1">
      <alignment vertical="center"/>
    </xf>
    <xf numFmtId="0" fontId="51" fillId="0" borderId="19" xfId="0" applyFont="1" applyBorder="1"/>
    <xf numFmtId="0" fontId="51" fillId="0" borderId="23" xfId="0" applyFont="1" applyBorder="1"/>
    <xf numFmtId="0" fontId="35" fillId="5" borderId="15" xfId="0" applyFont="1" applyFill="1" applyBorder="1"/>
    <xf numFmtId="0" fontId="51" fillId="0" borderId="1" xfId="0" applyFont="1" applyBorder="1"/>
    <xf numFmtId="9" fontId="35" fillId="3" borderId="0" xfId="6" applyFont="1" applyFill="1"/>
    <xf numFmtId="9" fontId="35" fillId="20" borderId="15" xfId="6" applyFont="1" applyFill="1" applyBorder="1"/>
    <xf numFmtId="0" fontId="51" fillId="0" borderId="35" xfId="0" applyFont="1" applyBorder="1"/>
    <xf numFmtId="0" fontId="51" fillId="0" borderId="15" xfId="0" applyFont="1" applyBorder="1"/>
    <xf numFmtId="0" fontId="51" fillId="0" borderId="0" xfId="0" applyFont="1"/>
    <xf numFmtId="0" fontId="15" fillId="0" borderId="18" xfId="0" applyFont="1" applyBorder="1"/>
    <xf numFmtId="0" fontId="31" fillId="0" borderId="18" xfId="0" applyFont="1" applyBorder="1" applyAlignment="1">
      <alignment vertical="center"/>
    </xf>
    <xf numFmtId="0" fontId="44" fillId="3" borderId="0" xfId="0" applyFont="1" applyFill="1"/>
    <xf numFmtId="0" fontId="34" fillId="12" borderId="0" xfId="0" applyFont="1" applyFill="1" applyAlignment="1">
      <alignment horizontal="center"/>
    </xf>
    <xf numFmtId="0" fontId="34" fillId="12" borderId="0" xfId="0" applyFont="1" applyFill="1" applyAlignment="1">
      <alignment horizontal="left"/>
    </xf>
    <xf numFmtId="0" fontId="15" fillId="21" borderId="0" xfId="0" applyFont="1" applyFill="1"/>
    <xf numFmtId="0" fontId="32" fillId="21" borderId="0" xfId="0" applyFont="1" applyFill="1"/>
    <xf numFmtId="0" fontId="15" fillId="21" borderId="0" xfId="0" applyFont="1" applyFill="1" applyAlignment="1">
      <alignment horizontal="left"/>
    </xf>
    <xf numFmtId="0" fontId="15" fillId="21" borderId="14" xfId="0" applyFont="1" applyFill="1" applyBorder="1" applyAlignment="1">
      <alignment horizontal="left"/>
    </xf>
    <xf numFmtId="0" fontId="32" fillId="21" borderId="14" xfId="0" applyFont="1" applyFill="1" applyBorder="1"/>
    <xf numFmtId="0" fontId="32" fillId="21" borderId="0" xfId="0" applyFont="1" applyFill="1" applyAlignment="1">
      <alignment horizontal="center"/>
    </xf>
    <xf numFmtId="0" fontId="32" fillId="21" borderId="14" xfId="0" applyFont="1" applyFill="1" applyBorder="1" applyAlignment="1">
      <alignment horizontal="center"/>
    </xf>
    <xf numFmtId="0" fontId="15" fillId="21" borderId="14" xfId="0" applyFont="1" applyFill="1" applyBorder="1" applyAlignment="1">
      <alignment horizontal="center"/>
    </xf>
    <xf numFmtId="0" fontId="15" fillId="21" borderId="0" xfId="0" applyFont="1" applyFill="1" applyAlignment="1">
      <alignment horizontal="center"/>
    </xf>
    <xf numFmtId="0" fontId="53" fillId="0" borderId="0" xfId="10" applyFont="1"/>
    <xf numFmtId="0" fontId="53" fillId="0" borderId="0" xfId="10" applyFont="1" applyAlignment="1">
      <alignment horizontal="center"/>
    </xf>
    <xf numFmtId="14" fontId="53" fillId="0" borderId="0" xfId="10" applyNumberFormat="1" applyFont="1" applyAlignment="1">
      <alignment horizontal="center"/>
    </xf>
    <xf numFmtId="0" fontId="52" fillId="0" borderId="0" xfId="10"/>
    <xf numFmtId="0" fontId="54" fillId="0" borderId="0" xfId="10" applyFont="1"/>
    <xf numFmtId="0" fontId="52" fillId="0" borderId="0" xfId="10" applyAlignment="1">
      <alignment horizontal="right"/>
    </xf>
    <xf numFmtId="0" fontId="52" fillId="22" borderId="0" xfId="10" applyFill="1"/>
    <xf numFmtId="0" fontId="53" fillId="22" borderId="0" xfId="10" applyFont="1" applyFill="1"/>
    <xf numFmtId="0" fontId="38" fillId="0" borderId="0" xfId="10" applyFont="1"/>
    <xf numFmtId="0" fontId="31" fillId="9" borderId="0" xfId="0" applyFont="1" applyFill="1"/>
    <xf numFmtId="0" fontId="35" fillId="3" borderId="0" xfId="0" applyFont="1" applyFill="1" applyAlignment="1">
      <alignment horizontal="left"/>
    </xf>
    <xf numFmtId="165" fontId="35" fillId="0" borderId="0" xfId="0" applyNumberFormat="1" applyFont="1"/>
    <xf numFmtId="1" fontId="33" fillId="0" borderId="19" xfId="0" applyNumberFormat="1" applyFont="1" applyBorder="1"/>
    <xf numFmtId="1" fontId="35" fillId="0" borderId="19" xfId="6" applyNumberFormat="1" applyFont="1" applyFill="1" applyBorder="1"/>
    <xf numFmtId="1" fontId="35" fillId="0" borderId="23" xfId="6" applyNumberFormat="1" applyFont="1" applyFill="1" applyBorder="1"/>
    <xf numFmtId="1" fontId="35" fillId="0" borderId="1" xfId="6" applyNumberFormat="1" applyFont="1" applyFill="1" applyBorder="1"/>
    <xf numFmtId="0" fontId="49" fillId="17" borderId="0" xfId="0" applyFont="1" applyFill="1"/>
    <xf numFmtId="0" fontId="49" fillId="17" borderId="15" xfId="0" applyFont="1" applyFill="1" applyBorder="1"/>
    <xf numFmtId="0" fontId="0" fillId="17" borderId="0" xfId="0" applyFill="1" applyAlignment="1">
      <alignment horizontal="right" vertical="center"/>
    </xf>
    <xf numFmtId="15" fontId="0" fillId="17" borderId="0" xfId="0" applyNumberFormat="1" applyFill="1" applyAlignment="1">
      <alignment horizontal="left" vertical="center"/>
    </xf>
    <xf numFmtId="15" fontId="0" fillId="17" borderId="15" xfId="0" applyNumberFormat="1" applyFill="1" applyBorder="1" applyAlignment="1">
      <alignment horizontal="left" vertical="center"/>
    </xf>
    <xf numFmtId="0" fontId="15" fillId="17" borderId="0" xfId="0" applyFont="1" applyFill="1"/>
    <xf numFmtId="0" fontId="0" fillId="17" borderId="0" xfId="0" applyFill="1"/>
    <xf numFmtId="0" fontId="35" fillId="0" borderId="0" xfId="11" applyFont="1"/>
    <xf numFmtId="0" fontId="35" fillId="0" borderId="0" xfId="11" applyFont="1" applyAlignment="1">
      <alignment horizontal="right"/>
    </xf>
    <xf numFmtId="0" fontId="31" fillId="0" borderId="0" xfId="0" applyFont="1" applyAlignment="1">
      <alignment horizontal="right"/>
    </xf>
    <xf numFmtId="0" fontId="35" fillId="12" borderId="0" xfId="11" applyFont="1" applyFill="1" applyAlignment="1">
      <alignment horizontal="right"/>
    </xf>
    <xf numFmtId="0" fontId="31" fillId="12" borderId="0" xfId="11" applyFont="1" applyFill="1" applyAlignment="1">
      <alignment horizontal="right"/>
    </xf>
    <xf numFmtId="0" fontId="35" fillId="12" borderId="0" xfId="11" applyFont="1" applyFill="1"/>
    <xf numFmtId="0" fontId="34" fillId="0" borderId="0" xfId="11" applyFont="1" applyAlignment="1">
      <alignment horizontal="center"/>
    </xf>
    <xf numFmtId="0" fontId="31" fillId="6" borderId="0" xfId="11" applyFont="1" applyFill="1"/>
    <xf numFmtId="0" fontId="35" fillId="6" borderId="0" xfId="11" applyFont="1" applyFill="1"/>
    <xf numFmtId="0" fontId="31" fillId="6" borderId="0" xfId="11" applyFont="1" applyFill="1" applyAlignment="1">
      <alignment horizontal="right"/>
    </xf>
    <xf numFmtId="0" fontId="35" fillId="6" borderId="0" xfId="11" applyFont="1" applyFill="1" applyAlignment="1">
      <alignment horizontal="right"/>
    </xf>
    <xf numFmtId="0" fontId="34" fillId="0" borderId="0" xfId="11" applyFont="1"/>
    <xf numFmtId="0" fontId="38" fillId="6" borderId="0" xfId="11" applyFont="1" applyFill="1" applyAlignment="1">
      <alignment horizontal="center"/>
    </xf>
    <xf numFmtId="0" fontId="38" fillId="6" borderId="0" xfId="11" applyFont="1" applyFill="1" applyAlignment="1">
      <alignment horizontal="right"/>
    </xf>
    <xf numFmtId="0" fontId="57" fillId="6" borderId="0" xfId="11" applyFont="1" applyFill="1" applyAlignment="1">
      <alignment horizontal="center"/>
    </xf>
    <xf numFmtId="0" fontId="34" fillId="6" borderId="0" xfId="0" applyFont="1" applyFill="1"/>
    <xf numFmtId="0" fontId="34" fillId="6" borderId="0" xfId="11" applyFont="1" applyFill="1"/>
    <xf numFmtId="0" fontId="34" fillId="6" borderId="0" xfId="11" applyFont="1" applyFill="1" applyAlignment="1">
      <alignment horizontal="right"/>
    </xf>
    <xf numFmtId="0" fontId="38" fillId="12" borderId="0" xfId="11" applyFont="1" applyFill="1" applyAlignment="1">
      <alignment horizontal="center"/>
    </xf>
    <xf numFmtId="0" fontId="38" fillId="12" borderId="0" xfId="11" applyFont="1" applyFill="1" applyAlignment="1">
      <alignment horizontal="right"/>
    </xf>
    <xf numFmtId="0" fontId="34" fillId="12" borderId="0" xfId="11" applyFont="1" applyFill="1" applyAlignment="1">
      <alignment horizontal="right"/>
    </xf>
    <xf numFmtId="0" fontId="34" fillId="12" borderId="0" xfId="11" applyFont="1" applyFill="1"/>
    <xf numFmtId="0" fontId="34" fillId="0" borderId="0" xfId="0" applyFont="1"/>
    <xf numFmtId="0" fontId="34" fillId="23" borderId="0" xfId="0" applyFont="1" applyFill="1" applyAlignment="1">
      <alignment horizontal="right"/>
    </xf>
    <xf numFmtId="0" fontId="35" fillId="11" borderId="0" xfId="11" applyFont="1" applyFill="1"/>
    <xf numFmtId="0" fontId="35" fillId="11" borderId="0" xfId="11" applyFont="1" applyFill="1" applyAlignment="1">
      <alignment horizontal="right"/>
    </xf>
    <xf numFmtId="0" fontId="31" fillId="12" borderId="0" xfId="11" applyFont="1" applyFill="1" applyAlignment="1">
      <alignment horizontal="left"/>
    </xf>
    <xf numFmtId="0" fontId="35" fillId="0" borderId="0" xfId="11" applyFont="1" applyAlignment="1">
      <alignment horizontal="center"/>
    </xf>
    <xf numFmtId="0" fontId="31" fillId="6" borderId="0" xfId="11" applyFont="1" applyFill="1" applyAlignment="1">
      <alignment horizontal="left"/>
    </xf>
    <xf numFmtId="0" fontId="35" fillId="0" borderId="0" xfId="12" applyFont="1"/>
    <xf numFmtId="0" fontId="35" fillId="0" borderId="0" xfId="12" applyFont="1" applyAlignment="1">
      <alignment horizontal="right"/>
    </xf>
    <xf numFmtId="0" fontId="31" fillId="12" borderId="0" xfId="12" applyFont="1" applyFill="1"/>
    <xf numFmtId="0" fontId="35" fillId="12" borderId="0" xfId="12" applyFont="1" applyFill="1"/>
    <xf numFmtId="0" fontId="35" fillId="12" borderId="1" xfId="12" applyFont="1" applyFill="1" applyBorder="1"/>
    <xf numFmtId="0" fontId="35" fillId="6" borderId="0" xfId="12" applyFont="1" applyFill="1"/>
    <xf numFmtId="0" fontId="31" fillId="0" borderId="0" xfId="12" applyFont="1" applyAlignment="1">
      <alignment horizontal="center"/>
    </xf>
    <xf numFmtId="0" fontId="31" fillId="6" borderId="0" xfId="12" applyFont="1" applyFill="1"/>
    <xf numFmtId="0" fontId="31" fillId="6" borderId="0" xfId="12" applyFont="1" applyFill="1" applyAlignment="1">
      <alignment horizontal="right"/>
    </xf>
    <xf numFmtId="0" fontId="38" fillId="12" borderId="0" xfId="12" applyFont="1" applyFill="1"/>
    <xf numFmtId="0" fontId="38" fillId="12" borderId="1" xfId="12" applyFont="1" applyFill="1" applyBorder="1"/>
    <xf numFmtId="0" fontId="34" fillId="12" borderId="0" xfId="12" applyFont="1" applyFill="1"/>
    <xf numFmtId="0" fontId="34" fillId="0" borderId="0" xfId="12" applyFont="1"/>
    <xf numFmtId="0" fontId="34" fillId="0" borderId="0" xfId="12" applyFont="1" applyAlignment="1">
      <alignment horizontal="center"/>
    </xf>
    <xf numFmtId="0" fontId="34" fillId="6" borderId="0" xfId="12" applyFont="1" applyFill="1" applyAlignment="1">
      <alignment horizontal="center"/>
    </xf>
    <xf numFmtId="0" fontId="38" fillId="6" borderId="0" xfId="12" applyFont="1" applyFill="1" applyAlignment="1">
      <alignment horizontal="center"/>
    </xf>
    <xf numFmtId="0" fontId="38" fillId="12" borderId="0" xfId="12" applyFont="1" applyFill="1" applyAlignment="1">
      <alignment horizontal="left"/>
    </xf>
    <xf numFmtId="0" fontId="38" fillId="6" borderId="0" xfId="12" applyFont="1" applyFill="1" applyAlignment="1">
      <alignment horizontal="left"/>
    </xf>
    <xf numFmtId="0" fontId="38" fillId="6" borderId="0" xfId="12" applyFont="1" applyFill="1" applyAlignment="1">
      <alignment horizontal="right"/>
    </xf>
    <xf numFmtId="0" fontId="41" fillId="12" borderId="0" xfId="12" applyFont="1" applyFill="1"/>
    <xf numFmtId="0" fontId="44" fillId="12" borderId="0" xfId="12" applyFont="1" applyFill="1"/>
    <xf numFmtId="0" fontId="41" fillId="0" borderId="0" xfId="12" applyFont="1"/>
    <xf numFmtId="0" fontId="34" fillId="6" borderId="0" xfId="12" applyFont="1" applyFill="1"/>
    <xf numFmtId="0" fontId="35" fillId="6" borderId="0" xfId="12" applyFont="1" applyFill="1" applyAlignment="1">
      <alignment horizontal="right"/>
    </xf>
    <xf numFmtId="0" fontId="35" fillId="12" borderId="0" xfId="12" applyFont="1" applyFill="1" applyAlignment="1">
      <alignment horizontal="right"/>
    </xf>
    <xf numFmtId="0" fontId="34" fillId="6" borderId="0" xfId="12" applyFont="1" applyFill="1" applyAlignment="1">
      <alignment horizontal="right"/>
    </xf>
    <xf numFmtId="0" fontId="31" fillId="0" borderId="0" xfId="12" applyFont="1"/>
    <xf numFmtId="0" fontId="34" fillId="12" borderId="1" xfId="12" applyFont="1" applyFill="1" applyBorder="1"/>
    <xf numFmtId="0" fontId="42" fillId="12" borderId="0" xfId="12" applyFont="1" applyFill="1"/>
    <xf numFmtId="0" fontId="44" fillId="12" borderId="0" xfId="12" applyFont="1" applyFill="1" applyAlignment="1">
      <alignment horizontal="left"/>
    </xf>
    <xf numFmtId="0" fontId="31" fillId="12" borderId="0" xfId="12" applyFont="1" applyFill="1" applyAlignment="1">
      <alignment horizontal="left"/>
    </xf>
    <xf numFmtId="0" fontId="0" fillId="6" borderId="0" xfId="0" applyFill="1"/>
    <xf numFmtId="0" fontId="35" fillId="12" borderId="0" xfId="12" applyFont="1" applyFill="1" applyAlignment="1">
      <alignment horizontal="left"/>
    </xf>
    <xf numFmtId="0" fontId="35" fillId="12" borderId="0" xfId="12" applyFont="1" applyFill="1" applyAlignment="1">
      <alignment horizontal="center"/>
    </xf>
    <xf numFmtId="0" fontId="43" fillId="12" borderId="0" xfId="12" applyFont="1" applyFill="1" applyAlignment="1">
      <alignment horizontal="center"/>
    </xf>
    <xf numFmtId="0" fontId="41" fillId="12" borderId="0" xfId="12" applyFont="1" applyFill="1" applyAlignment="1">
      <alignment horizontal="center"/>
    </xf>
    <xf numFmtId="0" fontId="35" fillId="0" borderId="0" xfId="12" applyFont="1" applyAlignment="1">
      <alignment horizontal="center"/>
    </xf>
    <xf numFmtId="0" fontId="41" fillId="0" borderId="0" xfId="12" applyFont="1" applyAlignment="1">
      <alignment horizontal="center"/>
    </xf>
    <xf numFmtId="0" fontId="42" fillId="0" borderId="0" xfId="12" applyFont="1"/>
    <xf numFmtId="0" fontId="43" fillId="0" borderId="0" xfId="12" applyFont="1" applyAlignment="1">
      <alignment horizontal="left"/>
    </xf>
    <xf numFmtId="0" fontId="43" fillId="0" borderId="0" xfId="12" applyFont="1"/>
    <xf numFmtId="0" fontId="44" fillId="0" borderId="0" xfId="12" applyFont="1"/>
    <xf numFmtId="0" fontId="31" fillId="12" borderId="0" xfId="12" applyFont="1" applyFill="1" applyAlignment="1">
      <alignment horizontal="center"/>
    </xf>
    <xf numFmtId="0" fontId="31" fillId="12" borderId="1" xfId="12" applyFont="1" applyFill="1" applyBorder="1" applyAlignment="1">
      <alignment horizontal="center"/>
    </xf>
    <xf numFmtId="0" fontId="31" fillId="11" borderId="0" xfId="13" applyFont="1" applyFill="1"/>
    <xf numFmtId="0" fontId="35" fillId="11" borderId="0" xfId="13" applyFont="1" applyFill="1"/>
    <xf numFmtId="0" fontId="35" fillId="0" borderId="0" xfId="13" applyFont="1"/>
    <xf numFmtId="0" fontId="35" fillId="12" borderId="0" xfId="13" applyFont="1" applyFill="1"/>
    <xf numFmtId="0" fontId="31" fillId="12" borderId="0" xfId="13" applyFont="1" applyFill="1"/>
    <xf numFmtId="0" fontId="35" fillId="6" borderId="0" xfId="13" applyFont="1" applyFill="1"/>
    <xf numFmtId="0" fontId="34" fillId="12" borderId="0" xfId="13" applyFont="1" applyFill="1" applyAlignment="1">
      <alignment horizontal="center"/>
    </xf>
    <xf numFmtId="0" fontId="31" fillId="6" borderId="0" xfId="13" applyFont="1" applyFill="1" applyAlignment="1">
      <alignment horizontal="center"/>
    </xf>
    <xf numFmtId="0" fontId="38" fillId="12" borderId="0" xfId="13" applyFont="1" applyFill="1" applyAlignment="1">
      <alignment horizontal="center"/>
    </xf>
    <xf numFmtId="0" fontId="34" fillId="0" borderId="0" xfId="13" applyFont="1" applyAlignment="1">
      <alignment horizontal="center"/>
    </xf>
    <xf numFmtId="0" fontId="35" fillId="6" borderId="0" xfId="0" applyFont="1" applyFill="1"/>
    <xf numFmtId="0" fontId="34" fillId="12" borderId="0" xfId="13" applyFont="1" applyFill="1"/>
    <xf numFmtId="0" fontId="35" fillId="12" borderId="0" xfId="13" applyFont="1" applyFill="1" applyAlignment="1">
      <alignment horizontal="right"/>
    </xf>
    <xf numFmtId="0" fontId="34" fillId="0" borderId="0" xfId="13" applyFont="1"/>
    <xf numFmtId="0" fontId="38" fillId="11" borderId="0" xfId="13" applyFont="1" applyFill="1" applyAlignment="1">
      <alignment horizontal="center"/>
    </xf>
    <xf numFmtId="0" fontId="34" fillId="11" borderId="0" xfId="13" applyFont="1" applyFill="1" applyAlignment="1">
      <alignment horizontal="right"/>
    </xf>
    <xf numFmtId="0" fontId="34" fillId="12" borderId="0" xfId="13" applyFont="1" applyFill="1" applyAlignment="1">
      <alignment horizontal="right"/>
    </xf>
    <xf numFmtId="0" fontId="31" fillId="6" borderId="0" xfId="13" applyFont="1" applyFill="1"/>
    <xf numFmtId="0" fontId="31" fillId="0" borderId="0" xfId="13" applyFont="1" applyAlignment="1">
      <alignment horizontal="left"/>
    </xf>
    <xf numFmtId="0" fontId="31" fillId="21" borderId="0" xfId="13" applyFont="1" applyFill="1"/>
    <xf numFmtId="0" fontId="38" fillId="21" borderId="0" xfId="13" applyFont="1" applyFill="1" applyAlignment="1">
      <alignment horizontal="center"/>
    </xf>
    <xf numFmtId="0" fontId="38" fillId="21" borderId="0" xfId="13" applyFont="1" applyFill="1"/>
    <xf numFmtId="0" fontId="35" fillId="21" borderId="0" xfId="13" applyFont="1" applyFill="1"/>
    <xf numFmtId="0" fontId="31" fillId="12" borderId="0" xfId="13" applyFont="1" applyFill="1" applyAlignment="1">
      <alignment horizontal="right"/>
    </xf>
    <xf numFmtId="0" fontId="31" fillId="21" borderId="0" xfId="13" applyFont="1" applyFill="1" applyAlignment="1">
      <alignment horizontal="center" vertical="center"/>
    </xf>
    <xf numFmtId="0" fontId="38" fillId="12" borderId="0" xfId="13" applyFont="1" applyFill="1" applyAlignment="1">
      <alignment horizontal="right"/>
    </xf>
    <xf numFmtId="0" fontId="35" fillId="21" borderId="14" xfId="13" applyFont="1" applyFill="1" applyBorder="1"/>
    <xf numFmtId="0" fontId="31" fillId="21" borderId="0" xfId="13" applyFont="1" applyFill="1" applyAlignment="1">
      <alignment horizontal="center"/>
    </xf>
    <xf numFmtId="0" fontId="31" fillId="21" borderId="0" xfId="13" applyFont="1" applyFill="1" applyAlignment="1">
      <alignment horizontal="right"/>
    </xf>
    <xf numFmtId="0" fontId="31" fillId="21" borderId="0" xfId="13" applyFont="1" applyFill="1" applyAlignment="1">
      <alignment horizontal="left"/>
    </xf>
    <xf numFmtId="0" fontId="0" fillId="12" borderId="0" xfId="0" applyFill="1" applyAlignment="1">
      <alignment horizontal="right"/>
    </xf>
    <xf numFmtId="0" fontId="35" fillId="12" borderId="0" xfId="13" applyFont="1" applyFill="1" applyAlignment="1">
      <alignment horizontal="left"/>
    </xf>
    <xf numFmtId="0" fontId="41" fillId="24" borderId="0" xfId="0" applyFont="1" applyFill="1" applyAlignment="1">
      <alignment horizontal="right"/>
    </xf>
    <xf numFmtId="0" fontId="35" fillId="6" borderId="0" xfId="14" applyFont="1" applyFill="1"/>
    <xf numFmtId="0" fontId="31" fillId="0" borderId="0" xfId="13" applyFont="1"/>
    <xf numFmtId="0" fontId="31" fillId="6" borderId="0" xfId="14" applyFont="1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right"/>
    </xf>
    <xf numFmtId="0" fontId="0" fillId="10" borderId="0" xfId="0" applyFill="1"/>
    <xf numFmtId="0" fontId="61" fillId="10" borderId="0" xfId="0" applyFont="1" applyFill="1"/>
    <xf numFmtId="0" fontId="0" fillId="15" borderId="0" xfId="0" applyFill="1"/>
    <xf numFmtId="0" fontId="61" fillId="15" borderId="0" xfId="0" applyFont="1" applyFill="1"/>
    <xf numFmtId="0" fontId="0" fillId="15" borderId="14" xfId="0" applyFill="1" applyBorder="1"/>
    <xf numFmtId="0" fontId="61" fillId="15" borderId="14" xfId="0" applyFont="1" applyFill="1" applyBorder="1"/>
    <xf numFmtId="0" fontId="20" fillId="12" borderId="0" xfId="0" applyFont="1" applyFill="1"/>
    <xf numFmtId="0" fontId="59" fillId="12" borderId="0" xfId="0" applyFont="1" applyFill="1"/>
    <xf numFmtId="0" fontId="0" fillId="12" borderId="0" xfId="0" applyFill="1"/>
    <xf numFmtId="0" fontId="0" fillId="10" borderId="0" xfId="0" applyFill="1" applyAlignment="1">
      <alignment horizontal="left"/>
    </xf>
    <xf numFmtId="0" fontId="0" fillId="15" borderId="0" xfId="0" applyFill="1" applyAlignment="1">
      <alignment horizontal="left"/>
    </xf>
    <xf numFmtId="0" fontId="0" fillId="15" borderId="14" xfId="0" applyFill="1" applyBorder="1" applyAlignment="1">
      <alignment horizontal="left"/>
    </xf>
    <xf numFmtId="0" fontId="61" fillId="10" borderId="1" xfId="0" applyFont="1" applyFill="1" applyBorder="1"/>
    <xf numFmtId="0" fontId="61" fillId="15" borderId="1" xfId="0" applyFont="1" applyFill="1" applyBorder="1"/>
    <xf numFmtId="0" fontId="0" fillId="15" borderId="1" xfId="0" applyFill="1" applyBorder="1"/>
    <xf numFmtId="0" fontId="61" fillId="15" borderId="16" xfId="0" applyFont="1" applyFill="1" applyBorder="1"/>
    <xf numFmtId="0" fontId="59" fillId="12" borderId="1" xfId="0" applyFont="1" applyFill="1" applyBorder="1"/>
    <xf numFmtId="0" fontId="35" fillId="6" borderId="0" xfId="11" applyFont="1" applyFill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23" fillId="3" borderId="0" xfId="2" applyFont="1" applyFill="1" applyAlignment="1">
      <alignment horizontal="left"/>
    </xf>
    <xf numFmtId="0" fontId="23" fillId="2" borderId="0" xfId="2" applyFont="1" applyFill="1" applyAlignment="1">
      <alignment horizontal="center"/>
    </xf>
    <xf numFmtId="0" fontId="23" fillId="7" borderId="7" xfId="2" applyFont="1" applyFill="1" applyBorder="1" applyAlignment="1">
      <alignment horizontal="center"/>
    </xf>
    <xf numFmtId="0" fontId="23" fillId="7" borderId="0" xfId="2" applyFont="1" applyFill="1" applyAlignment="1">
      <alignment horizontal="center"/>
    </xf>
    <xf numFmtId="0" fontId="31" fillId="0" borderId="0" xfId="2" applyFont="1" applyAlignment="1">
      <alignment horizontal="left"/>
    </xf>
    <xf numFmtId="0" fontId="20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8" fillId="0" borderId="14" xfId="0" applyFont="1" applyBorder="1" applyAlignment="1">
      <alignment horizontal="center"/>
    </xf>
    <xf numFmtId="0" fontId="23" fillId="0" borderId="0" xfId="3" applyFont="1" applyAlignment="1">
      <alignment horizontal="center"/>
    </xf>
    <xf numFmtId="0" fontId="31" fillId="0" borderId="0" xfId="5" applyFont="1" applyAlignment="1">
      <alignment horizontal="left"/>
    </xf>
    <xf numFmtId="0" fontId="23" fillId="0" borderId="0" xfId="5" applyFont="1" applyAlignment="1">
      <alignment horizontal="left"/>
    </xf>
    <xf numFmtId="0" fontId="31" fillId="12" borderId="0" xfId="13" applyFont="1" applyFill="1" applyAlignment="1">
      <alignment horizontal="left"/>
    </xf>
    <xf numFmtId="0" fontId="38" fillId="21" borderId="0" xfId="13" applyFont="1" applyFill="1" applyAlignment="1">
      <alignment horizontal="center"/>
    </xf>
    <xf numFmtId="0" fontId="31" fillId="5" borderId="0" xfId="0" applyFont="1" applyFill="1" applyAlignment="1">
      <alignment horizontal="left"/>
    </xf>
  </cellXfs>
  <cellStyles count="15">
    <cellStyle name="Normal" xfId="0" builtinId="0"/>
    <cellStyle name="Normal 10" xfId="10" xr:uid="{6E82557C-99FA-EA4C-A46E-5A088344A30F}"/>
    <cellStyle name="Normal 2" xfId="1" xr:uid="{B6DE9E57-89B6-BC40-8E50-3CE7ABDDE2C4}"/>
    <cellStyle name="Normal 3" xfId="2" xr:uid="{DD704E0A-B65A-BC48-8A49-DA8D1303901F}"/>
    <cellStyle name="Normal 4" xfId="3" xr:uid="{6E88717D-43C6-0E48-B295-8E888DA4B5FB}"/>
    <cellStyle name="Normal 5" xfId="4" xr:uid="{9A608FE0-395F-DD49-B44A-E2DAE70A1BA8}"/>
    <cellStyle name="Normal 6" xfId="5" xr:uid="{6C6DE9DF-B26C-7C46-802F-5361BBC048FE}"/>
    <cellStyle name="Normal 7" xfId="7" xr:uid="{A6A70C3D-313B-6C46-A218-BAD2850FDC55}"/>
    <cellStyle name="Normal 7 2" xfId="11" xr:uid="{D266B9E5-CF08-0540-A5D6-72B35047AA64}"/>
    <cellStyle name="Normal 8" xfId="8" xr:uid="{805C05C2-3786-7A46-BEF2-066C65889E87}"/>
    <cellStyle name="Normal 8 2" xfId="12" xr:uid="{BC205339-2687-064A-AF6C-9C294CEC5957}"/>
    <cellStyle name="Normal 9" xfId="9" xr:uid="{5245EA49-7C32-644C-A5A0-C1EB6056BD64}"/>
    <cellStyle name="Normal 9 2" xfId="13" xr:uid="{7184342C-35DC-5843-BF53-4AE2F072C1A7}"/>
    <cellStyle name="Normal 9 2 2" xfId="14" xr:uid="{87D416D7-4891-B84E-B3BA-7850A3D079D5}"/>
    <cellStyle name="Percent" xfId="6" builtinId="5"/>
  </cellStyles>
  <dxfs count="38">
    <dxf>
      <fill>
        <patternFill>
          <bgColor rgb="FFFFC000"/>
        </patternFill>
      </fill>
    </dxf>
    <dxf>
      <numFmt numFmtId="13" formatCode="0%"/>
      <alignment horizontal="center" vertical="center"/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b val="0"/>
      </font>
    </dxf>
    <dxf>
      <font>
        <b val="0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b val="0"/>
      </font>
    </dxf>
    <dxf>
      <font>
        <b val="0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EBEBEB"/>
      <color rgb="FFB5E7A3"/>
      <color rgb="FFD6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1828800</xdr:colOff>
      <xdr:row>22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337B24-2178-754B-9A0A-1211E642A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97500" cy="38735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</xdr:row>
      <xdr:rowOff>0</xdr:rowOff>
    </xdr:from>
    <xdr:to>
      <xdr:col>7</xdr:col>
      <xdr:colOff>1651000</xdr:colOff>
      <xdr:row>23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0CBACA-B18A-8C49-83DD-5B10490E9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9100" y="190500"/>
          <a:ext cx="5473700" cy="400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177799</xdr:rowOff>
    </xdr:from>
    <xdr:to>
      <xdr:col>0</xdr:col>
      <xdr:colOff>0</xdr:colOff>
      <xdr:row>0</xdr:row>
      <xdr:rowOff>177799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106866-9E8A-30F8-6506-49E0BE57B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799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12699</xdr:colOff>
      <xdr:row>2</xdr:row>
      <xdr:rowOff>0</xdr:rowOff>
    </xdr:from>
    <xdr:to>
      <xdr:col>8</xdr:col>
      <xdr:colOff>1602184</xdr:colOff>
      <xdr:row>24</xdr:row>
      <xdr:rowOff>110412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B6B9F1-5488-7279-B743-945B24BE5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" y="366598"/>
          <a:ext cx="9000000" cy="41429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50800</xdr:rowOff>
    </xdr:from>
    <xdr:to>
      <xdr:col>1</xdr:col>
      <xdr:colOff>1337978</xdr:colOff>
      <xdr:row>31</xdr:row>
      <xdr:rowOff>116800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71FA92-BA69-5ED0-F61C-79554831A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228600"/>
          <a:ext cx="3204878" cy="54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114300</xdr:rowOff>
    </xdr:from>
    <xdr:to>
      <xdr:col>5</xdr:col>
      <xdr:colOff>241300</xdr:colOff>
      <xdr:row>16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610103-313C-9C4E-BBC2-7A39DD58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700" y="482600"/>
          <a:ext cx="3009900" cy="2654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</xdr:row>
      <xdr:rowOff>0</xdr:rowOff>
    </xdr:from>
    <xdr:to>
      <xdr:col>20</xdr:col>
      <xdr:colOff>379200</xdr:colOff>
      <xdr:row>64</xdr:row>
      <xdr:rowOff>164609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0298FC-FFD6-3C9F-1957-E8E6727F1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190500"/>
          <a:ext cx="14400000" cy="1216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038B3-2955-F248-96A4-0C7AA343F6B3}" name="Table3" displayName="Table3" ref="A3:E36" totalsRowShown="0" headerRowDxfId="37" dataDxfId="35" headerRowBorderDxfId="36" tableBorderDxfId="34">
  <autoFilter ref="A3:E36" xr:uid="{36B038B3-2955-F248-96A4-0C7AA343F6B3}"/>
  <tableColumns count="5">
    <tableColumn id="1" xr3:uid="{7EF5207D-1981-0A40-A803-B59BC853B757}" name="Replicate" dataDxfId="33"/>
    <tableColumn id="2" xr3:uid="{58E76F54-2391-634C-8805-F676B4BDC9A5}" name="Sample [Cell line]" dataDxfId="32"/>
    <tableColumn id="3" xr3:uid="{F2E91D52-668B-6E44-8E77-1B3C5DA63BAA}" name="Coverslip" dataDxfId="31"/>
    <tableColumn id="4" xr3:uid="{323168F3-D8EF-354C-9396-ACE97903520C}" name="% Ciliated cells [Across all the coverslip] " dataDxfId="30"/>
    <tableColumn id="5" xr3:uid="{4E3D0CC3-1B0D-9D45-A2C3-E85A39757292}" name="Total cells counted [Across all the coverslip] 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AA929E5-8197-5F4B-9D5D-BED0B13C71B5}" name="Table36" displayName="Table36" ref="A69:E112" totalsRowShown="0" headerRowDxfId="28" headerRowBorderDxfId="27" tableBorderDxfId="26">
  <autoFilter ref="A69:E112" xr:uid="{9AA929E5-8197-5F4B-9D5D-BED0B13C71B5}"/>
  <tableColumns count="5">
    <tableColumn id="1" xr3:uid="{29095F0D-3B0F-6445-9ACF-42856D1B0F6D}" name="Replicate"/>
    <tableColumn id="2" xr3:uid="{C70A1B88-E4E5-D646-8066-01D6FF85D4C0}" name="Sample [Cell line]"/>
    <tableColumn id="3" xr3:uid="{6A389B0C-2FD3-D349-9FD9-3C7E2B95E361}" name="Coverslip" dataDxfId="25"/>
    <tableColumn id="4" xr3:uid="{BF69B8CB-344D-9543-B9D7-7B993883AA05}" name="% Ciliated cells [Across all the coverslip] " dataDxfId="24"/>
    <tableColumn id="5" xr3:uid="{09E8FBEA-1D3E-E740-BF8E-50D7CDE5359B}" name="Total cells counted [Across all the coverslip] 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F1D70C-55F5-9141-A563-E6181B62582D}" name="Table34" displayName="Table34" ref="A7:H107" totalsRowShown="0" headerRowDxfId="22" headerRowBorderDxfId="21" tableBorderDxfId="20">
  <autoFilter ref="A7:H107" xr:uid="{B7F1D70C-55F5-9141-A563-E6181B62582D}"/>
  <tableColumns count="8">
    <tableColumn id="1" xr3:uid="{10ABC88F-6885-1042-A544-6E4A1D7B5FDE}" name="Experiment" dataDxfId="19"/>
    <tableColumn id="2" xr3:uid="{10346A75-951B-5D4B-939C-8390A7A5AF24}" name="Variant [Protein change] " dataDxfId="18"/>
    <tableColumn id="3" xr3:uid="{7507A213-AFD1-E64E-B063-60CD89376912}" name="Coverslip" dataDxfId="17"/>
    <tableColumn id="4" xr3:uid="{18AA9D2A-5CA6-084B-B19C-06B7C52027B3}" name="% Ciliated cells_V5+ [Across all the coverslip] " dataDxfId="16"/>
    <tableColumn id="5" xr3:uid="{229D9412-8D9F-EE42-99D9-42DCC32E05C4}" name="% Ciliated cells_V5- [Across all the coverslip] " dataDxfId="15"/>
    <tableColumn id="6" xr3:uid="{47FEB6F9-1463-E843-BF5D-AEFAA1AA6507}" name="% Cells_Incorporated Tubulin [Network]" dataDxfId="14"/>
    <tableColumn id="7" xr3:uid="{EC2B80D1-9106-0445-9789-684341479120}" name="% Cells_Partially Incorporated Tubulin [Partial Network]" dataDxfId="13"/>
    <tableColumn id="8" xr3:uid="{EB13F2EF-9C25-4849-B138-A8A79C162B40}" name="% Cells_Non-incorporated Tubulin [Diffuse]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004544-F5B3-F74D-943A-2F212CA0F447}" name="Table343" displayName="Table343" ref="A14:H114" totalsRowShown="0" headerRowDxfId="11" headerRowBorderDxfId="10" tableBorderDxfId="9">
  <autoFilter ref="A14:H114" xr:uid="{E4004544-F5B3-F74D-943A-2F212CA0F447}"/>
  <tableColumns count="8">
    <tableColumn id="1" xr3:uid="{B428383B-E4AA-A444-A44E-02942E631B24}" name="Experiment" dataDxfId="8"/>
    <tableColumn id="2" xr3:uid="{F71E1838-73F0-2242-B537-E1C7A29DDA01}" name="Variant [Protein change] " dataDxfId="7"/>
    <tableColumn id="3" xr3:uid="{D4A8A47D-2C84-744A-80BD-40B4596BA1FA}" name="Coverslip" dataDxfId="6"/>
    <tableColumn id="4" xr3:uid="{0173E426-7113-D641-B2FC-9137EF3DD7FF}" name="% Ciliated cells_V5+ [Across all the coverslip] " dataDxfId="5"/>
    <tableColumn id="5" xr3:uid="{1D1B5169-AFF7-9243-A747-91B8B3251974}" name="% Ciliated cells_V5- [Across all the coverslip] " dataDxfId="4"/>
    <tableColumn id="6" xr3:uid="{47053CE9-1319-3943-A363-9248CF439FB7}" name="% Cells_Incorporated Tubulin [Network]" dataDxfId="3"/>
    <tableColumn id="7" xr3:uid="{E71A64BF-5EE8-3547-AD4F-E71217FCA746}" name="% Cells_Partially Incorporated Tubulin [Partial Network]" dataDxfId="2"/>
    <tableColumn id="8" xr3:uid="{046B93D0-B0FD-D64D-B3EB-7D9D76F0AB63}" name="% Cells_Non-incorporated Tubulin [Diffuse]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B844D-2714-9649-8923-6448B82EAD93}">
  <dimension ref="A1:M71"/>
  <sheetViews>
    <sheetView workbookViewId="0">
      <selection activeCell="A71" sqref="A71"/>
    </sheetView>
  </sheetViews>
  <sheetFormatPr baseColWidth="10" defaultRowHeight="14" x14ac:dyDescent="0.15"/>
  <cols>
    <col min="1" max="1" width="37" style="90" bestFit="1" customWidth="1"/>
    <col min="2" max="2" width="19.5" style="90" bestFit="1" customWidth="1"/>
    <col min="3" max="4" width="16.5" style="90" bestFit="1" customWidth="1"/>
    <col min="5" max="5" width="15.1640625" style="90" bestFit="1" customWidth="1"/>
    <col min="6" max="6" width="19.33203125" style="90" bestFit="1" customWidth="1"/>
    <col min="7" max="7" width="12.1640625" style="90" bestFit="1" customWidth="1"/>
    <col min="8" max="8" width="33.83203125" style="90" bestFit="1" customWidth="1"/>
    <col min="9" max="11" width="19.33203125" style="90" bestFit="1" customWidth="1"/>
    <col min="12" max="12" width="15.1640625" style="90" bestFit="1" customWidth="1"/>
    <col min="13" max="13" width="11.6640625" style="90" bestFit="1" customWidth="1"/>
    <col min="14" max="16384" width="10.83203125" style="90"/>
  </cols>
  <sheetData>
    <row r="1" spans="1:13" x14ac:dyDescent="0.15">
      <c r="A1" s="84" t="s">
        <v>148</v>
      </c>
    </row>
    <row r="2" spans="1:13" x14ac:dyDescent="0.15">
      <c r="B2" s="91" t="s">
        <v>134</v>
      </c>
      <c r="C2" s="91" t="s">
        <v>135</v>
      </c>
      <c r="D2" s="91" t="s">
        <v>136</v>
      </c>
      <c r="E2" s="90" t="s">
        <v>137</v>
      </c>
      <c r="I2" s="92" t="s">
        <v>138</v>
      </c>
      <c r="J2" s="92" t="s">
        <v>139</v>
      </c>
      <c r="K2" s="92" t="s">
        <v>140</v>
      </c>
      <c r="L2" s="90" t="s">
        <v>137</v>
      </c>
    </row>
    <row r="3" spans="1:13" x14ac:dyDescent="0.15">
      <c r="A3" s="90" t="s">
        <v>141</v>
      </c>
      <c r="B3" s="90">
        <v>31</v>
      </c>
      <c r="C3" s="90">
        <v>30</v>
      </c>
      <c r="D3" s="90">
        <v>32</v>
      </c>
      <c r="E3" s="90">
        <f>AVERAGE(B3:D3)</f>
        <v>31</v>
      </c>
      <c r="H3" s="90" t="s">
        <v>141</v>
      </c>
      <c r="I3" s="90">
        <v>8</v>
      </c>
      <c r="J3" s="90">
        <v>4</v>
      </c>
      <c r="K3" s="90">
        <v>5</v>
      </c>
      <c r="L3" s="90">
        <f>AVERAGE(I3:K3)</f>
        <v>5.666666666666667</v>
      </c>
    </row>
    <row r="4" spans="1:13" x14ac:dyDescent="0.15">
      <c r="A4" s="90" t="s">
        <v>142</v>
      </c>
      <c r="B4" s="90">
        <v>9</v>
      </c>
      <c r="C4" s="90">
        <v>10</v>
      </c>
      <c r="D4" s="90">
        <v>8</v>
      </c>
      <c r="E4" s="90">
        <f>AVERAGE(B4:D4)</f>
        <v>9</v>
      </c>
      <c r="H4" s="90" t="s">
        <v>142</v>
      </c>
      <c r="I4" s="90">
        <v>10</v>
      </c>
      <c r="J4" s="90">
        <v>5</v>
      </c>
      <c r="K4" s="90">
        <v>5</v>
      </c>
      <c r="L4" s="90">
        <f>AVERAGE(I4:K4)</f>
        <v>6.666666666666667</v>
      </c>
    </row>
    <row r="5" spans="1:13" x14ac:dyDescent="0.15">
      <c r="A5" s="90" t="s">
        <v>143</v>
      </c>
      <c r="B5" s="90">
        <v>5</v>
      </c>
      <c r="C5" s="90">
        <v>5</v>
      </c>
      <c r="D5" s="90">
        <v>3</v>
      </c>
      <c r="E5" s="90">
        <f>AVERAGE(B5:D5)</f>
        <v>4.333333333333333</v>
      </c>
      <c r="H5" s="90" t="s">
        <v>143</v>
      </c>
      <c r="I5" s="90">
        <v>32</v>
      </c>
      <c r="J5" s="90">
        <v>29</v>
      </c>
      <c r="K5" s="90">
        <v>28</v>
      </c>
      <c r="L5" s="90">
        <f>AVERAGE(I5:K5)</f>
        <v>29.666666666666668</v>
      </c>
    </row>
    <row r="6" spans="1:13" x14ac:dyDescent="0.15">
      <c r="E6" s="93" t="s">
        <v>144</v>
      </c>
      <c r="L6" s="94" t="s">
        <v>144</v>
      </c>
    </row>
    <row r="7" spans="1:13" ht="16" x14ac:dyDescent="0.2">
      <c r="A7" s="90" t="s">
        <v>145</v>
      </c>
      <c r="B7" s="90">
        <f>(31/(B3+B4+B5))*100</f>
        <v>68.888888888888886</v>
      </c>
      <c r="C7" s="90">
        <f>(C3/(C3+C4+C5))*100</f>
        <v>66.666666666666657</v>
      </c>
      <c r="D7" s="90">
        <f>(D3/(D3+D4+D5))*100</f>
        <v>74.418604651162795</v>
      </c>
      <c r="E7" s="95">
        <f>AVERAGE(B7:D7)</f>
        <v>69.991386735572789</v>
      </c>
      <c r="F7" s="96"/>
      <c r="H7" s="90" t="s">
        <v>145</v>
      </c>
      <c r="I7" s="90">
        <f>(I3/(I3+I4+I5))*100</f>
        <v>16</v>
      </c>
      <c r="J7" s="90">
        <f>(J3/(J3+J4+J5))*100</f>
        <v>10.526315789473683</v>
      </c>
      <c r="K7" s="90">
        <f>(K3/(K3+K4+K5))*100</f>
        <v>13.157894736842104</v>
      </c>
      <c r="L7" s="97">
        <f>AVERAGE(I7:K7)</f>
        <v>13.228070175438596</v>
      </c>
    </row>
    <row r="8" spans="1:13" ht="16" x14ac:dyDescent="0.2">
      <c r="A8" s="90" t="s">
        <v>146</v>
      </c>
      <c r="B8" s="90">
        <f>(B4/(B3+B4+B5))*100</f>
        <v>20</v>
      </c>
      <c r="C8" s="90">
        <f>(C4/(C3+C4+C5))*100</f>
        <v>22.222222222222221</v>
      </c>
      <c r="D8" s="90">
        <f>(D4/(D3+D4+D5))*100</f>
        <v>18.604651162790699</v>
      </c>
      <c r="E8" s="95">
        <f>AVERAGE(B8:D8)</f>
        <v>20.275624461670972</v>
      </c>
      <c r="F8" s="96"/>
      <c r="H8" s="90" t="s">
        <v>146</v>
      </c>
      <c r="I8" s="90">
        <f>(I4/(I3+I4+I5))*100</f>
        <v>20</v>
      </c>
      <c r="J8" s="90">
        <f>(J4/(J3+J4+J5))*100</f>
        <v>13.157894736842104</v>
      </c>
      <c r="K8" s="90">
        <f>(K4/(K3+K4+K5))*100</f>
        <v>13.157894736842104</v>
      </c>
      <c r="L8" s="97">
        <f>AVERAGE(I8:K8)</f>
        <v>15.438596491228068</v>
      </c>
    </row>
    <row r="9" spans="1:13" ht="16" x14ac:dyDescent="0.2">
      <c r="A9" s="90" t="s">
        <v>147</v>
      </c>
      <c r="B9" s="90">
        <f>(B5/(B3+B4+B5))*100</f>
        <v>11.111111111111111</v>
      </c>
      <c r="C9" s="90">
        <f>(C5/(C3+C4+C5))*100</f>
        <v>11.111111111111111</v>
      </c>
      <c r="D9" s="90">
        <f>(D5/(D3+D4+D5))*100</f>
        <v>6.9767441860465116</v>
      </c>
      <c r="E9" s="95">
        <f>AVERAGE(B9:D9)</f>
        <v>9.7329888027562443</v>
      </c>
      <c r="F9" s="96"/>
      <c r="H9" s="90" t="s">
        <v>147</v>
      </c>
      <c r="I9" s="90">
        <f>(I5/(I3+I4+I5)*100)</f>
        <v>64</v>
      </c>
      <c r="J9" s="90">
        <f>(J5/(J3+J4+J5))*100</f>
        <v>76.31578947368422</v>
      </c>
      <c r="K9" s="90">
        <f>(K5/(K3+K4+K5))*100</f>
        <v>73.68421052631578</v>
      </c>
      <c r="L9" s="97">
        <f>AVERAGE(I9:K9)</f>
        <v>71.333333333333329</v>
      </c>
      <c r="M9" s="278" t="s">
        <v>440</v>
      </c>
    </row>
    <row r="10" spans="1:13" x14ac:dyDescent="0.15">
      <c r="F10" s="137" t="s">
        <v>440</v>
      </c>
      <c r="M10" s="94">
        <f>SUM(I3:K5)</f>
        <v>126</v>
      </c>
    </row>
    <row r="11" spans="1:13" x14ac:dyDescent="0.15">
      <c r="F11" s="279">
        <f>SUM(B3:D5)</f>
        <v>133</v>
      </c>
    </row>
    <row r="12" spans="1:13" x14ac:dyDescent="0.15">
      <c r="A12" s="84" t="s">
        <v>149</v>
      </c>
    </row>
    <row r="14" spans="1:13" x14ac:dyDescent="0.15">
      <c r="A14" s="90" t="s">
        <v>150</v>
      </c>
    </row>
    <row r="15" spans="1:13" x14ac:dyDescent="0.15">
      <c r="B15" s="98" t="s">
        <v>450</v>
      </c>
      <c r="F15" s="99" t="s">
        <v>451</v>
      </c>
    </row>
    <row r="16" spans="1:13" x14ac:dyDescent="0.15">
      <c r="C16" s="100" t="s">
        <v>151</v>
      </c>
      <c r="D16" s="100" t="s">
        <v>152</v>
      </c>
      <c r="G16" s="101" t="s">
        <v>151</v>
      </c>
      <c r="H16" s="101" t="s">
        <v>152</v>
      </c>
    </row>
    <row r="17" spans="3:8" ht="16" x14ac:dyDescent="0.2">
      <c r="C17" s="89">
        <v>0.878</v>
      </c>
      <c r="D17" s="89">
        <v>0.127</v>
      </c>
      <c r="G17" s="89">
        <v>0.86899999999999999</v>
      </c>
      <c r="H17" s="89">
        <v>8.8999999999999996E-2</v>
      </c>
    </row>
    <row r="18" spans="3:8" ht="16" x14ac:dyDescent="0.2">
      <c r="C18" s="89">
        <v>0.69799999999999995</v>
      </c>
      <c r="D18" s="89">
        <v>0.14199999999999999</v>
      </c>
      <c r="G18" s="89">
        <v>0.755</v>
      </c>
      <c r="H18" s="89">
        <v>0.39600000000000002</v>
      </c>
    </row>
    <row r="19" spans="3:8" ht="16" x14ac:dyDescent="0.2">
      <c r="C19" s="89">
        <v>0.878</v>
      </c>
      <c r="D19" s="89">
        <v>0.161</v>
      </c>
      <c r="G19" s="89">
        <v>0.89</v>
      </c>
      <c r="H19" s="89">
        <v>0.216</v>
      </c>
    </row>
    <row r="20" spans="3:8" ht="16" x14ac:dyDescent="0.2">
      <c r="C20" s="89">
        <v>0.52100000000000002</v>
      </c>
      <c r="D20" s="89">
        <v>0.45200000000000001</v>
      </c>
      <c r="G20" s="89">
        <v>0.53</v>
      </c>
      <c r="H20" s="89">
        <v>0.152</v>
      </c>
    </row>
    <row r="21" spans="3:8" ht="16" x14ac:dyDescent="0.2">
      <c r="C21" s="89">
        <v>0.879</v>
      </c>
      <c r="D21" s="89">
        <v>0.84899999999999998</v>
      </c>
      <c r="G21" s="89">
        <v>0.69199999999999995</v>
      </c>
      <c r="H21" s="89">
        <v>0.79100000000000004</v>
      </c>
    </row>
    <row r="22" spans="3:8" ht="16" x14ac:dyDescent="0.2">
      <c r="C22" s="89">
        <v>0.51900000000000002</v>
      </c>
      <c r="D22" s="89">
        <v>1</v>
      </c>
      <c r="G22" s="89">
        <v>0.60499999999999998</v>
      </c>
      <c r="H22" s="89">
        <v>1</v>
      </c>
    </row>
    <row r="23" spans="3:8" ht="16" x14ac:dyDescent="0.2">
      <c r="C23" s="89">
        <v>0.86099999999999999</v>
      </c>
      <c r="D23" s="89">
        <v>0.20699999999999999</v>
      </c>
      <c r="G23" s="89">
        <v>0.77300000000000002</v>
      </c>
      <c r="H23" s="89">
        <v>0.13900000000000001</v>
      </c>
    </row>
    <row r="24" spans="3:8" ht="16" x14ac:dyDescent="0.2">
      <c r="C24" s="89">
        <v>0.83</v>
      </c>
      <c r="D24" s="89">
        <v>0.27</v>
      </c>
      <c r="G24" s="89">
        <v>0.87</v>
      </c>
      <c r="H24" s="89">
        <v>0.28999999999999998</v>
      </c>
    </row>
    <row r="25" spans="3:8" ht="16" x14ac:dyDescent="0.2">
      <c r="C25" s="89">
        <v>0.63200000000000001</v>
      </c>
      <c r="D25" s="89">
        <v>0.79</v>
      </c>
      <c r="G25" s="89">
        <v>0.44500000000000001</v>
      </c>
      <c r="H25" s="89">
        <v>0.68</v>
      </c>
    </row>
    <row r="26" spans="3:8" ht="16" x14ac:dyDescent="0.2">
      <c r="C26" s="89">
        <v>0.90300000000000002</v>
      </c>
      <c r="D26" s="89">
        <v>0.62</v>
      </c>
      <c r="G26" s="89">
        <v>0.60099999999999998</v>
      </c>
      <c r="H26" s="89">
        <v>0.56699999999999995</v>
      </c>
    </row>
    <row r="27" spans="3:8" ht="16" x14ac:dyDescent="0.2">
      <c r="C27" s="89">
        <v>0.69399999999999995</v>
      </c>
      <c r="D27" s="89">
        <v>0.02</v>
      </c>
      <c r="G27" s="89">
        <v>0.78900000000000003</v>
      </c>
      <c r="H27" s="89">
        <v>0.32100000000000001</v>
      </c>
    </row>
    <row r="28" spans="3:8" ht="16" x14ac:dyDescent="0.2">
      <c r="C28" s="89">
        <v>0.77100000000000002</v>
      </c>
      <c r="D28" s="89">
        <v>0.68100000000000005</v>
      </c>
      <c r="G28" s="89">
        <v>0.84599999999999997</v>
      </c>
      <c r="H28" s="89">
        <v>0.65600000000000003</v>
      </c>
    </row>
    <row r="29" spans="3:8" ht="16" x14ac:dyDescent="0.2">
      <c r="C29" s="89">
        <v>0.68300000000000005</v>
      </c>
      <c r="D29" s="89">
        <v>0.26</v>
      </c>
      <c r="G29" s="89">
        <v>0.80600000000000005</v>
      </c>
      <c r="H29" s="89">
        <v>0.27</v>
      </c>
    </row>
    <row r="30" spans="3:8" ht="16" x14ac:dyDescent="0.2">
      <c r="C30" s="89">
        <v>0.70199999999999996</v>
      </c>
      <c r="D30" s="89">
        <v>0.36399999999999999</v>
      </c>
      <c r="G30" s="89">
        <v>0.80100000000000005</v>
      </c>
      <c r="H30" s="89">
        <v>0.22800000000000001</v>
      </c>
    </row>
    <row r="31" spans="3:8" ht="16" x14ac:dyDescent="0.2">
      <c r="C31" s="89">
        <v>0.75</v>
      </c>
      <c r="D31" s="89">
        <v>0.44</v>
      </c>
      <c r="G31" s="89">
        <v>0.50519999999999998</v>
      </c>
      <c r="H31" s="89">
        <v>1</v>
      </c>
    </row>
    <row r="32" spans="3:8" ht="16" x14ac:dyDescent="0.2">
      <c r="C32" s="89">
        <v>0.42499999999999999</v>
      </c>
      <c r="D32" s="89">
        <v>0.30499999999999999</v>
      </c>
      <c r="G32" s="89">
        <v>0.58699999999999997</v>
      </c>
      <c r="H32" s="89">
        <v>0.46500000000000002</v>
      </c>
    </row>
    <row r="33" spans="3:8" ht="16" x14ac:dyDescent="0.2">
      <c r="C33" s="89">
        <v>0.33</v>
      </c>
      <c r="D33" s="89">
        <v>0.39200000000000002</v>
      </c>
      <c r="G33" s="89">
        <v>0.62</v>
      </c>
      <c r="H33" s="89">
        <v>0.129</v>
      </c>
    </row>
    <row r="34" spans="3:8" ht="16" x14ac:dyDescent="0.2">
      <c r="C34" s="89">
        <v>1</v>
      </c>
      <c r="D34" s="89">
        <v>0.39</v>
      </c>
      <c r="G34" s="89">
        <v>1</v>
      </c>
      <c r="H34" s="89">
        <v>0.15</v>
      </c>
    </row>
    <row r="35" spans="3:8" ht="16" x14ac:dyDescent="0.2">
      <c r="C35" s="89">
        <v>0.53900000000000003</v>
      </c>
      <c r="D35" s="89">
        <v>0.59</v>
      </c>
      <c r="G35" s="89">
        <v>0.98899999999999999</v>
      </c>
      <c r="H35" s="89">
        <v>0.106</v>
      </c>
    </row>
    <row r="36" spans="3:8" ht="16" x14ac:dyDescent="0.2">
      <c r="C36" s="89">
        <v>0.379</v>
      </c>
      <c r="D36" s="89">
        <v>0.73</v>
      </c>
      <c r="G36" s="89">
        <v>0.45700000000000002</v>
      </c>
      <c r="H36" s="89">
        <v>0.13400000000000001</v>
      </c>
    </row>
    <row r="37" spans="3:8" ht="16" x14ac:dyDescent="0.2">
      <c r="C37" s="89">
        <v>0.66900000000000004</v>
      </c>
      <c r="D37" s="89">
        <v>0.6</v>
      </c>
      <c r="G37" s="89">
        <v>0.65300000000000002</v>
      </c>
      <c r="H37" s="89">
        <v>1.4999999999999999E-2</v>
      </c>
    </row>
    <row r="38" spans="3:8" ht="16" x14ac:dyDescent="0.2">
      <c r="C38" s="89">
        <v>0.66700000000000004</v>
      </c>
      <c r="D38" s="89">
        <v>0.434</v>
      </c>
      <c r="G38" s="89">
        <v>0.61099999999999999</v>
      </c>
      <c r="H38" s="89">
        <v>0.10199999999999999</v>
      </c>
    </row>
    <row r="39" spans="3:8" ht="16" x14ac:dyDescent="0.2">
      <c r="C39" s="89">
        <v>0.71599999999999997</v>
      </c>
      <c r="D39" s="89">
        <v>0.27500000000000002</v>
      </c>
      <c r="G39" s="89">
        <v>0.69799999999999995</v>
      </c>
      <c r="H39" s="89">
        <v>0.193</v>
      </c>
    </row>
    <row r="40" spans="3:8" ht="16" x14ac:dyDescent="0.2">
      <c r="C40" s="89">
        <v>0.73399999999999999</v>
      </c>
      <c r="D40" s="89">
        <v>0.68400000000000005</v>
      </c>
      <c r="G40" s="89">
        <v>0.76300000000000001</v>
      </c>
      <c r="H40" s="89">
        <v>0.28999999999999998</v>
      </c>
    </row>
    <row r="41" spans="3:8" ht="16" x14ac:dyDescent="0.2">
      <c r="C41" s="89">
        <v>1</v>
      </c>
      <c r="D41" s="89">
        <v>0.183</v>
      </c>
      <c r="G41" s="89">
        <v>1</v>
      </c>
      <c r="H41" s="89">
        <v>0.55000000000000004</v>
      </c>
    </row>
    <row r="42" spans="3:8" ht="16" x14ac:dyDescent="0.2">
      <c r="C42" s="89">
        <v>0.65</v>
      </c>
      <c r="D42" s="89">
        <v>1</v>
      </c>
      <c r="G42" s="89">
        <v>0.52600000000000002</v>
      </c>
      <c r="H42" s="89">
        <v>0.45200000000000001</v>
      </c>
    </row>
    <row r="43" spans="3:8" ht="16" x14ac:dyDescent="0.2">
      <c r="C43" s="89">
        <v>0.46400000000000002</v>
      </c>
      <c r="D43" s="89">
        <v>0.7</v>
      </c>
      <c r="G43" s="89">
        <v>0.436</v>
      </c>
      <c r="H43" s="89">
        <v>0.57999999999999996</v>
      </c>
    </row>
    <row r="44" spans="3:8" ht="16" x14ac:dyDescent="0.2">
      <c r="C44" s="89">
        <v>0.69199999999999995</v>
      </c>
      <c r="D44" s="89">
        <v>0.45100000000000001</v>
      </c>
      <c r="G44" s="89">
        <v>0.66800000000000004</v>
      </c>
      <c r="H44" s="89">
        <v>0.73</v>
      </c>
    </row>
    <row r="45" spans="3:8" ht="16" x14ac:dyDescent="0.2">
      <c r="C45" s="89">
        <v>0.502</v>
      </c>
      <c r="D45" s="89">
        <v>0.41899999999999998</v>
      </c>
      <c r="G45" s="89">
        <v>0.46300000000000002</v>
      </c>
      <c r="H45" s="89">
        <v>0.32900000000000001</v>
      </c>
    </row>
    <row r="46" spans="3:8" ht="16" x14ac:dyDescent="0.2">
      <c r="C46" s="89">
        <v>1</v>
      </c>
      <c r="D46" s="89">
        <v>0.17</v>
      </c>
      <c r="G46" s="89">
        <v>1</v>
      </c>
      <c r="H46" s="89">
        <v>0.25800000000000001</v>
      </c>
    </row>
    <row r="47" spans="3:8" ht="16" x14ac:dyDescent="0.2">
      <c r="C47" s="89">
        <v>0.56100000000000005</v>
      </c>
      <c r="D47" s="89">
        <v>0.48</v>
      </c>
      <c r="G47" s="89">
        <v>0.55000000000000004</v>
      </c>
      <c r="H47" s="89">
        <v>0.18</v>
      </c>
    </row>
    <row r="48" spans="3:8" ht="16" x14ac:dyDescent="0.2">
      <c r="C48" s="89">
        <v>0.89600000000000002</v>
      </c>
      <c r="D48" s="89">
        <v>0.372</v>
      </c>
      <c r="G48" s="89">
        <v>0.89300000000000002</v>
      </c>
      <c r="H48" s="89">
        <v>1.2E-2</v>
      </c>
    </row>
    <row r="49" spans="3:8" ht="16" x14ac:dyDescent="0.2">
      <c r="C49" s="89">
        <v>0.82699999999999996</v>
      </c>
      <c r="D49" s="89">
        <v>6.9000000000000006E-2</v>
      </c>
      <c r="G49" s="89">
        <v>0.71399999999999997</v>
      </c>
      <c r="H49" s="89">
        <v>0.35</v>
      </c>
    </row>
    <row r="50" spans="3:8" ht="16" x14ac:dyDescent="0.2">
      <c r="C50" s="89">
        <v>1</v>
      </c>
      <c r="D50" s="89">
        <v>0.3</v>
      </c>
      <c r="G50" s="89">
        <v>1</v>
      </c>
      <c r="H50" s="89">
        <v>8.3000000000000004E-2</v>
      </c>
    </row>
    <row r="51" spans="3:8" ht="16" x14ac:dyDescent="0.2">
      <c r="C51" s="89">
        <v>0.71</v>
      </c>
      <c r="D51" s="89">
        <v>0.13</v>
      </c>
      <c r="G51" s="89">
        <v>0.61399999999999999</v>
      </c>
      <c r="H51" s="89">
        <v>0.30199999999999999</v>
      </c>
    </row>
    <row r="52" spans="3:8" ht="16" x14ac:dyDescent="0.2">
      <c r="C52" s="89">
        <v>0.80500000000000005</v>
      </c>
      <c r="D52" s="89"/>
      <c r="G52" s="89">
        <v>0.67400000000000004</v>
      </c>
      <c r="H52" s="89">
        <v>0.42299999999999999</v>
      </c>
    </row>
    <row r="53" spans="3:8" ht="16" x14ac:dyDescent="0.2">
      <c r="C53" s="89">
        <v>0.77300000000000002</v>
      </c>
      <c r="D53" s="89"/>
      <c r="G53" s="89">
        <v>0.70499999999999996</v>
      </c>
      <c r="H53" s="89"/>
    </row>
    <row r="54" spans="3:8" ht="16" x14ac:dyDescent="0.2">
      <c r="C54" s="89">
        <v>0.83</v>
      </c>
      <c r="D54" s="89"/>
      <c r="G54" s="89">
        <v>0.32500000000000001</v>
      </c>
      <c r="H54" s="89"/>
    </row>
    <row r="55" spans="3:8" ht="16" x14ac:dyDescent="0.2">
      <c r="C55" s="89">
        <v>0.78900000000000003</v>
      </c>
      <c r="D55" s="89"/>
      <c r="G55" s="89">
        <v>0.65900000000000003</v>
      </c>
      <c r="H55" s="89"/>
    </row>
    <row r="56" spans="3:8" ht="16" x14ac:dyDescent="0.2">
      <c r="C56" s="89">
        <v>0.79</v>
      </c>
      <c r="D56" s="89"/>
      <c r="G56" s="89">
        <v>0.622</v>
      </c>
      <c r="H56" s="89"/>
    </row>
    <row r="57" spans="3:8" ht="16" x14ac:dyDescent="0.2">
      <c r="C57" s="89">
        <v>0.73399999999999999</v>
      </c>
      <c r="D57" s="89"/>
      <c r="G57" s="89">
        <v>0.40899999999999997</v>
      </c>
      <c r="H57" s="89"/>
    </row>
    <row r="58" spans="3:8" ht="16" x14ac:dyDescent="0.2">
      <c r="C58" s="89">
        <v>1</v>
      </c>
      <c r="D58" s="89"/>
      <c r="G58" s="89">
        <v>1</v>
      </c>
      <c r="H58" s="89"/>
    </row>
    <row r="59" spans="3:8" ht="16" x14ac:dyDescent="0.2">
      <c r="C59" s="89">
        <v>0.68799999999999994</v>
      </c>
      <c r="D59" s="89"/>
      <c r="G59" s="89">
        <v>0.69199999999999995</v>
      </c>
      <c r="H59" s="89"/>
    </row>
    <row r="60" spans="3:8" ht="16" x14ac:dyDescent="0.2">
      <c r="C60" s="89">
        <v>0.27700000000000002</v>
      </c>
      <c r="D60" s="89"/>
      <c r="G60" s="89">
        <v>0.38200000000000001</v>
      </c>
      <c r="H60" s="89"/>
    </row>
    <row r="61" spans="3:8" ht="16" x14ac:dyDescent="0.2">
      <c r="C61" s="89">
        <v>0.63500000000000001</v>
      </c>
      <c r="D61" s="89"/>
      <c r="G61" s="89">
        <v>0.52800000000000002</v>
      </c>
      <c r="H61" s="89"/>
    </row>
    <row r="62" spans="3:8" ht="16" x14ac:dyDescent="0.2">
      <c r="C62" s="89">
        <v>0.755</v>
      </c>
      <c r="D62" s="89"/>
      <c r="G62" s="89">
        <v>0.50700000000000001</v>
      </c>
      <c r="H62" s="89"/>
    </row>
    <row r="63" spans="3:8" ht="16" x14ac:dyDescent="0.2">
      <c r="C63" s="89">
        <v>0.747</v>
      </c>
      <c r="D63" s="89"/>
      <c r="G63" s="89">
        <v>0.55200000000000005</v>
      </c>
      <c r="H63" s="89"/>
    </row>
    <row r="64" spans="3:8" ht="16" x14ac:dyDescent="0.2">
      <c r="C64" s="89">
        <v>0.77600000000000002</v>
      </c>
      <c r="D64" s="89"/>
      <c r="G64" s="89">
        <v>0.66100000000000003</v>
      </c>
      <c r="H64" s="89"/>
    </row>
    <row r="65" spans="1:8" ht="16" x14ac:dyDescent="0.2">
      <c r="C65" s="89">
        <v>0.95199999999999996</v>
      </c>
      <c r="D65" s="89"/>
      <c r="G65" s="89">
        <v>0.63800000000000001</v>
      </c>
      <c r="H65" s="89"/>
    </row>
    <row r="66" spans="1:8" ht="16" x14ac:dyDescent="0.2">
      <c r="C66" s="89">
        <v>0.93100000000000005</v>
      </c>
      <c r="D66" s="89"/>
      <c r="G66" s="89">
        <v>0.56999999999999995</v>
      </c>
      <c r="H66" s="89"/>
    </row>
    <row r="67" spans="1:8" ht="16" x14ac:dyDescent="0.2">
      <c r="C67" s="89">
        <v>0.46300000000000002</v>
      </c>
      <c r="D67" s="89"/>
      <c r="G67" s="89">
        <v>0.29899999999999999</v>
      </c>
      <c r="H67" s="89"/>
    </row>
    <row r="68" spans="1:8" ht="16" x14ac:dyDescent="0.2">
      <c r="C68" s="89">
        <v>1</v>
      </c>
      <c r="D68" s="89"/>
      <c r="G68" s="89">
        <v>1</v>
      </c>
      <c r="H68" s="89"/>
    </row>
    <row r="69" spans="1:8" ht="16" x14ac:dyDescent="0.2">
      <c r="C69" s="89">
        <v>0.69599999999999995</v>
      </c>
      <c r="D69" s="89"/>
      <c r="G69" s="89">
        <v>0.48799999999999999</v>
      </c>
      <c r="H69" s="89"/>
    </row>
    <row r="70" spans="1:8" ht="16" x14ac:dyDescent="0.2">
      <c r="C70" s="89">
        <v>1</v>
      </c>
      <c r="D70" s="89"/>
      <c r="G70" s="89">
        <v>1</v>
      </c>
      <c r="H70" s="89"/>
    </row>
    <row r="71" spans="1:8" x14ac:dyDescent="0.15">
      <c r="A71" s="90" t="s">
        <v>452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7FF6-4120-6A42-99F5-D7080A7450A2}">
  <dimension ref="A1:AQ447"/>
  <sheetViews>
    <sheetView topLeftCell="A15" zoomScaleNormal="100" workbookViewId="0">
      <selection activeCell="AP33" sqref="AP33:AP295"/>
    </sheetView>
  </sheetViews>
  <sheetFormatPr baseColWidth="10" defaultRowHeight="14" x14ac:dyDescent="0.15"/>
  <cols>
    <col min="1" max="1" width="10.83203125" style="292"/>
    <col min="2" max="2" width="10.83203125" style="293"/>
    <col min="3" max="3" width="25.1640625" style="316" bestFit="1" customWidth="1"/>
    <col min="4" max="4" width="25.1640625" style="317" customWidth="1"/>
    <col min="5" max="5" width="28.6640625" style="316" bestFit="1" customWidth="1"/>
    <col min="6" max="6" width="10.83203125" style="316"/>
    <col min="7" max="7" width="10.83203125" style="317"/>
    <col min="8" max="8" width="24" style="316" bestFit="1" customWidth="1"/>
    <col min="9" max="9" width="24" style="317" customWidth="1"/>
    <col min="10" max="10" width="27.5" style="316" bestFit="1" customWidth="1"/>
    <col min="11" max="12" width="10.83203125" style="292"/>
    <col min="13" max="13" width="9.6640625" style="316" bestFit="1" customWidth="1"/>
    <col min="14" max="14" width="13" style="316" bestFit="1" customWidth="1"/>
    <col min="15" max="17" width="10.83203125" style="292"/>
    <col min="18" max="18" width="14.33203125" style="297" bestFit="1" customWidth="1"/>
    <col min="19" max="19" width="14.33203125" style="295" customWidth="1"/>
    <col min="20" max="20" width="17.5" style="297" bestFit="1" customWidth="1"/>
    <col min="21" max="21" width="2.33203125" style="297" bestFit="1" customWidth="1"/>
    <col min="22" max="22" width="12.5" style="297" customWidth="1"/>
    <col min="23" max="23" width="14.33203125" style="297" bestFit="1" customWidth="1"/>
    <col min="24" max="24" width="14.33203125" style="297" customWidth="1"/>
    <col min="25" max="25" width="17.5" style="297" bestFit="1" customWidth="1"/>
    <col min="26" max="26" width="10.83203125" style="292"/>
    <col min="27" max="27" width="10.83203125" style="293"/>
    <col min="28" max="28" width="18.1640625" style="316" bestFit="1" customWidth="1"/>
    <col min="29" max="29" width="18.1640625" style="316" customWidth="1"/>
    <col min="30" max="30" width="21.1640625" style="316" bestFit="1" customWidth="1"/>
    <col min="31" max="31" width="10.83203125" style="317"/>
    <col min="32" max="32" width="15.6640625" style="316" bestFit="1" customWidth="1"/>
    <col min="33" max="33" width="15.6640625" style="316" customWidth="1"/>
    <col min="34" max="34" width="18.83203125" style="316" bestFit="1" customWidth="1"/>
    <col min="35" max="36" width="10.83203125" style="292"/>
    <col min="37" max="37" width="8.83203125" style="295" bestFit="1" customWidth="1"/>
    <col min="38" max="38" width="33.33203125" style="297" bestFit="1" customWidth="1"/>
    <col min="39" max="39" width="28.83203125" style="297" bestFit="1" customWidth="1"/>
    <col min="40" max="40" width="10.83203125" style="297"/>
    <col min="41" max="41" width="10.83203125" style="295"/>
    <col min="42" max="42" width="34.6640625" style="297" bestFit="1" customWidth="1"/>
    <col min="43" max="43" width="31.83203125" style="297" bestFit="1" customWidth="1"/>
    <col min="44" max="16384" width="10.83203125" style="292"/>
  </cols>
  <sheetData>
    <row r="1" spans="1:43" ht="15" x14ac:dyDescent="0.15">
      <c r="A1" s="421" t="s">
        <v>160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M1" s="292"/>
      <c r="N1" s="292"/>
      <c r="R1" s="292"/>
      <c r="S1" s="293"/>
      <c r="T1" s="292"/>
      <c r="U1" s="292"/>
      <c r="V1" s="292"/>
      <c r="W1" s="292"/>
      <c r="X1" s="292"/>
      <c r="Y1" s="292"/>
      <c r="AB1" s="292"/>
      <c r="AC1" s="292"/>
      <c r="AD1" s="292"/>
      <c r="AE1" s="293"/>
      <c r="AF1" s="292"/>
      <c r="AG1" s="292"/>
      <c r="AH1" s="292"/>
      <c r="AK1" s="293"/>
      <c r="AL1" s="292"/>
      <c r="AM1" s="292"/>
      <c r="AN1" s="292"/>
      <c r="AO1" s="293"/>
      <c r="AP1" s="292"/>
      <c r="AQ1" s="292"/>
    </row>
    <row r="2" spans="1:43" x14ac:dyDescent="0.15">
      <c r="A2" s="88"/>
      <c r="B2" s="294"/>
      <c r="C2" s="88"/>
      <c r="D2" s="294"/>
      <c r="E2" s="88"/>
      <c r="F2" s="88"/>
      <c r="G2" s="294"/>
      <c r="H2" s="88"/>
      <c r="I2" s="294"/>
      <c r="J2" s="88"/>
      <c r="K2" s="88"/>
      <c r="M2" s="292"/>
      <c r="N2" s="292"/>
      <c r="R2" s="292"/>
      <c r="S2" s="293"/>
      <c r="T2" s="292"/>
      <c r="U2" s="292"/>
      <c r="V2" s="292"/>
      <c r="W2" s="292"/>
      <c r="X2" s="292"/>
      <c r="Y2" s="292"/>
      <c r="AB2" s="292"/>
      <c r="AC2" s="292"/>
      <c r="AD2" s="292"/>
      <c r="AE2" s="293"/>
      <c r="AF2" s="292"/>
      <c r="AG2" s="292"/>
      <c r="AH2" s="292"/>
      <c r="AK2" s="293"/>
      <c r="AL2" s="292"/>
      <c r="AM2" s="292"/>
      <c r="AN2" s="292"/>
      <c r="AO2" s="293"/>
      <c r="AP2" s="292"/>
      <c r="AQ2" s="292"/>
    </row>
    <row r="3" spans="1:43" x14ac:dyDescent="0.15">
      <c r="C3" s="292"/>
      <c r="D3" s="293"/>
      <c r="E3" s="292"/>
      <c r="F3" s="292"/>
      <c r="G3" s="293"/>
      <c r="H3" s="292"/>
      <c r="I3" s="293"/>
      <c r="J3" s="292"/>
      <c r="M3" s="292"/>
      <c r="N3" s="292"/>
      <c r="R3" s="292"/>
      <c r="S3" s="293"/>
      <c r="T3" s="292"/>
      <c r="U3" s="292"/>
      <c r="V3" s="292"/>
      <c r="W3" s="292"/>
      <c r="X3" s="292"/>
      <c r="Y3" s="292"/>
      <c r="AB3" s="292"/>
      <c r="AC3" s="292"/>
      <c r="AD3" s="292"/>
      <c r="AE3" s="293"/>
      <c r="AF3" s="292"/>
      <c r="AG3" s="292"/>
      <c r="AH3" s="292"/>
      <c r="AK3" s="293"/>
      <c r="AL3" s="292"/>
      <c r="AM3" s="292"/>
      <c r="AN3" s="292"/>
      <c r="AO3" s="293"/>
      <c r="AP3" s="292"/>
      <c r="AQ3" s="292"/>
    </row>
    <row r="4" spans="1:43" x14ac:dyDescent="0.15">
      <c r="C4" s="292"/>
      <c r="D4" s="293"/>
      <c r="E4" s="292"/>
      <c r="F4" s="292"/>
      <c r="G4" s="293"/>
      <c r="H4" s="292"/>
      <c r="I4" s="293"/>
      <c r="J4" s="292"/>
      <c r="M4" s="292"/>
      <c r="N4" s="292"/>
      <c r="R4" s="292"/>
      <c r="S4" s="293"/>
      <c r="T4" s="292"/>
      <c r="U4" s="292"/>
      <c r="V4" s="292"/>
      <c r="W4" s="292"/>
      <c r="X4" s="292"/>
      <c r="Y4" s="292"/>
      <c r="AB4" s="292"/>
      <c r="AC4" s="292"/>
      <c r="AD4" s="292"/>
      <c r="AE4" s="293"/>
      <c r="AF4" s="292"/>
      <c r="AG4" s="292"/>
      <c r="AH4" s="292"/>
      <c r="AK4" s="293"/>
      <c r="AL4" s="292"/>
      <c r="AM4" s="292"/>
      <c r="AN4" s="292"/>
      <c r="AO4" s="293"/>
      <c r="AP4" s="292"/>
      <c r="AQ4" s="292"/>
    </row>
    <row r="5" spans="1:43" x14ac:dyDescent="0.15">
      <c r="C5" s="292"/>
      <c r="D5" s="293"/>
      <c r="E5" s="292"/>
      <c r="F5" s="292"/>
      <c r="G5" s="293"/>
      <c r="H5" s="292"/>
      <c r="I5" s="293"/>
      <c r="J5" s="292"/>
      <c r="M5" s="292"/>
      <c r="N5" s="292"/>
      <c r="R5" s="292"/>
      <c r="S5" s="293"/>
      <c r="T5" s="292"/>
      <c r="U5" s="292"/>
      <c r="V5" s="292"/>
      <c r="W5" s="292"/>
      <c r="X5" s="292"/>
      <c r="Y5" s="292"/>
      <c r="AB5" s="292"/>
      <c r="AC5" s="292"/>
      <c r="AD5" s="292"/>
      <c r="AE5" s="293"/>
      <c r="AF5" s="292"/>
      <c r="AG5" s="292"/>
      <c r="AH5" s="292"/>
      <c r="AK5" s="293"/>
      <c r="AL5" s="292"/>
      <c r="AM5" s="292"/>
      <c r="AN5" s="292"/>
      <c r="AO5" s="293"/>
      <c r="AP5" s="292"/>
      <c r="AQ5" s="292"/>
    </row>
    <row r="6" spans="1:43" x14ac:dyDescent="0.15">
      <c r="C6" s="292"/>
      <c r="D6" s="293"/>
      <c r="E6" s="292"/>
      <c r="F6" s="292"/>
      <c r="G6" s="293"/>
      <c r="H6" s="292"/>
      <c r="I6" s="293"/>
      <c r="J6" s="292"/>
      <c r="M6" s="292"/>
      <c r="N6" s="292"/>
      <c r="R6" s="292"/>
      <c r="S6" s="293"/>
      <c r="T6" s="292"/>
      <c r="U6" s="292"/>
      <c r="V6" s="292"/>
      <c r="W6" s="292"/>
      <c r="X6" s="292"/>
      <c r="Y6" s="292"/>
      <c r="AB6" s="292"/>
      <c r="AC6" s="292"/>
      <c r="AD6" s="292"/>
      <c r="AE6" s="293"/>
      <c r="AF6" s="292"/>
      <c r="AG6" s="292"/>
      <c r="AH6" s="292"/>
      <c r="AK6" s="293"/>
      <c r="AL6" s="292"/>
      <c r="AM6" s="292"/>
      <c r="AN6" s="292"/>
      <c r="AO6" s="293"/>
      <c r="AP6" s="292"/>
      <c r="AQ6" s="292"/>
    </row>
    <row r="7" spans="1:43" x14ac:dyDescent="0.15">
      <c r="C7" s="292"/>
      <c r="D7" s="293"/>
      <c r="E7" s="292"/>
      <c r="F7" s="292"/>
      <c r="G7" s="293"/>
      <c r="H7" s="292"/>
      <c r="I7" s="293"/>
      <c r="J7" s="292"/>
      <c r="M7" s="292"/>
      <c r="N7" s="292"/>
      <c r="R7" s="292"/>
      <c r="S7" s="293"/>
      <c r="T7" s="292"/>
      <c r="U7" s="292"/>
      <c r="V7" s="292"/>
      <c r="W7" s="292"/>
      <c r="X7" s="292"/>
      <c r="Y7" s="292"/>
      <c r="AB7" s="292"/>
      <c r="AC7" s="292"/>
      <c r="AD7" s="292"/>
      <c r="AE7" s="293"/>
      <c r="AF7" s="292"/>
      <c r="AG7" s="292"/>
      <c r="AH7" s="292"/>
      <c r="AK7" s="293"/>
      <c r="AL7" s="292"/>
      <c r="AM7" s="292"/>
      <c r="AN7" s="292"/>
      <c r="AO7" s="293"/>
      <c r="AP7" s="292"/>
      <c r="AQ7" s="292"/>
    </row>
    <row r="8" spans="1:43" x14ac:dyDescent="0.15">
      <c r="C8" s="292"/>
      <c r="D8" s="293"/>
      <c r="E8" s="292"/>
      <c r="F8" s="292"/>
      <c r="G8" s="293"/>
      <c r="H8" s="292"/>
      <c r="I8" s="293"/>
      <c r="J8" s="292"/>
      <c r="M8" s="292"/>
      <c r="N8" s="292"/>
      <c r="R8" s="292"/>
      <c r="S8" s="293"/>
      <c r="T8" s="292"/>
      <c r="U8" s="292"/>
      <c r="V8" s="292"/>
      <c r="W8" s="292"/>
      <c r="X8" s="292"/>
      <c r="Y8" s="292"/>
      <c r="AB8" s="292"/>
      <c r="AC8" s="292"/>
      <c r="AD8" s="292"/>
      <c r="AE8" s="293"/>
      <c r="AF8" s="292"/>
      <c r="AG8" s="292"/>
      <c r="AH8" s="292"/>
      <c r="AK8" s="293"/>
      <c r="AL8" s="292"/>
      <c r="AM8" s="292"/>
      <c r="AN8" s="292"/>
      <c r="AO8" s="293"/>
      <c r="AP8" s="292"/>
      <c r="AQ8" s="292"/>
    </row>
    <row r="9" spans="1:43" x14ac:dyDescent="0.15">
      <c r="C9" s="292"/>
      <c r="D9" s="293"/>
      <c r="E9" s="292"/>
      <c r="F9" s="292"/>
      <c r="G9" s="293"/>
      <c r="H9" s="292"/>
      <c r="I9" s="293"/>
      <c r="J9" s="292"/>
      <c r="M9" s="292"/>
      <c r="N9" s="292"/>
      <c r="R9" s="292"/>
      <c r="S9" s="293"/>
      <c r="T9" s="292"/>
      <c r="U9" s="292"/>
      <c r="V9" s="292"/>
      <c r="W9" s="292"/>
      <c r="X9" s="292"/>
      <c r="Y9" s="292"/>
      <c r="AB9" s="292"/>
      <c r="AC9" s="292"/>
      <c r="AD9" s="292"/>
      <c r="AE9" s="293"/>
      <c r="AF9" s="292"/>
      <c r="AG9" s="292"/>
      <c r="AH9" s="292"/>
      <c r="AK9" s="293"/>
      <c r="AL9" s="292"/>
      <c r="AM9" s="292"/>
      <c r="AN9" s="292"/>
      <c r="AO9" s="293"/>
      <c r="AP9" s="292"/>
      <c r="AQ9" s="292"/>
    </row>
    <row r="10" spans="1:43" x14ac:dyDescent="0.15">
      <c r="C10" s="292"/>
      <c r="D10" s="293"/>
      <c r="E10" s="292"/>
      <c r="F10" s="292"/>
      <c r="G10" s="293"/>
      <c r="H10" s="292"/>
      <c r="I10" s="293"/>
      <c r="J10" s="292"/>
      <c r="M10" s="292"/>
      <c r="N10" s="292"/>
      <c r="R10" s="292"/>
      <c r="S10" s="293"/>
      <c r="T10" s="292"/>
      <c r="U10" s="292"/>
      <c r="V10" s="292"/>
      <c r="W10" s="292"/>
      <c r="X10" s="292"/>
      <c r="Y10" s="292"/>
      <c r="AB10" s="292"/>
      <c r="AC10" s="292"/>
      <c r="AD10" s="292"/>
      <c r="AE10" s="293"/>
      <c r="AF10" s="292"/>
      <c r="AG10" s="292"/>
      <c r="AH10" s="292"/>
      <c r="AK10" s="293"/>
      <c r="AL10" s="292"/>
      <c r="AM10" s="292"/>
      <c r="AN10" s="292"/>
      <c r="AO10" s="293"/>
      <c r="AP10" s="292"/>
      <c r="AQ10" s="292"/>
    </row>
    <row r="11" spans="1:43" x14ac:dyDescent="0.15">
      <c r="C11" s="292"/>
      <c r="D11" s="293"/>
      <c r="E11" s="292"/>
      <c r="F11" s="292"/>
      <c r="G11" s="293"/>
      <c r="H11" s="292"/>
      <c r="I11" s="293"/>
      <c r="J11" s="292"/>
      <c r="M11" s="292"/>
      <c r="N11" s="292"/>
      <c r="R11" s="292"/>
      <c r="S11" s="293"/>
      <c r="T11" s="292"/>
      <c r="U11" s="292"/>
      <c r="V11" s="292"/>
      <c r="W11" s="292"/>
      <c r="X11" s="292"/>
      <c r="Y11" s="292"/>
      <c r="AB11" s="292"/>
      <c r="AC11" s="292"/>
      <c r="AD11" s="292"/>
      <c r="AE11" s="293"/>
      <c r="AF11" s="292"/>
      <c r="AG11" s="292"/>
      <c r="AH11" s="292"/>
      <c r="AK11" s="293"/>
      <c r="AL11" s="292"/>
      <c r="AM11" s="292"/>
      <c r="AN11" s="292"/>
      <c r="AO11" s="293"/>
      <c r="AP11" s="292"/>
      <c r="AQ11" s="292"/>
    </row>
    <row r="12" spans="1:43" x14ac:dyDescent="0.15">
      <c r="C12" s="292"/>
      <c r="D12" s="293"/>
      <c r="E12" s="292"/>
      <c r="F12" s="292"/>
      <c r="G12" s="293"/>
      <c r="H12" s="292"/>
      <c r="I12" s="293"/>
      <c r="J12" s="292"/>
      <c r="M12" s="292"/>
      <c r="N12" s="292"/>
      <c r="R12" s="292"/>
      <c r="S12" s="293"/>
      <c r="T12" s="292"/>
      <c r="U12" s="292"/>
      <c r="V12" s="292"/>
      <c r="W12" s="292"/>
      <c r="X12" s="292"/>
      <c r="Y12" s="292"/>
      <c r="AB12" s="292"/>
      <c r="AC12" s="292"/>
      <c r="AD12" s="292"/>
      <c r="AE12" s="293"/>
      <c r="AF12" s="292"/>
      <c r="AG12" s="292"/>
      <c r="AH12" s="292"/>
      <c r="AK12" s="293"/>
      <c r="AL12" s="292"/>
      <c r="AM12" s="292"/>
      <c r="AN12" s="292"/>
      <c r="AO12" s="293"/>
      <c r="AP12" s="292"/>
      <c r="AQ12" s="292"/>
    </row>
    <row r="13" spans="1:43" x14ac:dyDescent="0.15">
      <c r="C13" s="292"/>
      <c r="D13" s="293"/>
      <c r="E13" s="292"/>
      <c r="F13" s="292"/>
      <c r="G13" s="293"/>
      <c r="H13" s="292"/>
      <c r="I13" s="293"/>
      <c r="J13" s="292"/>
      <c r="M13" s="292"/>
      <c r="N13" s="292"/>
      <c r="R13" s="292"/>
      <c r="S13" s="293"/>
      <c r="T13" s="292"/>
      <c r="U13" s="292"/>
      <c r="V13" s="292"/>
      <c r="W13" s="292"/>
      <c r="X13" s="292"/>
      <c r="Y13" s="292"/>
      <c r="AB13" s="292"/>
      <c r="AC13" s="292"/>
      <c r="AD13" s="292"/>
      <c r="AE13" s="293"/>
      <c r="AF13" s="292"/>
      <c r="AG13" s="292"/>
      <c r="AH13" s="292"/>
      <c r="AK13" s="293"/>
      <c r="AL13" s="292"/>
      <c r="AM13" s="292"/>
      <c r="AN13" s="292"/>
      <c r="AO13" s="293"/>
      <c r="AP13" s="292"/>
      <c r="AQ13" s="292"/>
    </row>
    <row r="14" spans="1:43" x14ac:dyDescent="0.15">
      <c r="C14" s="292"/>
      <c r="D14" s="293"/>
      <c r="E14" s="292"/>
      <c r="F14" s="292"/>
      <c r="G14" s="293"/>
      <c r="H14" s="292"/>
      <c r="I14" s="293"/>
      <c r="J14" s="292"/>
      <c r="M14" s="292"/>
      <c r="N14" s="292"/>
      <c r="R14" s="292"/>
      <c r="S14" s="293"/>
      <c r="T14" s="292"/>
      <c r="U14" s="292"/>
      <c r="V14" s="292"/>
      <c r="W14" s="292"/>
      <c r="X14" s="292"/>
      <c r="Y14" s="292"/>
      <c r="AB14" s="292"/>
      <c r="AC14" s="292"/>
      <c r="AD14" s="292"/>
      <c r="AE14" s="293"/>
      <c r="AF14" s="292"/>
      <c r="AG14" s="292"/>
      <c r="AH14" s="292"/>
      <c r="AK14" s="293"/>
      <c r="AL14" s="292"/>
      <c r="AM14" s="292"/>
      <c r="AN14" s="292"/>
      <c r="AO14" s="293"/>
      <c r="AP14" s="292"/>
      <c r="AQ14" s="292"/>
    </row>
    <row r="15" spans="1:43" x14ac:dyDescent="0.15">
      <c r="C15" s="292"/>
      <c r="D15" s="293"/>
      <c r="E15" s="292"/>
      <c r="F15" s="292"/>
      <c r="G15" s="293"/>
      <c r="H15" s="292"/>
      <c r="I15" s="293"/>
      <c r="J15" s="292"/>
      <c r="M15" s="292"/>
      <c r="N15" s="292"/>
      <c r="R15" s="292"/>
      <c r="S15" s="293"/>
      <c r="T15" s="292"/>
      <c r="U15" s="292"/>
      <c r="V15" s="292"/>
      <c r="W15" s="292"/>
      <c r="X15" s="292"/>
      <c r="Y15" s="292"/>
      <c r="AB15" s="292"/>
      <c r="AC15" s="292"/>
      <c r="AD15" s="292"/>
      <c r="AE15" s="293"/>
      <c r="AF15" s="292"/>
      <c r="AG15" s="292"/>
      <c r="AH15" s="292"/>
      <c r="AK15" s="293"/>
      <c r="AL15" s="292"/>
      <c r="AM15" s="292"/>
      <c r="AN15" s="292"/>
      <c r="AO15" s="293"/>
      <c r="AP15" s="292"/>
      <c r="AQ15" s="292"/>
    </row>
    <row r="16" spans="1:43" x14ac:dyDescent="0.15">
      <c r="C16" s="292"/>
      <c r="D16" s="293"/>
      <c r="E16" s="292"/>
      <c r="F16" s="292"/>
      <c r="G16" s="293"/>
      <c r="H16" s="292"/>
      <c r="I16" s="293"/>
      <c r="J16" s="292"/>
      <c r="M16" s="292"/>
      <c r="N16" s="292"/>
      <c r="R16" s="292"/>
      <c r="S16" s="293"/>
      <c r="T16" s="292"/>
      <c r="U16" s="292"/>
      <c r="V16" s="292"/>
      <c r="W16" s="292"/>
      <c r="X16" s="292"/>
      <c r="Y16" s="292"/>
      <c r="AB16" s="292"/>
      <c r="AC16" s="292"/>
      <c r="AD16" s="292"/>
      <c r="AE16" s="293"/>
      <c r="AF16" s="292"/>
      <c r="AG16" s="292"/>
      <c r="AH16" s="292"/>
      <c r="AK16" s="293"/>
      <c r="AL16" s="292"/>
      <c r="AM16" s="292"/>
      <c r="AN16" s="292"/>
      <c r="AO16" s="293"/>
      <c r="AP16" s="292"/>
      <c r="AQ16" s="292"/>
    </row>
    <row r="17" spans="1:43" x14ac:dyDescent="0.15">
      <c r="C17" s="292"/>
      <c r="D17" s="293"/>
      <c r="E17" s="292"/>
      <c r="F17" s="292"/>
      <c r="G17" s="293"/>
      <c r="H17" s="292"/>
      <c r="I17" s="293"/>
      <c r="J17" s="292"/>
      <c r="M17" s="292"/>
      <c r="N17" s="292"/>
      <c r="R17" s="292"/>
      <c r="S17" s="293"/>
      <c r="T17" s="292"/>
      <c r="U17" s="292"/>
      <c r="V17" s="292"/>
      <c r="W17" s="292"/>
      <c r="X17" s="292"/>
      <c r="Y17" s="292"/>
      <c r="AB17" s="292"/>
      <c r="AC17" s="292"/>
      <c r="AD17" s="292"/>
      <c r="AE17" s="293"/>
      <c r="AF17" s="292"/>
      <c r="AG17" s="292"/>
      <c r="AH17" s="292"/>
      <c r="AK17" s="293"/>
      <c r="AL17" s="292"/>
      <c r="AM17" s="292"/>
      <c r="AN17" s="292"/>
      <c r="AO17" s="293"/>
      <c r="AP17" s="292"/>
      <c r="AQ17" s="292"/>
    </row>
    <row r="18" spans="1:43" x14ac:dyDescent="0.15">
      <c r="C18" s="292"/>
      <c r="D18" s="293"/>
      <c r="E18" s="292"/>
      <c r="F18" s="292"/>
      <c r="G18" s="293"/>
      <c r="H18" s="292"/>
      <c r="I18" s="293"/>
      <c r="J18" s="292"/>
      <c r="M18" s="292"/>
      <c r="N18" s="292"/>
      <c r="R18" s="292"/>
      <c r="S18" s="293"/>
      <c r="T18" s="292"/>
      <c r="U18" s="292"/>
      <c r="V18" s="292"/>
      <c r="W18" s="292"/>
      <c r="X18" s="292"/>
      <c r="Y18" s="292"/>
      <c r="AB18" s="292"/>
      <c r="AC18" s="292"/>
      <c r="AD18" s="292"/>
      <c r="AE18" s="293"/>
      <c r="AF18" s="292"/>
      <c r="AG18" s="292"/>
      <c r="AH18" s="292"/>
      <c r="AK18" s="293"/>
      <c r="AL18" s="292"/>
      <c r="AM18" s="292"/>
      <c r="AN18" s="292"/>
      <c r="AO18" s="293"/>
      <c r="AP18" s="292"/>
      <c r="AQ18" s="292"/>
    </row>
    <row r="19" spans="1:43" x14ac:dyDescent="0.15">
      <c r="C19" s="292"/>
      <c r="D19" s="293"/>
      <c r="E19" s="292"/>
      <c r="F19" s="292"/>
      <c r="G19" s="293"/>
      <c r="H19" s="292"/>
      <c r="I19" s="293"/>
      <c r="J19" s="292"/>
      <c r="M19" s="292"/>
      <c r="N19" s="292"/>
      <c r="R19" s="292"/>
      <c r="S19" s="293"/>
      <c r="T19" s="292"/>
      <c r="U19" s="292"/>
      <c r="V19" s="292"/>
      <c r="W19" s="292"/>
      <c r="X19" s="292"/>
      <c r="Y19" s="292"/>
      <c r="AB19" s="292"/>
      <c r="AC19" s="292"/>
      <c r="AD19" s="292"/>
      <c r="AE19" s="293"/>
      <c r="AF19" s="292"/>
      <c r="AG19" s="292"/>
      <c r="AH19" s="292"/>
      <c r="AK19" s="293"/>
      <c r="AL19" s="292"/>
      <c r="AM19" s="292"/>
      <c r="AN19" s="292"/>
      <c r="AO19" s="293"/>
      <c r="AP19" s="292"/>
      <c r="AQ19" s="292"/>
    </row>
    <row r="20" spans="1:43" x14ac:dyDescent="0.15">
      <c r="C20" s="292"/>
      <c r="D20" s="293"/>
      <c r="E20" s="292"/>
      <c r="F20" s="292"/>
      <c r="G20" s="293"/>
      <c r="H20" s="292"/>
      <c r="I20" s="293"/>
      <c r="J20" s="292"/>
      <c r="M20" s="292"/>
      <c r="N20" s="292"/>
      <c r="R20" s="292"/>
      <c r="S20" s="293"/>
      <c r="T20" s="292"/>
      <c r="U20" s="292"/>
      <c r="V20" s="292"/>
      <c r="W20" s="292"/>
      <c r="X20" s="292"/>
      <c r="Y20" s="292"/>
      <c r="AB20" s="292"/>
      <c r="AC20" s="292"/>
      <c r="AD20" s="292"/>
      <c r="AE20" s="293"/>
      <c r="AF20" s="292"/>
      <c r="AG20" s="292"/>
      <c r="AH20" s="292"/>
      <c r="AK20" s="293"/>
      <c r="AL20" s="292"/>
      <c r="AM20" s="292"/>
      <c r="AN20" s="292"/>
      <c r="AO20" s="293"/>
      <c r="AP20" s="292"/>
      <c r="AQ20" s="292"/>
    </row>
    <row r="21" spans="1:43" x14ac:dyDescent="0.15">
      <c r="C21" s="292"/>
      <c r="D21" s="293"/>
      <c r="E21" s="292"/>
      <c r="F21" s="292"/>
      <c r="G21" s="293"/>
      <c r="H21" s="292"/>
      <c r="I21" s="293"/>
      <c r="J21" s="292"/>
      <c r="M21" s="292"/>
      <c r="N21" s="292"/>
      <c r="R21" s="292"/>
      <c r="S21" s="293"/>
      <c r="T21" s="292"/>
      <c r="U21" s="292"/>
      <c r="V21" s="292"/>
      <c r="W21" s="292"/>
      <c r="X21" s="292"/>
      <c r="Y21" s="292"/>
      <c r="AB21" s="292"/>
      <c r="AC21" s="292"/>
      <c r="AD21" s="292"/>
      <c r="AE21" s="293"/>
      <c r="AF21" s="292"/>
      <c r="AG21" s="292"/>
      <c r="AH21" s="292"/>
      <c r="AK21" s="293"/>
      <c r="AL21" s="292"/>
      <c r="AM21" s="292"/>
      <c r="AN21" s="292"/>
      <c r="AO21" s="293"/>
      <c r="AP21" s="292"/>
      <c r="AQ21" s="292"/>
    </row>
    <row r="22" spans="1:43" x14ac:dyDescent="0.15">
      <c r="C22" s="292"/>
      <c r="D22" s="293"/>
      <c r="E22" s="292"/>
      <c r="F22" s="292"/>
      <c r="G22" s="293"/>
      <c r="H22" s="292"/>
      <c r="I22" s="293"/>
      <c r="J22" s="292"/>
      <c r="M22" s="292"/>
      <c r="N22" s="292"/>
      <c r="R22" s="292"/>
      <c r="S22" s="293"/>
      <c r="T22" s="292"/>
      <c r="U22" s="292"/>
      <c r="V22" s="292"/>
      <c r="W22" s="292"/>
      <c r="X22" s="292"/>
      <c r="Y22" s="292"/>
      <c r="AB22" s="292"/>
      <c r="AC22" s="292"/>
      <c r="AD22" s="292"/>
      <c r="AE22" s="293"/>
      <c r="AF22" s="292"/>
      <c r="AG22" s="292"/>
      <c r="AH22" s="292"/>
      <c r="AK22" s="293"/>
      <c r="AL22" s="292"/>
      <c r="AM22" s="292"/>
      <c r="AN22" s="292"/>
      <c r="AO22" s="293"/>
      <c r="AP22" s="292"/>
      <c r="AQ22" s="292"/>
    </row>
    <row r="23" spans="1:43" x14ac:dyDescent="0.15">
      <c r="C23" s="292"/>
      <c r="D23" s="293"/>
      <c r="E23" s="292"/>
      <c r="F23" s="292"/>
      <c r="G23" s="293"/>
      <c r="H23" s="292"/>
      <c r="I23" s="293"/>
      <c r="J23" s="292"/>
      <c r="M23" s="292"/>
      <c r="N23" s="292"/>
      <c r="R23" s="292"/>
      <c r="S23" s="293"/>
      <c r="T23" s="292"/>
      <c r="U23" s="292"/>
      <c r="V23" s="292"/>
      <c r="W23" s="292"/>
      <c r="X23" s="292"/>
      <c r="Y23" s="292"/>
      <c r="AB23" s="292"/>
      <c r="AC23" s="292"/>
      <c r="AD23" s="292"/>
      <c r="AE23" s="293"/>
      <c r="AF23" s="292"/>
      <c r="AG23" s="292"/>
      <c r="AH23" s="292"/>
      <c r="AK23" s="293"/>
      <c r="AL23" s="292"/>
      <c r="AM23" s="292"/>
      <c r="AN23" s="292"/>
      <c r="AO23" s="293"/>
      <c r="AP23" s="292"/>
      <c r="AQ23" s="292"/>
    </row>
    <row r="24" spans="1:43" x14ac:dyDescent="0.15">
      <c r="C24" s="292"/>
      <c r="D24" s="293"/>
      <c r="E24" s="292"/>
      <c r="F24" s="292"/>
      <c r="G24" s="293"/>
      <c r="H24" s="292"/>
      <c r="I24" s="293"/>
      <c r="J24" s="292"/>
      <c r="M24" s="292"/>
      <c r="N24" s="292"/>
      <c r="R24" s="292"/>
      <c r="S24" s="293"/>
      <c r="T24" s="292"/>
      <c r="U24" s="292"/>
      <c r="V24" s="292"/>
      <c r="W24" s="292"/>
      <c r="X24" s="292"/>
      <c r="Y24" s="292"/>
      <c r="AB24" s="292"/>
      <c r="AC24" s="292"/>
      <c r="AD24" s="292"/>
      <c r="AE24" s="293"/>
      <c r="AF24" s="292"/>
      <c r="AG24" s="292"/>
      <c r="AH24" s="292"/>
      <c r="AK24" s="293"/>
      <c r="AL24" s="292"/>
      <c r="AM24" s="292"/>
      <c r="AN24" s="292"/>
      <c r="AO24" s="293"/>
      <c r="AP24" s="292"/>
      <c r="AQ24" s="292"/>
    </row>
    <row r="25" spans="1:43" x14ac:dyDescent="0.15">
      <c r="C25" s="292"/>
      <c r="D25" s="293"/>
      <c r="E25" s="292"/>
      <c r="F25" s="292"/>
      <c r="G25" s="293"/>
      <c r="H25" s="292"/>
      <c r="I25" s="293"/>
      <c r="J25" s="292"/>
      <c r="M25" s="292"/>
      <c r="N25" s="292"/>
      <c r="R25" s="292"/>
      <c r="S25" s="293"/>
      <c r="T25" s="292"/>
      <c r="U25" s="292"/>
      <c r="V25" s="292"/>
      <c r="W25" s="292"/>
      <c r="X25" s="292"/>
      <c r="Y25" s="292"/>
      <c r="AB25" s="292"/>
      <c r="AC25" s="292"/>
      <c r="AD25" s="292"/>
      <c r="AE25" s="293"/>
      <c r="AF25" s="292"/>
      <c r="AG25" s="292"/>
      <c r="AH25" s="292"/>
      <c r="AK25" s="293"/>
      <c r="AL25" s="292"/>
      <c r="AM25" s="292"/>
      <c r="AN25" s="292"/>
      <c r="AO25" s="293"/>
      <c r="AP25" s="292"/>
      <c r="AQ25" s="292"/>
    </row>
    <row r="26" spans="1:43" x14ac:dyDescent="0.15">
      <c r="C26" s="292"/>
      <c r="D26" s="293"/>
      <c r="E26" s="292"/>
      <c r="F26" s="292"/>
      <c r="G26" s="293"/>
      <c r="H26" s="292"/>
      <c r="I26" s="293"/>
      <c r="J26" s="292"/>
      <c r="M26" s="292"/>
      <c r="N26" s="292"/>
      <c r="R26" s="292"/>
      <c r="S26" s="293"/>
      <c r="T26" s="292"/>
      <c r="U26" s="292"/>
      <c r="V26" s="292"/>
      <c r="W26" s="292"/>
      <c r="X26" s="292"/>
      <c r="Y26" s="292"/>
      <c r="AB26" s="292"/>
      <c r="AC26" s="292"/>
      <c r="AD26" s="292"/>
      <c r="AE26" s="293"/>
      <c r="AF26" s="292"/>
      <c r="AG26" s="292"/>
      <c r="AH26" s="292"/>
      <c r="AK26" s="293"/>
      <c r="AL26" s="292"/>
      <c r="AM26" s="292"/>
      <c r="AN26" s="292"/>
      <c r="AO26" s="293"/>
      <c r="AP26" s="292"/>
      <c r="AQ26" s="292"/>
    </row>
    <row r="27" spans="1:43" x14ac:dyDescent="0.15">
      <c r="A27" s="421" t="s">
        <v>161</v>
      </c>
      <c r="B27" s="421"/>
      <c r="C27" s="421"/>
      <c r="D27" s="421"/>
      <c r="E27" s="421"/>
      <c r="F27" s="421"/>
      <c r="G27" s="421"/>
      <c r="H27" s="421"/>
      <c r="I27" s="421"/>
      <c r="J27" s="421"/>
      <c r="K27" s="421"/>
      <c r="M27" s="292"/>
      <c r="N27" s="292"/>
      <c r="R27" s="292"/>
      <c r="S27" s="293"/>
      <c r="T27" s="292"/>
      <c r="U27" s="292"/>
      <c r="V27" s="292"/>
      <c r="W27" s="292"/>
      <c r="X27" s="292"/>
      <c r="Y27" s="292"/>
      <c r="AB27" s="292"/>
      <c r="AC27" s="292"/>
      <c r="AD27" s="292"/>
      <c r="AE27" s="293"/>
      <c r="AF27" s="292"/>
      <c r="AG27" s="292"/>
      <c r="AH27" s="292"/>
      <c r="AK27" s="293"/>
      <c r="AL27" s="292"/>
      <c r="AM27" s="292"/>
      <c r="AN27" s="292"/>
      <c r="AO27" s="293"/>
      <c r="AP27" s="292"/>
      <c r="AQ27" s="292"/>
    </row>
    <row r="28" spans="1:43" x14ac:dyDescent="0.15">
      <c r="C28" s="292"/>
      <c r="D28" s="293"/>
      <c r="E28" s="292"/>
      <c r="F28" s="292"/>
      <c r="G28" s="293"/>
      <c r="H28" s="292"/>
      <c r="I28" s="293"/>
      <c r="J28" s="292"/>
      <c r="M28" s="292"/>
      <c r="N28" s="292"/>
      <c r="R28" s="292"/>
      <c r="S28" s="293"/>
      <c r="T28" s="292"/>
      <c r="U28" s="292"/>
      <c r="V28" s="292"/>
      <c r="W28" s="292"/>
      <c r="X28" s="292"/>
      <c r="Y28" s="292"/>
      <c r="AB28" s="292"/>
      <c r="AC28" s="292"/>
      <c r="AD28" s="292"/>
      <c r="AE28" s="293"/>
      <c r="AF28" s="292"/>
      <c r="AG28" s="292"/>
      <c r="AH28" s="292"/>
      <c r="AK28" s="293"/>
      <c r="AL28" s="292"/>
      <c r="AM28" s="292"/>
      <c r="AN28" s="292"/>
      <c r="AO28" s="293"/>
      <c r="AP28" s="292"/>
      <c r="AQ28" s="292"/>
    </row>
    <row r="29" spans="1:43" x14ac:dyDescent="0.15">
      <c r="C29" s="292"/>
      <c r="D29" s="293"/>
      <c r="E29" s="292"/>
      <c r="F29" s="292"/>
      <c r="G29" s="293"/>
      <c r="H29" s="292"/>
      <c r="I29" s="293"/>
      <c r="J29" s="292"/>
      <c r="M29" s="292"/>
      <c r="N29" s="292"/>
      <c r="R29" s="292"/>
      <c r="S29" s="293"/>
      <c r="T29" s="292"/>
      <c r="U29" s="292"/>
      <c r="V29" s="292"/>
      <c r="W29" s="292"/>
      <c r="X29" s="292"/>
      <c r="Y29" s="292"/>
      <c r="AB29" s="292"/>
      <c r="AC29" s="292"/>
      <c r="AD29" s="292"/>
      <c r="AE29" s="293"/>
      <c r="AF29" s="292"/>
      <c r="AG29" s="292"/>
      <c r="AH29" s="292"/>
      <c r="AK29" s="293"/>
      <c r="AL29" s="292"/>
      <c r="AM29" s="292"/>
      <c r="AN29" s="292"/>
      <c r="AO29" s="293"/>
      <c r="AP29" s="292"/>
      <c r="AQ29" s="292"/>
    </row>
    <row r="30" spans="1:43" x14ac:dyDescent="0.15">
      <c r="C30" s="292"/>
      <c r="D30" s="293"/>
      <c r="E30" s="292"/>
      <c r="F30" s="292"/>
      <c r="G30" s="293"/>
      <c r="H30" s="292"/>
      <c r="I30" s="293"/>
      <c r="J30" s="292"/>
      <c r="M30" s="292"/>
      <c r="N30" s="292"/>
      <c r="R30" s="292"/>
      <c r="S30" s="293"/>
      <c r="T30" s="292"/>
      <c r="U30" s="292"/>
      <c r="V30" s="292"/>
      <c r="W30" s="292"/>
      <c r="X30" s="292"/>
      <c r="Y30" s="292"/>
      <c r="AB30" s="292"/>
      <c r="AC30" s="292"/>
      <c r="AD30" s="292"/>
      <c r="AE30" s="293"/>
      <c r="AF30" s="292"/>
      <c r="AG30" s="292"/>
      <c r="AH30" s="292"/>
      <c r="AK30" s="293"/>
      <c r="AL30" s="292"/>
      <c r="AM30" s="292"/>
      <c r="AN30" s="292"/>
      <c r="AO30" s="293"/>
      <c r="AP30" s="292"/>
      <c r="AQ30" s="292"/>
    </row>
    <row r="31" spans="1:43" x14ac:dyDescent="0.15">
      <c r="B31" s="318" t="s">
        <v>153</v>
      </c>
      <c r="C31" s="318"/>
      <c r="D31" s="296"/>
      <c r="E31" s="297"/>
      <c r="F31" s="297"/>
      <c r="G31" s="295"/>
      <c r="H31" s="297"/>
      <c r="I31" s="295"/>
      <c r="J31" s="297"/>
      <c r="K31" s="298"/>
      <c r="L31" s="298"/>
      <c r="M31" s="299" t="s">
        <v>154</v>
      </c>
      <c r="N31" s="300"/>
      <c r="Q31" s="299" t="s">
        <v>155</v>
      </c>
      <c r="R31" s="299"/>
      <c r="S31" s="301"/>
      <c r="T31" s="300"/>
      <c r="U31" s="300"/>
      <c r="V31" s="300"/>
      <c r="W31" s="300"/>
      <c r="X31" s="300"/>
      <c r="Y31" s="300"/>
      <c r="AA31" s="320" t="s">
        <v>162</v>
      </c>
      <c r="AB31" s="299"/>
      <c r="AC31" s="299"/>
      <c r="AD31" s="300"/>
      <c r="AE31" s="302"/>
      <c r="AF31" s="300"/>
      <c r="AG31" s="300"/>
      <c r="AH31" s="300"/>
      <c r="AK31" s="301" t="s">
        <v>156</v>
      </c>
      <c r="AL31" s="300"/>
      <c r="AM31" s="300"/>
      <c r="AN31" s="300"/>
      <c r="AO31" s="302"/>
      <c r="AP31" s="300"/>
      <c r="AQ31" s="300"/>
    </row>
    <row r="32" spans="1:43" x14ac:dyDescent="0.15">
      <c r="B32" s="295"/>
      <c r="C32" s="297"/>
      <c r="D32" s="295"/>
      <c r="E32" s="297"/>
      <c r="F32" s="297"/>
      <c r="G32" s="295"/>
      <c r="H32" s="297"/>
      <c r="I32" s="295"/>
      <c r="J32" s="297"/>
      <c r="K32" s="303"/>
      <c r="L32" s="303"/>
      <c r="M32" s="300"/>
      <c r="N32" s="300"/>
      <c r="Q32" s="300"/>
      <c r="R32" s="304" t="s">
        <v>163</v>
      </c>
      <c r="S32" s="305"/>
      <c r="T32" s="304" t="s">
        <v>167</v>
      </c>
      <c r="U32" s="304"/>
      <c r="V32" s="304"/>
      <c r="W32" s="304" t="s">
        <v>164</v>
      </c>
      <c r="X32" s="304"/>
      <c r="Y32" s="304" t="s">
        <v>168</v>
      </c>
      <c r="AA32" s="302"/>
      <c r="AB32" s="306" t="s">
        <v>444</v>
      </c>
      <c r="AC32" s="306"/>
      <c r="AD32" s="306" t="s">
        <v>445</v>
      </c>
      <c r="AE32" s="305"/>
      <c r="AF32" s="304" t="s">
        <v>165</v>
      </c>
      <c r="AG32" s="304"/>
      <c r="AH32" s="304" t="s">
        <v>169</v>
      </c>
      <c r="AK32" s="302"/>
      <c r="AL32" s="304" t="s">
        <v>172</v>
      </c>
      <c r="AM32" s="304" t="s">
        <v>173</v>
      </c>
      <c r="AN32" s="304"/>
      <c r="AO32" s="305"/>
      <c r="AP32" s="304" t="s">
        <v>174</v>
      </c>
      <c r="AQ32" s="304" t="s">
        <v>175</v>
      </c>
    </row>
    <row r="33" spans="2:43" x14ac:dyDescent="0.15">
      <c r="B33" s="295"/>
      <c r="C33" s="297"/>
      <c r="D33" s="295"/>
      <c r="E33" s="297"/>
      <c r="F33" s="297"/>
      <c r="G33" s="295"/>
      <c r="H33" s="297"/>
      <c r="I33" s="295"/>
      <c r="J33" s="297"/>
      <c r="K33" s="303"/>
      <c r="L33" s="303"/>
      <c r="M33" s="304" t="s">
        <v>166</v>
      </c>
      <c r="N33" s="304" t="s">
        <v>157</v>
      </c>
      <c r="Q33" s="302" t="s">
        <v>178</v>
      </c>
      <c r="R33" s="307">
        <v>4225.4260000000004</v>
      </c>
      <c r="S33" s="302" t="s">
        <v>178</v>
      </c>
      <c r="T33" s="307">
        <v>2241.027</v>
      </c>
      <c r="U33" s="300"/>
      <c r="V33" s="302" t="s">
        <v>178</v>
      </c>
      <c r="W33" s="307">
        <v>3630.634</v>
      </c>
      <c r="X33" s="302" t="s">
        <v>178</v>
      </c>
      <c r="Y33" s="307">
        <v>3191.47</v>
      </c>
      <c r="AA33" s="302" t="s">
        <v>178</v>
      </c>
      <c r="AB33" s="308">
        <v>4145.777</v>
      </c>
      <c r="AC33" s="309" t="s">
        <v>178</v>
      </c>
      <c r="AD33" s="308">
        <v>3662.203</v>
      </c>
      <c r="AE33" s="309" t="s">
        <v>178</v>
      </c>
      <c r="AF33" s="308">
        <v>5073.6840000000002</v>
      </c>
      <c r="AG33" s="309" t="s">
        <v>178</v>
      </c>
      <c r="AH33" s="308">
        <v>4504.4139999999998</v>
      </c>
      <c r="AK33" s="302" t="s">
        <v>178</v>
      </c>
      <c r="AL33" s="308">
        <v>0.26052887000000002</v>
      </c>
      <c r="AM33" s="308">
        <v>0.20845151000000001</v>
      </c>
      <c r="AN33" s="308"/>
      <c r="AO33" s="309" t="s">
        <v>178</v>
      </c>
      <c r="AP33" s="308">
        <v>0.34562978</v>
      </c>
      <c r="AQ33" s="308">
        <v>0.32496969999999997</v>
      </c>
    </row>
    <row r="34" spans="2:43" x14ac:dyDescent="0.15">
      <c r="B34" s="295"/>
      <c r="C34" s="310" t="s">
        <v>170</v>
      </c>
      <c r="D34" s="311"/>
      <c r="E34" s="310" t="s">
        <v>158</v>
      </c>
      <c r="F34" s="310"/>
      <c r="G34" s="311"/>
      <c r="H34" s="310" t="s">
        <v>171</v>
      </c>
      <c r="I34" s="311"/>
      <c r="J34" s="310" t="s">
        <v>159</v>
      </c>
      <c r="K34" s="303"/>
      <c r="L34" s="303"/>
      <c r="M34" s="308">
        <v>48</v>
      </c>
      <c r="N34" s="308">
        <v>23</v>
      </c>
      <c r="Q34" s="300"/>
      <c r="R34" s="307">
        <v>3855.85</v>
      </c>
      <c r="S34" s="300"/>
      <c r="T34" s="307">
        <v>1584.8979999999999</v>
      </c>
      <c r="U34" s="300"/>
      <c r="V34" s="300"/>
      <c r="W34" s="307">
        <v>3428.4789999999998</v>
      </c>
      <c r="X34" s="300"/>
      <c r="Y34" s="307">
        <v>1622.1469999999999</v>
      </c>
      <c r="AA34" s="302"/>
      <c r="AB34" s="308">
        <v>3545.8090000000002</v>
      </c>
      <c r="AC34" s="308"/>
      <c r="AD34" s="308">
        <v>3531.6210000000001</v>
      </c>
      <c r="AE34" s="309"/>
      <c r="AF34" s="308">
        <v>4541.91</v>
      </c>
      <c r="AG34" s="308"/>
      <c r="AH34" s="308">
        <v>6424.2190000000001</v>
      </c>
      <c r="AK34" s="302"/>
      <c r="AL34" s="308">
        <v>6.2839519999999996E-2</v>
      </c>
      <c r="AM34" s="308">
        <v>4.1928359999999998E-2</v>
      </c>
      <c r="AN34" s="308"/>
      <c r="AO34" s="302"/>
      <c r="AP34" s="308">
        <v>0.64044668000000005</v>
      </c>
      <c r="AQ34" s="308">
        <v>0.42897487000000001</v>
      </c>
    </row>
    <row r="35" spans="2:43" x14ac:dyDescent="0.15">
      <c r="B35" s="312" t="s">
        <v>178</v>
      </c>
      <c r="C35" s="313">
        <v>1220.1489999999999</v>
      </c>
      <c r="D35" s="312" t="s">
        <v>178</v>
      </c>
      <c r="E35" s="313">
        <v>1046.4349999999999</v>
      </c>
      <c r="F35" s="313"/>
      <c r="G35" s="312" t="s">
        <v>178</v>
      </c>
      <c r="H35" s="313">
        <v>1411.0129999999999</v>
      </c>
      <c r="I35" s="312" t="s">
        <v>178</v>
      </c>
      <c r="J35" s="313">
        <v>1035.9059999999999</v>
      </c>
      <c r="K35" s="303"/>
      <c r="L35" s="303"/>
      <c r="M35" s="308">
        <v>45</v>
      </c>
      <c r="N35" s="308">
        <v>19</v>
      </c>
      <c r="Q35" s="300"/>
      <c r="R35" s="307">
        <v>3709.4920000000002</v>
      </c>
      <c r="S35" s="300"/>
      <c r="T35" s="307">
        <v>1456.2429999999999</v>
      </c>
      <c r="U35" s="300"/>
      <c r="V35" s="300"/>
      <c r="W35" s="307">
        <v>3195.605</v>
      </c>
      <c r="X35" s="300"/>
      <c r="Y35" s="307">
        <v>2967.29</v>
      </c>
      <c r="AA35" s="302"/>
      <c r="AB35" s="308">
        <v>3923.145</v>
      </c>
      <c r="AC35" s="308"/>
      <c r="AD35" s="308">
        <v>3504.625</v>
      </c>
      <c r="AE35" s="309"/>
      <c r="AF35" s="308">
        <v>5649.4610000000002</v>
      </c>
      <c r="AG35" s="308"/>
      <c r="AH35" s="308">
        <v>4291.6480000000001</v>
      </c>
      <c r="AK35" s="302"/>
      <c r="AL35" s="308">
        <v>0.30486197999999998</v>
      </c>
      <c r="AM35" s="308">
        <v>0.34804885000000002</v>
      </c>
      <c r="AN35" s="308"/>
      <c r="AO35" s="309"/>
      <c r="AP35" s="308">
        <v>0.43575469</v>
      </c>
      <c r="AQ35" s="308">
        <v>0.3303992</v>
      </c>
    </row>
    <row r="36" spans="2:43" x14ac:dyDescent="0.15">
      <c r="B36" s="295"/>
      <c r="C36" s="313">
        <v>1787.2159999999999</v>
      </c>
      <c r="D36" s="312"/>
      <c r="E36" s="313">
        <v>1064.249</v>
      </c>
      <c r="F36" s="313"/>
      <c r="G36" s="312"/>
      <c r="H36" s="313">
        <v>1387.905</v>
      </c>
      <c r="I36" s="312"/>
      <c r="J36" s="313">
        <v>894.66600000000005</v>
      </c>
      <c r="K36" s="303"/>
      <c r="L36" s="303"/>
      <c r="M36" s="308">
        <v>53</v>
      </c>
      <c r="N36" s="308">
        <v>33</v>
      </c>
      <c r="Q36" s="300"/>
      <c r="R36" s="307">
        <v>3621.79</v>
      </c>
      <c r="S36" s="300"/>
      <c r="T36" s="307">
        <v>1481.1569999999999</v>
      </c>
      <c r="U36" s="300"/>
      <c r="V36" s="300"/>
      <c r="W36" s="307">
        <v>4362.9059999999999</v>
      </c>
      <c r="X36" s="300"/>
      <c r="Y36" s="307">
        <v>3613.3580000000002</v>
      </c>
      <c r="AA36" s="302"/>
      <c r="AB36" s="308">
        <v>4227.7150000000001</v>
      </c>
      <c r="AC36" s="308"/>
      <c r="AD36" s="308">
        <v>3674.7379999999998</v>
      </c>
      <c r="AE36" s="309"/>
      <c r="AF36" s="308">
        <v>5762.5659999999998</v>
      </c>
      <c r="AG36" s="308"/>
      <c r="AH36" s="308">
        <v>2970.328</v>
      </c>
      <c r="AK36" s="302"/>
      <c r="AL36" s="308">
        <v>9.3873010000000007E-2</v>
      </c>
      <c r="AM36" s="308">
        <v>5.249202E-2</v>
      </c>
      <c r="AN36" s="308"/>
      <c r="AO36" s="309"/>
      <c r="AP36" s="308">
        <v>4.7347189999999997E-2</v>
      </c>
      <c r="AQ36" s="308">
        <v>3.1110889999999999E-2</v>
      </c>
    </row>
    <row r="37" spans="2:43" x14ac:dyDescent="0.15">
      <c r="B37" s="295"/>
      <c r="C37" s="313">
        <v>1183.415</v>
      </c>
      <c r="D37" s="312"/>
      <c r="E37" s="313">
        <v>832.69100000000003</v>
      </c>
      <c r="F37" s="313"/>
      <c r="G37" s="312"/>
      <c r="H37" s="313">
        <v>1226.7940000000001</v>
      </c>
      <c r="I37" s="312"/>
      <c r="J37" s="313">
        <v>994.58100000000002</v>
      </c>
      <c r="K37" s="303"/>
      <c r="L37" s="303"/>
      <c r="M37" s="308">
        <v>69</v>
      </c>
      <c r="N37" s="308">
        <v>50</v>
      </c>
      <c r="Q37" s="300"/>
      <c r="R37" s="307">
        <v>5588.3410000000003</v>
      </c>
      <c r="S37" s="300"/>
      <c r="T37" s="307">
        <v>1682.491</v>
      </c>
      <c r="U37" s="300"/>
      <c r="V37" s="300"/>
      <c r="W37" s="307">
        <v>2187.1350000000002</v>
      </c>
      <c r="X37" s="300"/>
      <c r="Y37" s="307">
        <v>3958.723</v>
      </c>
      <c r="AA37" s="302"/>
      <c r="AB37" s="308">
        <v>4611.6019999999999</v>
      </c>
      <c r="AC37" s="308"/>
      <c r="AD37" s="308">
        <v>4003.395</v>
      </c>
      <c r="AE37" s="309"/>
      <c r="AF37" s="308">
        <v>4248.5860000000002</v>
      </c>
      <c r="AG37" s="308"/>
      <c r="AH37" s="308">
        <v>4798.3050000000003</v>
      </c>
      <c r="AK37" s="302"/>
      <c r="AL37" s="308">
        <v>0.38045447999999998</v>
      </c>
      <c r="AM37" s="308">
        <v>0.31219291999999998</v>
      </c>
      <c r="AN37" s="308"/>
      <c r="AO37" s="309"/>
      <c r="AP37" s="308">
        <v>0.20069885000000001</v>
      </c>
      <c r="AQ37" s="308">
        <v>0.13872777</v>
      </c>
    </row>
    <row r="38" spans="2:43" x14ac:dyDescent="0.15">
      <c r="B38" s="295"/>
      <c r="C38" s="313">
        <v>868.23</v>
      </c>
      <c r="D38" s="312"/>
      <c r="E38" s="313">
        <v>1289.7760000000001</v>
      </c>
      <c r="F38" s="313"/>
      <c r="G38" s="312"/>
      <c r="H38" s="313">
        <v>1385.7360000000001</v>
      </c>
      <c r="I38" s="312"/>
      <c r="J38" s="313">
        <v>1468.05</v>
      </c>
      <c r="K38" s="303"/>
      <c r="L38" s="303"/>
      <c r="M38" s="308">
        <v>63</v>
      </c>
      <c r="N38" s="308">
        <v>35</v>
      </c>
      <c r="Q38" s="300"/>
      <c r="R38" s="307">
        <v>3199.7069999999999</v>
      </c>
      <c r="S38" s="300"/>
      <c r="T38" s="307">
        <v>2295.172</v>
      </c>
      <c r="U38" s="300"/>
      <c r="V38" s="300"/>
      <c r="W38" s="307">
        <v>4215.0129999999999</v>
      </c>
      <c r="X38" s="300"/>
      <c r="Y38" s="307">
        <v>3663.4229999999998</v>
      </c>
      <c r="AA38" s="302"/>
      <c r="AB38" s="308">
        <v>4218.6090000000004</v>
      </c>
      <c r="AC38" s="308"/>
      <c r="AD38" s="308">
        <v>4248.473</v>
      </c>
      <c r="AE38" s="309"/>
      <c r="AF38" s="308">
        <v>3787.1840000000002</v>
      </c>
      <c r="AG38" s="308"/>
      <c r="AH38" s="308">
        <v>3565.078</v>
      </c>
      <c r="AK38" s="302"/>
      <c r="AL38" s="308">
        <v>0.42648596999999999</v>
      </c>
      <c r="AM38" s="308">
        <v>0.38069122999999999</v>
      </c>
      <c r="AN38" s="308"/>
      <c r="AO38" s="309"/>
      <c r="AP38" s="308">
        <v>0.55945124000000002</v>
      </c>
      <c r="AQ38" s="308">
        <v>0.27728886000000003</v>
      </c>
    </row>
    <row r="39" spans="2:43" x14ac:dyDescent="0.15">
      <c r="B39" s="295"/>
      <c r="C39" s="313">
        <v>1135.6199999999999</v>
      </c>
      <c r="D39" s="312"/>
      <c r="E39" s="313">
        <v>711.28700000000003</v>
      </c>
      <c r="F39" s="313"/>
      <c r="G39" s="312"/>
      <c r="H39" s="313">
        <v>1525.29</v>
      </c>
      <c r="I39" s="312"/>
      <c r="J39" s="313">
        <v>719.02599999999995</v>
      </c>
      <c r="K39" s="303"/>
      <c r="L39" s="303"/>
      <c r="M39" s="308">
        <v>33</v>
      </c>
      <c r="N39" s="308">
        <v>19</v>
      </c>
      <c r="Q39" s="300"/>
      <c r="R39" s="307">
        <v>3352.4340000000002</v>
      </c>
      <c r="S39" s="300"/>
      <c r="T39" s="307">
        <v>2094.3449999999998</v>
      </c>
      <c r="U39" s="300"/>
      <c r="V39" s="300"/>
      <c r="W39" s="307">
        <v>4590.8680000000004</v>
      </c>
      <c r="X39" s="300"/>
      <c r="Y39" s="307">
        <v>3902.5329999999999</v>
      </c>
      <c r="AA39" s="302"/>
      <c r="AB39" s="308">
        <v>4725.91</v>
      </c>
      <c r="AC39" s="308"/>
      <c r="AD39" s="308">
        <v>3619.5509999999999</v>
      </c>
      <c r="AE39" s="309"/>
      <c r="AF39" s="308">
        <v>5356.0659999999998</v>
      </c>
      <c r="AG39" s="308"/>
      <c r="AH39" s="308">
        <v>4602.4880000000003</v>
      </c>
      <c r="AK39" s="302"/>
      <c r="AL39" s="308">
        <v>5.777301E-2</v>
      </c>
      <c r="AM39" s="308">
        <v>3.857762E-2</v>
      </c>
      <c r="AN39" s="308"/>
      <c r="AO39" s="309"/>
      <c r="AP39" s="308">
        <v>0.73987287999999996</v>
      </c>
      <c r="AQ39" s="308">
        <v>0.65022446</v>
      </c>
    </row>
    <row r="40" spans="2:43" x14ac:dyDescent="0.15">
      <c r="B40" s="295"/>
      <c r="C40" s="313">
        <v>1259.1220000000001</v>
      </c>
      <c r="D40" s="312"/>
      <c r="E40" s="313">
        <v>818.36300000000006</v>
      </c>
      <c r="F40" s="313"/>
      <c r="G40" s="312"/>
      <c r="H40" s="313">
        <v>1322.347</v>
      </c>
      <c r="I40" s="312"/>
      <c r="J40" s="313">
        <v>935.05799999999999</v>
      </c>
      <c r="K40" s="303"/>
      <c r="L40" s="303"/>
      <c r="M40" s="308">
        <v>39</v>
      </c>
      <c r="N40" s="308">
        <v>21</v>
      </c>
      <c r="Q40" s="300"/>
      <c r="R40" s="307">
        <v>5906.9390000000003</v>
      </c>
      <c r="S40" s="300"/>
      <c r="T40" s="307">
        <v>1917.223</v>
      </c>
      <c r="U40" s="300"/>
      <c r="V40" s="300"/>
      <c r="W40" s="307">
        <v>3382.232</v>
      </c>
      <c r="X40" s="300"/>
      <c r="Y40" s="307">
        <v>4208.1779999999999</v>
      </c>
      <c r="AA40" s="302"/>
      <c r="AB40" s="308">
        <v>3925.2620000000002</v>
      </c>
      <c r="AC40" s="308"/>
      <c r="AD40" s="308">
        <v>4557.0429999999997</v>
      </c>
      <c r="AE40" s="309"/>
      <c r="AF40" s="308">
        <v>5163.2539999999999</v>
      </c>
      <c r="AG40" s="308"/>
      <c r="AH40" s="308">
        <v>4521.7730000000001</v>
      </c>
      <c r="AK40" s="302"/>
      <c r="AL40" s="308">
        <v>0.39800551000000001</v>
      </c>
      <c r="AM40" s="308">
        <v>0.17203942999999999</v>
      </c>
      <c r="AN40" s="308"/>
      <c r="AO40" s="309"/>
      <c r="AP40" s="308">
        <v>0.98952646</v>
      </c>
      <c r="AQ40" s="308">
        <v>0.86376463999999997</v>
      </c>
    </row>
    <row r="41" spans="2:43" x14ac:dyDescent="0.15">
      <c r="B41" s="295"/>
      <c r="C41" s="313">
        <v>1034.4490000000001</v>
      </c>
      <c r="D41" s="312"/>
      <c r="E41" s="313">
        <v>1283.328</v>
      </c>
      <c r="F41" s="313"/>
      <c r="G41" s="312"/>
      <c r="H41" s="313">
        <v>1317.0740000000001</v>
      </c>
      <c r="I41" s="312"/>
      <c r="J41" s="313">
        <v>1189.1300000000001</v>
      </c>
      <c r="K41" s="303"/>
      <c r="L41" s="303"/>
      <c r="M41" s="308"/>
      <c r="N41" s="308">
        <v>32</v>
      </c>
      <c r="Q41" s="300"/>
      <c r="R41" s="307">
        <v>3353.491</v>
      </c>
      <c r="S41" s="300"/>
      <c r="T41" s="307">
        <v>2091.058</v>
      </c>
      <c r="U41" s="300"/>
      <c r="V41" s="300"/>
      <c r="W41" s="307">
        <v>4020.2469999999998</v>
      </c>
      <c r="X41" s="300"/>
      <c r="Y41" s="307">
        <v>4036.029</v>
      </c>
      <c r="AA41" s="302"/>
      <c r="AB41" s="308">
        <v>4089.7269999999999</v>
      </c>
      <c r="AC41" s="308"/>
      <c r="AD41" s="308">
        <v>4151.973</v>
      </c>
      <c r="AE41" s="309"/>
      <c r="AF41" s="308">
        <v>4244.34</v>
      </c>
      <c r="AG41" s="308"/>
      <c r="AH41" s="308">
        <v>4446.8950000000004</v>
      </c>
      <c r="AK41" s="302"/>
      <c r="AL41" s="308">
        <v>0.21019560000000001</v>
      </c>
      <c r="AM41" s="308">
        <v>0.17328486000000001</v>
      </c>
      <c r="AN41" s="308"/>
      <c r="AO41" s="309"/>
      <c r="AP41" s="308">
        <v>0.40803478999999998</v>
      </c>
      <c r="AQ41" s="308">
        <v>0.16110125</v>
      </c>
    </row>
    <row r="42" spans="2:43" x14ac:dyDescent="0.15">
      <c r="B42" s="295"/>
      <c r="C42" s="313">
        <v>1073.1679999999999</v>
      </c>
      <c r="D42" s="312"/>
      <c r="E42" s="313">
        <v>823.66800000000001</v>
      </c>
      <c r="F42" s="313"/>
      <c r="G42" s="312"/>
      <c r="H42" s="313">
        <v>1376.442</v>
      </c>
      <c r="I42" s="312"/>
      <c r="J42" s="313">
        <v>891.26800000000003</v>
      </c>
      <c r="K42" s="303"/>
      <c r="L42" s="303"/>
      <c r="M42" s="308"/>
      <c r="N42" s="308">
        <v>27</v>
      </c>
      <c r="Q42" s="300"/>
      <c r="R42" s="307">
        <v>4814.4750000000004</v>
      </c>
      <c r="S42" s="300"/>
      <c r="T42" s="307">
        <v>1770.7080000000001</v>
      </c>
      <c r="U42" s="300"/>
      <c r="V42" s="300"/>
      <c r="W42" s="307">
        <v>3280.373</v>
      </c>
      <c r="X42" s="300"/>
      <c r="Y42" s="307">
        <v>3700.4279999999999</v>
      </c>
      <c r="AA42" s="302"/>
      <c r="AB42" s="308">
        <v>5154.598</v>
      </c>
      <c r="AC42" s="308"/>
      <c r="AD42" s="308">
        <v>4429.8280000000004</v>
      </c>
      <c r="AE42" s="309"/>
      <c r="AF42" s="308">
        <v>4654.4340000000002</v>
      </c>
      <c r="AG42" s="308"/>
      <c r="AH42" s="308">
        <v>6110.4920000000002</v>
      </c>
      <c r="AK42" s="302"/>
      <c r="AL42" s="308">
        <v>0.34309189000000001</v>
      </c>
      <c r="AM42" s="308">
        <v>0.35028471</v>
      </c>
      <c r="AN42" s="308"/>
      <c r="AO42" s="309"/>
      <c r="AP42" s="308">
        <v>0.70993958000000001</v>
      </c>
      <c r="AQ42" s="308">
        <v>0.50700926000000002</v>
      </c>
    </row>
    <row r="43" spans="2:43" x14ac:dyDescent="0.15">
      <c r="B43" s="295"/>
      <c r="C43" s="313">
        <v>868.86</v>
      </c>
      <c r="D43" s="312"/>
      <c r="E43" s="313">
        <v>643.93600000000004</v>
      </c>
      <c r="F43" s="313"/>
      <c r="G43" s="312"/>
      <c r="H43" s="313">
        <v>1790.973</v>
      </c>
      <c r="I43" s="312"/>
      <c r="J43" s="313">
        <v>976.697</v>
      </c>
      <c r="K43" s="303"/>
      <c r="L43" s="303"/>
      <c r="M43" s="308"/>
      <c r="N43" s="308">
        <v>13</v>
      </c>
      <c r="Q43" s="300"/>
      <c r="R43" s="307">
        <v>3022.1619999999998</v>
      </c>
      <c r="S43" s="300"/>
      <c r="T43" s="307">
        <v>1619.518</v>
      </c>
      <c r="U43" s="300"/>
      <c r="V43" s="300"/>
      <c r="W43" s="307">
        <v>3889.0830000000001</v>
      </c>
      <c r="X43" s="300"/>
      <c r="Y43" s="307">
        <v>3116.3780000000002</v>
      </c>
      <c r="AA43" s="302"/>
      <c r="AB43" s="308">
        <v>4007.0160000000001</v>
      </c>
      <c r="AC43" s="308"/>
      <c r="AD43" s="308">
        <v>3967.3910000000001</v>
      </c>
      <c r="AE43" s="309"/>
      <c r="AF43" s="308">
        <v>3428.3090000000002</v>
      </c>
      <c r="AG43" s="308"/>
      <c r="AH43" s="308">
        <v>4265.1559999999999</v>
      </c>
      <c r="AK43" s="302"/>
      <c r="AL43" s="308">
        <v>0.18760781000000001</v>
      </c>
      <c r="AM43" s="308">
        <v>0.17948876999999999</v>
      </c>
      <c r="AN43" s="308"/>
      <c r="AO43" s="309"/>
      <c r="AP43" s="308">
        <v>0.59660424000000001</v>
      </c>
      <c r="AQ43" s="308">
        <v>0.47633637000000001</v>
      </c>
    </row>
    <row r="44" spans="2:43" x14ac:dyDescent="0.15">
      <c r="B44" s="295"/>
      <c r="C44" s="313">
        <v>908.12400000000002</v>
      </c>
      <c r="D44" s="312"/>
      <c r="E44" s="313">
        <v>1114.057</v>
      </c>
      <c r="F44" s="313"/>
      <c r="G44" s="312"/>
      <c r="H44" s="313">
        <v>1557.4739999999999</v>
      </c>
      <c r="I44" s="312"/>
      <c r="J44" s="313">
        <v>1329.693</v>
      </c>
      <c r="K44" s="303"/>
      <c r="L44" s="303"/>
      <c r="M44" s="308"/>
      <c r="N44" s="308">
        <v>29</v>
      </c>
      <c r="Q44" s="300"/>
      <c r="R44" s="307">
        <v>2625.127</v>
      </c>
      <c r="S44" s="300"/>
      <c r="T44" s="307">
        <v>2544.2910000000002</v>
      </c>
      <c r="U44" s="300"/>
      <c r="V44" s="300"/>
      <c r="W44" s="307">
        <v>3593.6019999999999</v>
      </c>
      <c r="X44" s="300"/>
      <c r="Y44" s="307">
        <v>4335.4880000000003</v>
      </c>
      <c r="AA44" s="302"/>
      <c r="AB44" s="308">
        <v>4188.6949999999997</v>
      </c>
      <c r="AC44" s="308"/>
      <c r="AD44" s="308">
        <v>3524.9960000000001</v>
      </c>
      <c r="AE44" s="309"/>
      <c r="AF44" s="308">
        <v>5068.3320000000003</v>
      </c>
      <c r="AG44" s="308"/>
      <c r="AH44" s="308">
        <v>4778.2579999999998</v>
      </c>
      <c r="AK44" s="302"/>
      <c r="AL44" s="308">
        <v>0.26203149999999997</v>
      </c>
      <c r="AM44" s="308">
        <v>0.17683689</v>
      </c>
      <c r="AN44" s="308"/>
      <c r="AO44" s="309"/>
      <c r="AP44" s="308">
        <v>0.22966523</v>
      </c>
      <c r="AQ44" s="308">
        <v>0.13444402999999999</v>
      </c>
    </row>
    <row r="45" spans="2:43" x14ac:dyDescent="0.15">
      <c r="B45" s="295"/>
      <c r="C45" s="313">
        <v>1199.0509999999999</v>
      </c>
      <c r="D45" s="312"/>
      <c r="E45" s="313">
        <v>920.30200000000002</v>
      </c>
      <c r="F45" s="313"/>
      <c r="G45" s="312"/>
      <c r="H45" s="313">
        <v>1659.9780000000001</v>
      </c>
      <c r="I45" s="312"/>
      <c r="J45" s="313">
        <v>720.19299999999998</v>
      </c>
      <c r="K45" s="303"/>
      <c r="L45" s="303"/>
      <c r="M45" s="308"/>
      <c r="N45" s="308">
        <v>17</v>
      </c>
      <c r="Q45" s="300"/>
      <c r="R45" s="307">
        <v>1633.6780000000001</v>
      </c>
      <c r="S45" s="300"/>
      <c r="T45" s="307">
        <v>2222.5210000000002</v>
      </c>
      <c r="U45" s="300"/>
      <c r="V45" s="300"/>
      <c r="W45" s="307">
        <v>3300.973</v>
      </c>
      <c r="X45" s="300"/>
      <c r="Y45" s="307">
        <v>3596.5459999999998</v>
      </c>
      <c r="AA45" s="302"/>
      <c r="AB45" s="308">
        <v>4605.7619999999997</v>
      </c>
      <c r="AC45" s="308"/>
      <c r="AD45" s="308">
        <v>3852.4450000000002</v>
      </c>
      <c r="AE45" s="309"/>
      <c r="AF45" s="308">
        <v>4760.5820000000003</v>
      </c>
      <c r="AG45" s="308"/>
      <c r="AH45" s="308">
        <v>6637.93</v>
      </c>
      <c r="AK45" s="302"/>
      <c r="AL45" s="308">
        <v>6.4196619999999996E-2</v>
      </c>
      <c r="AM45" s="308">
        <v>4.4578060000000003E-2</v>
      </c>
      <c r="AN45" s="308"/>
      <c r="AO45" s="309"/>
      <c r="AP45" s="308">
        <v>0.17149349</v>
      </c>
      <c r="AQ45" s="308">
        <v>7.5966160000000005E-2</v>
      </c>
    </row>
    <row r="46" spans="2:43" x14ac:dyDescent="0.15">
      <c r="B46" s="295"/>
      <c r="C46" s="313">
        <v>1761.337</v>
      </c>
      <c r="D46" s="312"/>
      <c r="E46" s="313">
        <v>1101.0139999999999</v>
      </c>
      <c r="F46" s="313"/>
      <c r="G46" s="312"/>
      <c r="H46" s="313">
        <v>1353.182</v>
      </c>
      <c r="I46" s="312"/>
      <c r="J46" s="313">
        <v>1043.2860000000001</v>
      </c>
      <c r="K46" s="303"/>
      <c r="L46" s="303"/>
      <c r="M46" s="308"/>
      <c r="N46" s="308">
        <v>16</v>
      </c>
      <c r="Q46" s="300"/>
      <c r="R46" s="307">
        <v>2856.2840000000001</v>
      </c>
      <c r="S46" s="300"/>
      <c r="T46" s="307">
        <v>1836.557</v>
      </c>
      <c r="U46" s="300"/>
      <c r="V46" s="300"/>
      <c r="W46" s="307">
        <v>3657.252</v>
      </c>
      <c r="X46" s="300"/>
      <c r="Y46" s="307">
        <v>4078.5590000000002</v>
      </c>
      <c r="AA46" s="302"/>
      <c r="AB46" s="308">
        <v>4455.6409999999996</v>
      </c>
      <c r="AC46" s="308"/>
      <c r="AD46" s="308">
        <v>3639.1840000000002</v>
      </c>
      <c r="AE46" s="309"/>
      <c r="AF46" s="308">
        <v>6771.3789999999999</v>
      </c>
      <c r="AG46" s="308"/>
      <c r="AH46" s="308">
        <v>4980.5940000000001</v>
      </c>
      <c r="AK46" s="302"/>
      <c r="AL46" s="308">
        <v>6.3277929999999996E-2</v>
      </c>
      <c r="AM46" s="308">
        <v>5.5805069999999998E-2</v>
      </c>
      <c r="AN46" s="308"/>
      <c r="AO46" s="309"/>
      <c r="AP46" s="308">
        <v>0.18615143000000001</v>
      </c>
      <c r="AQ46" s="308">
        <v>0.13376077</v>
      </c>
    </row>
    <row r="47" spans="2:43" x14ac:dyDescent="0.15">
      <c r="B47" s="295"/>
      <c r="C47" s="313">
        <v>915.88099999999997</v>
      </c>
      <c r="D47" s="312"/>
      <c r="E47" s="313">
        <v>1096.8599999999999</v>
      </c>
      <c r="F47" s="313"/>
      <c r="G47" s="312"/>
      <c r="H47" s="313">
        <v>1336.85</v>
      </c>
      <c r="I47" s="312"/>
      <c r="J47" s="313">
        <v>905.79100000000005</v>
      </c>
      <c r="K47" s="303"/>
      <c r="L47" s="303"/>
      <c r="M47" s="300"/>
      <c r="N47" s="300"/>
      <c r="Q47" s="300"/>
      <c r="R47" s="307">
        <v>2917.8159999999998</v>
      </c>
      <c r="S47" s="300"/>
      <c r="T47" s="307">
        <v>2814.3980000000001</v>
      </c>
      <c r="U47" s="300"/>
      <c r="V47" s="300"/>
      <c r="W47" s="307">
        <v>2369.3090000000002</v>
      </c>
      <c r="X47" s="300"/>
      <c r="Y47" s="307">
        <v>2883.5219999999999</v>
      </c>
      <c r="AA47" s="302"/>
      <c r="AB47" s="308">
        <v>4287.598</v>
      </c>
      <c r="AC47" s="308"/>
      <c r="AD47" s="308">
        <v>3696.3670000000002</v>
      </c>
      <c r="AE47" s="309"/>
      <c r="AF47" s="308">
        <v>3064.105</v>
      </c>
      <c r="AG47" s="308"/>
      <c r="AH47" s="308">
        <v>3850.9380000000001</v>
      </c>
      <c r="AK47" s="302"/>
      <c r="AL47" s="308">
        <v>2.1338936300000002</v>
      </c>
      <c r="AM47" s="308">
        <v>4.6759548300000002</v>
      </c>
      <c r="AN47" s="308"/>
      <c r="AO47" s="309"/>
      <c r="AP47" s="308">
        <v>0.19472797999999999</v>
      </c>
      <c r="AQ47" s="308">
        <v>0.13751890999999999</v>
      </c>
    </row>
    <row r="48" spans="2:43" x14ac:dyDescent="0.15">
      <c r="B48" s="295"/>
      <c r="C48" s="313">
        <v>1345.6369999999999</v>
      </c>
      <c r="D48" s="312"/>
      <c r="E48" s="313">
        <v>1375.5719999999999</v>
      </c>
      <c r="F48" s="313"/>
      <c r="G48" s="312"/>
      <c r="H48" s="313">
        <v>1464.9059999999999</v>
      </c>
      <c r="I48" s="312"/>
      <c r="J48" s="313">
        <v>846.05499999999995</v>
      </c>
      <c r="K48" s="303"/>
      <c r="L48" s="420" t="s">
        <v>453</v>
      </c>
      <c r="M48" s="420"/>
      <c r="N48" s="420"/>
      <c r="O48" s="420"/>
      <c r="P48" s="319"/>
      <c r="Q48" s="300"/>
      <c r="R48" s="307">
        <v>2799.41</v>
      </c>
      <c r="S48" s="300"/>
      <c r="T48" s="307">
        <v>1526.136</v>
      </c>
      <c r="U48" s="300"/>
      <c r="V48" s="300"/>
      <c r="W48" s="307">
        <v>4304.6729999999998</v>
      </c>
      <c r="X48" s="300"/>
      <c r="Y48" s="307">
        <v>4381.6989999999996</v>
      </c>
      <c r="AA48" s="302"/>
      <c r="AB48" s="308">
        <v>3758.4059999999999</v>
      </c>
      <c r="AC48" s="308"/>
      <c r="AD48" s="308">
        <v>3622.078</v>
      </c>
      <c r="AE48" s="309"/>
      <c r="AF48" s="308">
        <v>4363.2190000000001</v>
      </c>
      <c r="AG48" s="308"/>
      <c r="AH48" s="308">
        <v>5181.7190000000001</v>
      </c>
      <c r="AK48" s="302"/>
      <c r="AL48" s="308">
        <v>0.14932079000000001</v>
      </c>
      <c r="AM48" s="308">
        <v>9.401764E-2</v>
      </c>
      <c r="AN48" s="308"/>
      <c r="AO48" s="309"/>
      <c r="AP48" s="308">
        <v>0.24418608999999999</v>
      </c>
      <c r="AQ48" s="308">
        <v>0.1894265</v>
      </c>
    </row>
    <row r="49" spans="2:43" x14ac:dyDescent="0.15">
      <c r="B49" s="295"/>
      <c r="C49" s="313">
        <v>1218.3130000000001</v>
      </c>
      <c r="D49" s="312"/>
      <c r="E49" s="313">
        <v>1105.1610000000001</v>
      </c>
      <c r="F49" s="313"/>
      <c r="G49" s="312"/>
      <c r="H49" s="313">
        <v>1550.623</v>
      </c>
      <c r="I49" s="312"/>
      <c r="J49" s="313">
        <v>1033.191</v>
      </c>
      <c r="K49" s="303"/>
      <c r="L49" s="420" t="s">
        <v>454</v>
      </c>
      <c r="M49" s="420"/>
      <c r="N49" s="420"/>
      <c r="O49" s="420"/>
      <c r="P49" s="319"/>
      <c r="Q49" s="300"/>
      <c r="R49" s="307">
        <v>2338.924</v>
      </c>
      <c r="S49" s="300"/>
      <c r="T49" s="307">
        <v>3100.6529999999998</v>
      </c>
      <c r="U49" s="300"/>
      <c r="V49" s="300"/>
      <c r="W49" s="307">
        <v>3102.779</v>
      </c>
      <c r="X49" s="300"/>
      <c r="Y49" s="307">
        <v>4111.9669999999996</v>
      </c>
      <c r="AA49" s="302"/>
      <c r="AB49" s="308">
        <v>4827.4340000000002</v>
      </c>
      <c r="AC49" s="308"/>
      <c r="AD49" s="308">
        <v>3961.41</v>
      </c>
      <c r="AE49" s="309"/>
      <c r="AF49" s="308">
        <v>4789.1369999999997</v>
      </c>
      <c r="AG49" s="308"/>
      <c r="AH49" s="308">
        <v>4353.723</v>
      </c>
      <c r="AK49" s="302"/>
      <c r="AL49" s="308">
        <v>0.42950980999999999</v>
      </c>
      <c r="AM49" s="308">
        <v>0.50627113999999995</v>
      </c>
      <c r="AN49" s="308"/>
      <c r="AO49" s="309"/>
      <c r="AP49" s="308">
        <v>0.45438911999999998</v>
      </c>
      <c r="AQ49" s="308">
        <v>0.41296780999999999</v>
      </c>
    </row>
    <row r="50" spans="2:43" x14ac:dyDescent="0.15">
      <c r="B50" s="295"/>
      <c r="C50" s="313">
        <v>949.82600000000002</v>
      </c>
      <c r="D50" s="312"/>
      <c r="E50" s="313">
        <v>908.721</v>
      </c>
      <c r="F50" s="313"/>
      <c r="G50" s="312"/>
      <c r="H50" s="313">
        <v>1100.2380000000001</v>
      </c>
      <c r="I50" s="312"/>
      <c r="J50" s="313">
        <v>821.16899999999998</v>
      </c>
      <c r="K50" s="303"/>
      <c r="L50" s="303"/>
      <c r="M50" s="300"/>
      <c r="N50" s="300"/>
      <c r="Q50" s="300"/>
      <c r="R50" s="307">
        <v>2800.1480000000001</v>
      </c>
      <c r="S50" s="300"/>
      <c r="T50" s="307">
        <v>3659.6689999999999</v>
      </c>
      <c r="U50" s="300"/>
      <c r="V50" s="300"/>
      <c r="W50" s="307">
        <v>4545.4250000000002</v>
      </c>
      <c r="X50" s="300"/>
      <c r="Y50" s="307">
        <v>3494.4540000000002</v>
      </c>
      <c r="AA50" s="302"/>
      <c r="AB50" s="308">
        <v>3913.7890000000002</v>
      </c>
      <c r="AC50" s="308"/>
      <c r="AD50" s="308">
        <v>3691.547</v>
      </c>
      <c r="AE50" s="309"/>
      <c r="AF50" s="308">
        <v>5395.0659999999998</v>
      </c>
      <c r="AG50" s="308"/>
      <c r="AH50" s="308">
        <v>3895.66</v>
      </c>
      <c r="AK50" s="302"/>
      <c r="AL50" s="308">
        <v>0.18626092</v>
      </c>
      <c r="AM50" s="308">
        <v>0.21051275</v>
      </c>
      <c r="AN50" s="308"/>
      <c r="AO50" s="309"/>
      <c r="AP50" s="308">
        <v>0.35998856000000001</v>
      </c>
      <c r="AQ50" s="308">
        <v>0.30050343000000002</v>
      </c>
    </row>
    <row r="51" spans="2:43" x14ac:dyDescent="0.15">
      <c r="B51" s="295"/>
      <c r="C51" s="313">
        <v>797.00599999999997</v>
      </c>
      <c r="D51" s="312"/>
      <c r="E51" s="313">
        <v>694.66899999999998</v>
      </c>
      <c r="F51" s="313"/>
      <c r="G51" s="312"/>
      <c r="H51" s="313">
        <v>1459.683</v>
      </c>
      <c r="I51" s="312"/>
      <c r="J51" s="313">
        <v>770.91399999999999</v>
      </c>
      <c r="K51" s="303"/>
      <c r="L51" s="303"/>
      <c r="M51" s="300"/>
      <c r="N51" s="300"/>
      <c r="Q51" s="300"/>
      <c r="R51" s="307">
        <v>2363.2249999999999</v>
      </c>
      <c r="S51" s="300"/>
      <c r="T51" s="307">
        <v>3736.1329999999998</v>
      </c>
      <c r="U51" s="300"/>
      <c r="V51" s="300"/>
      <c r="W51" s="307">
        <v>4063.2710000000002</v>
      </c>
      <c r="X51" s="300"/>
      <c r="Y51" s="307">
        <v>3594.1129999999998</v>
      </c>
      <c r="AA51" s="302"/>
      <c r="AB51" s="308">
        <v>4006.6759999999999</v>
      </c>
      <c r="AC51" s="308"/>
      <c r="AD51" s="308">
        <v>4878.8090000000002</v>
      </c>
      <c r="AE51" s="309"/>
      <c r="AF51" s="308">
        <v>4750.2269999999999</v>
      </c>
      <c r="AG51" s="308"/>
      <c r="AH51" s="308">
        <v>3454.7930000000001</v>
      </c>
      <c r="AK51" s="302"/>
      <c r="AL51" s="308">
        <v>0.20762375</v>
      </c>
      <c r="AM51" s="308">
        <v>8.9144660000000001E-2</v>
      </c>
      <c r="AN51" s="308"/>
      <c r="AO51" s="309"/>
      <c r="AP51" s="308">
        <v>0.56560518000000004</v>
      </c>
      <c r="AQ51" s="308">
        <v>0.46406007999999999</v>
      </c>
    </row>
    <row r="52" spans="2:43" x14ac:dyDescent="0.15">
      <c r="B52" s="295"/>
      <c r="C52" s="313">
        <v>653.71199999999999</v>
      </c>
      <c r="D52" s="312"/>
      <c r="E52" s="313">
        <v>946.29499999999996</v>
      </c>
      <c r="F52" s="313"/>
      <c r="G52" s="312"/>
      <c r="H52" s="313">
        <v>1215.932</v>
      </c>
      <c r="I52" s="312"/>
      <c r="J52" s="313">
        <v>864.96799999999996</v>
      </c>
      <c r="K52" s="303"/>
      <c r="L52" s="303"/>
      <c r="M52" s="300"/>
      <c r="N52" s="300"/>
      <c r="Q52" s="300"/>
      <c r="R52" s="307">
        <v>2346.4169999999999</v>
      </c>
      <c r="S52" s="300"/>
      <c r="T52" s="307">
        <v>5295.0460000000003</v>
      </c>
      <c r="U52" s="300"/>
      <c r="V52" s="300"/>
      <c r="W52" s="307">
        <v>4086.2269999999999</v>
      </c>
      <c r="X52" s="300"/>
      <c r="Y52" s="307">
        <v>3957.3580000000002</v>
      </c>
      <c r="AA52" s="302"/>
      <c r="AB52" s="308">
        <v>6447.4880000000003</v>
      </c>
      <c r="AC52" s="308"/>
      <c r="AD52" s="308">
        <v>4360.4769999999999</v>
      </c>
      <c r="AE52" s="309"/>
      <c r="AF52" s="308">
        <v>6098.2849999999999</v>
      </c>
      <c r="AG52" s="308"/>
      <c r="AH52" s="308">
        <v>3652.5859999999998</v>
      </c>
      <c r="AK52" s="302"/>
      <c r="AL52" s="308">
        <v>0.27167395999999999</v>
      </c>
      <c r="AM52" s="308">
        <v>0.29828065999999998</v>
      </c>
      <c r="AN52" s="308"/>
      <c r="AO52" s="309"/>
      <c r="AP52" s="308">
        <v>0.24839459</v>
      </c>
      <c r="AQ52" s="308">
        <v>0.21406103000000001</v>
      </c>
    </row>
    <row r="53" spans="2:43" x14ac:dyDescent="0.15">
      <c r="B53" s="295"/>
      <c r="C53" s="313">
        <v>1335.615</v>
      </c>
      <c r="D53" s="312"/>
      <c r="E53" s="313">
        <v>846.70699999999999</v>
      </c>
      <c r="F53" s="313"/>
      <c r="G53" s="312"/>
      <c r="H53" s="313">
        <v>1138.4760000000001</v>
      </c>
      <c r="I53" s="312"/>
      <c r="J53" s="313">
        <v>1036.5519999999999</v>
      </c>
      <c r="K53" s="303"/>
      <c r="L53" s="303"/>
      <c r="M53" s="300"/>
      <c r="N53" s="300"/>
      <c r="Q53" s="300"/>
      <c r="R53" s="307">
        <v>3032.8319999999999</v>
      </c>
      <c r="S53" s="302" t="s">
        <v>184</v>
      </c>
      <c r="T53" s="307">
        <v>3947.3009999999999</v>
      </c>
      <c r="U53" s="300"/>
      <c r="V53" s="300"/>
      <c r="W53" s="307">
        <v>3781.1019999999999</v>
      </c>
      <c r="X53" s="300"/>
      <c r="Y53" s="307">
        <v>3463.4520000000002</v>
      </c>
      <c r="AA53" s="302"/>
      <c r="AB53" s="308">
        <v>4562.2579999999998</v>
      </c>
      <c r="AC53" s="308"/>
      <c r="AD53" s="308">
        <v>4094.3829999999998</v>
      </c>
      <c r="AE53" s="309"/>
      <c r="AF53" s="308">
        <v>4038.5120000000002</v>
      </c>
      <c r="AG53" s="308"/>
      <c r="AH53" s="308">
        <v>5095.8159999999998</v>
      </c>
      <c r="AK53" s="302"/>
      <c r="AL53" s="308">
        <v>0.27830632999999999</v>
      </c>
      <c r="AM53" s="308">
        <v>0.25795162999999999</v>
      </c>
      <c r="AN53" s="308"/>
      <c r="AO53" s="309"/>
      <c r="AP53" s="308">
        <v>0.65954133999999998</v>
      </c>
      <c r="AQ53" s="308">
        <v>0.32002796999999999</v>
      </c>
    </row>
    <row r="54" spans="2:43" x14ac:dyDescent="0.15">
      <c r="B54" s="295"/>
      <c r="C54" s="313">
        <v>1168.3879999999999</v>
      </c>
      <c r="D54" s="312"/>
      <c r="E54" s="313">
        <v>1069.877</v>
      </c>
      <c r="F54" s="313"/>
      <c r="G54" s="312"/>
      <c r="H54" s="313">
        <v>1902.89</v>
      </c>
      <c r="I54" s="312"/>
      <c r="J54" s="313">
        <v>1343.0219999999999</v>
      </c>
      <c r="K54" s="303"/>
      <c r="L54" s="303"/>
      <c r="M54" s="300"/>
      <c r="N54" s="300"/>
      <c r="Q54" s="300"/>
      <c r="R54" s="307">
        <v>4026.799</v>
      </c>
      <c r="S54" s="300"/>
      <c r="T54" s="307">
        <v>2654.4279999999999</v>
      </c>
      <c r="U54" s="300"/>
      <c r="V54" s="300"/>
      <c r="W54" s="307">
        <v>4670.8360000000002</v>
      </c>
      <c r="X54" s="300"/>
      <c r="Y54" s="307">
        <v>2808.8910000000001</v>
      </c>
      <c r="AA54" s="302"/>
      <c r="AB54" s="308">
        <v>5226.7889999999998</v>
      </c>
      <c r="AC54" s="308"/>
      <c r="AD54" s="308">
        <v>4010.8440000000001</v>
      </c>
      <c r="AE54" s="309"/>
      <c r="AF54" s="308">
        <v>5076.902</v>
      </c>
      <c r="AG54" s="308"/>
      <c r="AH54" s="308">
        <v>6339.2809999999999</v>
      </c>
      <c r="AK54" s="302"/>
      <c r="AL54" s="308">
        <v>0.19345414999999999</v>
      </c>
      <c r="AM54" s="308">
        <v>0.17266335999999999</v>
      </c>
      <c r="AN54" s="308"/>
      <c r="AO54" s="309"/>
      <c r="AP54" s="308">
        <v>0.15540941</v>
      </c>
      <c r="AQ54" s="308">
        <v>6.7358890000000005E-2</v>
      </c>
    </row>
    <row r="55" spans="2:43" x14ac:dyDescent="0.15">
      <c r="B55" s="295"/>
      <c r="C55" s="313">
        <v>1610.1690000000001</v>
      </c>
      <c r="D55" s="312"/>
      <c r="E55" s="313">
        <v>784.21400000000006</v>
      </c>
      <c r="F55" s="313"/>
      <c r="G55" s="312"/>
      <c r="H55" s="313">
        <v>1596.8530000000001</v>
      </c>
      <c r="I55" s="312"/>
      <c r="J55" s="313">
        <v>973.87</v>
      </c>
      <c r="K55" s="303"/>
      <c r="L55" s="303"/>
      <c r="M55" s="300"/>
      <c r="N55" s="300"/>
      <c r="Q55" s="300"/>
      <c r="R55" s="307">
        <v>5500.7280000000001</v>
      </c>
      <c r="S55" s="300"/>
      <c r="T55" s="307">
        <v>3093.7860000000001</v>
      </c>
      <c r="U55" s="300"/>
      <c r="V55" s="300"/>
      <c r="W55" s="307">
        <v>4301.902</v>
      </c>
      <c r="X55" s="300"/>
      <c r="Y55" s="307">
        <v>3979.5929999999998</v>
      </c>
      <c r="AA55" s="302"/>
      <c r="AB55" s="308">
        <v>5291.4960000000001</v>
      </c>
      <c r="AC55" s="308"/>
      <c r="AD55" s="308">
        <v>3862.5659999999998</v>
      </c>
      <c r="AE55" s="309"/>
      <c r="AF55" s="308">
        <v>4954.91</v>
      </c>
      <c r="AG55" s="308"/>
      <c r="AH55" s="308">
        <v>5430.1170000000002</v>
      </c>
      <c r="AK55" s="302"/>
      <c r="AL55" s="308">
        <v>0.28035702000000001</v>
      </c>
      <c r="AM55" s="308">
        <v>0.12878255999999999</v>
      </c>
      <c r="AN55" s="308"/>
      <c r="AO55" s="309"/>
      <c r="AP55" s="308">
        <v>0.28362643999999998</v>
      </c>
      <c r="AQ55" s="308">
        <v>0.25999707999999999</v>
      </c>
    </row>
    <row r="56" spans="2:43" x14ac:dyDescent="0.15">
      <c r="B56" s="295"/>
      <c r="C56" s="313">
        <v>792.28099999999995</v>
      </c>
      <c r="D56" s="312"/>
      <c r="E56" s="313">
        <v>852.42399999999998</v>
      </c>
      <c r="F56" s="313"/>
      <c r="G56" s="312"/>
      <c r="H56" s="313">
        <v>1648.559</v>
      </c>
      <c r="I56" s="312"/>
      <c r="J56" s="313">
        <v>808.94399999999996</v>
      </c>
      <c r="K56" s="303"/>
      <c r="L56" s="303"/>
      <c r="M56" s="300"/>
      <c r="N56" s="300"/>
      <c r="Q56" s="300"/>
      <c r="R56" s="307">
        <v>3594.4859999999999</v>
      </c>
      <c r="S56" s="300"/>
      <c r="T56" s="307">
        <v>5025.2640000000001</v>
      </c>
      <c r="U56" s="300"/>
      <c r="V56" s="300"/>
      <c r="W56" s="307">
        <v>5430.6670000000004</v>
      </c>
      <c r="X56" s="300"/>
      <c r="Y56" s="307">
        <v>2909.1179999999999</v>
      </c>
      <c r="AA56" s="302"/>
      <c r="AB56" s="308">
        <v>5058.4769999999999</v>
      </c>
      <c r="AC56" s="308"/>
      <c r="AD56" s="308">
        <v>3866.77</v>
      </c>
      <c r="AE56" s="309"/>
      <c r="AF56" s="308">
        <v>6427.7889999999998</v>
      </c>
      <c r="AG56" s="308"/>
      <c r="AH56" s="308">
        <v>4217.7969999999996</v>
      </c>
      <c r="AK56" s="302"/>
      <c r="AL56" s="308">
        <v>0.46432141999999998</v>
      </c>
      <c r="AM56" s="308">
        <v>0.50039032999999999</v>
      </c>
      <c r="AN56" s="308"/>
      <c r="AO56" s="309"/>
      <c r="AP56" s="308">
        <v>0.30175501999999998</v>
      </c>
      <c r="AQ56" s="308">
        <v>0.29559432000000002</v>
      </c>
    </row>
    <row r="57" spans="2:43" x14ac:dyDescent="0.15">
      <c r="B57" s="295"/>
      <c r="C57" s="313">
        <v>1062.125</v>
      </c>
      <c r="D57" s="312"/>
      <c r="E57" s="313">
        <v>872.06399999999996</v>
      </c>
      <c r="F57" s="313"/>
      <c r="G57" s="312"/>
      <c r="H57" s="313">
        <v>837.99699999999996</v>
      </c>
      <c r="I57" s="312"/>
      <c r="J57" s="313">
        <v>1335.328</v>
      </c>
      <c r="K57" s="303"/>
      <c r="L57" s="303"/>
      <c r="M57" s="300"/>
      <c r="N57" s="300"/>
      <c r="Q57" s="300"/>
      <c r="R57" s="307">
        <v>3064.8980000000001</v>
      </c>
      <c r="S57" s="300"/>
      <c r="T57" s="307">
        <v>2806.6709999999998</v>
      </c>
      <c r="U57" s="300"/>
      <c r="V57" s="300"/>
      <c r="W57" s="307">
        <v>5533.2969999999996</v>
      </c>
      <c r="X57" s="300"/>
      <c r="Y57" s="307">
        <v>2431.5770000000002</v>
      </c>
      <c r="AA57" s="302"/>
      <c r="AB57" s="308">
        <v>5603.77</v>
      </c>
      <c r="AC57" s="308"/>
      <c r="AD57" s="308">
        <v>3538.547</v>
      </c>
      <c r="AE57" s="309"/>
      <c r="AF57" s="308">
        <v>4599.2190000000001</v>
      </c>
      <c r="AG57" s="308"/>
      <c r="AH57" s="308">
        <v>5873.6369999999997</v>
      </c>
      <c r="AK57" s="302"/>
      <c r="AL57" s="308">
        <v>0.20917786999999999</v>
      </c>
      <c r="AM57" s="308">
        <v>0.21042453</v>
      </c>
      <c r="AN57" s="308"/>
      <c r="AO57" s="309"/>
      <c r="AP57" s="308">
        <v>5.8295930000000003E-2</v>
      </c>
      <c r="AQ57" s="308">
        <v>2.8242980000000001E-2</v>
      </c>
    </row>
    <row r="58" spans="2:43" x14ac:dyDescent="0.15">
      <c r="B58" s="295"/>
      <c r="C58" s="313">
        <v>1025.317</v>
      </c>
      <c r="D58" s="312"/>
      <c r="E58" s="313">
        <v>686.10699999999997</v>
      </c>
      <c r="F58" s="313"/>
      <c r="G58" s="312"/>
      <c r="H58" s="313">
        <v>1351.152</v>
      </c>
      <c r="I58" s="312"/>
      <c r="J58" s="313">
        <v>1282.596</v>
      </c>
      <c r="K58" s="303"/>
      <c r="L58" s="303"/>
      <c r="M58" s="300"/>
      <c r="N58" s="300"/>
      <c r="Q58" s="300"/>
      <c r="R58" s="307">
        <v>3748.2809999999999</v>
      </c>
      <c r="S58" s="300"/>
      <c r="T58" s="307">
        <v>3481.2170000000001</v>
      </c>
      <c r="U58" s="300"/>
      <c r="V58" s="300"/>
      <c r="W58" s="307">
        <v>4526.3509999999997</v>
      </c>
      <c r="X58" s="300"/>
      <c r="Y58" s="307">
        <v>2886.6729999999998</v>
      </c>
      <c r="AA58" s="302"/>
      <c r="AB58" s="308">
        <v>4078.9059999999999</v>
      </c>
      <c r="AC58" s="308"/>
      <c r="AD58" s="308">
        <v>4156.9530000000004</v>
      </c>
      <c r="AE58" s="309"/>
      <c r="AF58" s="308">
        <v>4389.7889999999998</v>
      </c>
      <c r="AG58" s="308"/>
      <c r="AH58" s="308">
        <v>7093.2420000000002</v>
      </c>
      <c r="AK58" s="302"/>
      <c r="AL58" s="308">
        <v>7.2036849999999999E-2</v>
      </c>
      <c r="AM58" s="308">
        <v>7.1955909999999998E-2</v>
      </c>
      <c r="AN58" s="308"/>
      <c r="AO58" s="309"/>
      <c r="AP58" s="308">
        <v>5.5369509999999997E-2</v>
      </c>
      <c r="AQ58" s="308">
        <v>3.5627190000000003E-2</v>
      </c>
    </row>
    <row r="59" spans="2:43" x14ac:dyDescent="0.15">
      <c r="B59" s="295"/>
      <c r="C59" s="313">
        <v>1467.75</v>
      </c>
      <c r="D59" s="312"/>
      <c r="E59" s="313">
        <v>715.803</v>
      </c>
      <c r="F59" s="313"/>
      <c r="G59" s="312"/>
      <c r="H59" s="313">
        <v>1485.7809999999999</v>
      </c>
      <c r="I59" s="312"/>
      <c r="J59" s="313">
        <v>1088.9100000000001</v>
      </c>
      <c r="K59" s="303"/>
      <c r="L59" s="303"/>
      <c r="M59" s="300"/>
      <c r="N59" s="300"/>
      <c r="Q59" s="300"/>
      <c r="R59" s="307">
        <v>3167.1660000000002</v>
      </c>
      <c r="S59" s="300"/>
      <c r="T59" s="307">
        <v>4579.8249999999998</v>
      </c>
      <c r="U59" s="300"/>
      <c r="V59" s="300"/>
      <c r="W59" s="307">
        <v>3383.6860000000001</v>
      </c>
      <c r="X59" s="300"/>
      <c r="Y59" s="307">
        <v>3296.3330000000001</v>
      </c>
      <c r="AA59" s="302"/>
      <c r="AB59" s="308">
        <v>4287.2969999999996</v>
      </c>
      <c r="AC59" s="308"/>
      <c r="AD59" s="308">
        <v>4301.3630000000003</v>
      </c>
      <c r="AE59" s="309"/>
      <c r="AF59" s="308">
        <v>4097.473</v>
      </c>
      <c r="AG59" s="308"/>
      <c r="AH59" s="308">
        <v>4970.4260000000004</v>
      </c>
      <c r="AK59" s="302"/>
      <c r="AL59" s="308">
        <v>9.2285580000000006E-2</v>
      </c>
      <c r="AM59" s="308">
        <v>9.2655940000000006E-2</v>
      </c>
      <c r="AN59" s="308"/>
      <c r="AO59" s="309"/>
      <c r="AP59" s="308">
        <v>0.50548163000000002</v>
      </c>
      <c r="AQ59" s="308">
        <v>0.49996201000000001</v>
      </c>
    </row>
    <row r="60" spans="2:43" x14ac:dyDescent="0.15">
      <c r="B60" s="295"/>
      <c r="C60" s="313">
        <v>1496.1279999999999</v>
      </c>
      <c r="D60" s="312"/>
      <c r="E60" s="313">
        <v>928.66499999999996</v>
      </c>
      <c r="F60" s="313"/>
      <c r="G60" s="312"/>
      <c r="H60" s="313">
        <v>1352.809</v>
      </c>
      <c r="I60" s="312"/>
      <c r="J60" s="313">
        <v>1108.3009999999999</v>
      </c>
      <c r="K60" s="303"/>
      <c r="L60" s="303"/>
      <c r="M60" s="300"/>
      <c r="N60" s="300"/>
      <c r="Q60" s="300"/>
      <c r="R60" s="307">
        <v>3874.2759999999998</v>
      </c>
      <c r="S60" s="300"/>
      <c r="T60" s="307">
        <v>3050.1680000000001</v>
      </c>
      <c r="U60" s="300"/>
      <c r="V60" s="300"/>
      <c r="W60" s="307">
        <v>3498.355</v>
      </c>
      <c r="X60" s="300"/>
      <c r="Y60" s="307">
        <v>5086.13</v>
      </c>
      <c r="AA60" s="302"/>
      <c r="AB60" s="308">
        <v>3608.9490000000001</v>
      </c>
      <c r="AC60" s="308"/>
      <c r="AD60" s="308">
        <v>3809.1990000000001</v>
      </c>
      <c r="AE60" s="309"/>
      <c r="AF60" s="308">
        <v>5673.9059999999999</v>
      </c>
      <c r="AG60" s="308"/>
      <c r="AH60" s="308">
        <v>3870.4960000000001</v>
      </c>
      <c r="AK60" s="302"/>
      <c r="AL60" s="308">
        <v>0.79769471000000003</v>
      </c>
      <c r="AM60" s="308">
        <v>0.91691984000000004</v>
      </c>
      <c r="AN60" s="308"/>
      <c r="AO60" s="309"/>
      <c r="AP60" s="308">
        <v>0.13644804999999999</v>
      </c>
      <c r="AQ60" s="308">
        <v>9.7161670000000006E-2</v>
      </c>
    </row>
    <row r="61" spans="2:43" x14ac:dyDescent="0.15">
      <c r="B61" s="295"/>
      <c r="C61" s="313">
        <v>1357.6120000000001</v>
      </c>
      <c r="D61" s="312"/>
      <c r="E61" s="313">
        <v>782.79300000000001</v>
      </c>
      <c r="F61" s="313"/>
      <c r="G61" s="312"/>
      <c r="H61" s="313">
        <v>1313.4659999999999</v>
      </c>
      <c r="I61" s="312"/>
      <c r="J61" s="313">
        <v>845.23</v>
      </c>
      <c r="K61" s="303"/>
      <c r="L61" s="303"/>
      <c r="M61" s="300"/>
      <c r="N61" s="300"/>
      <c r="Q61" s="300"/>
      <c r="R61" s="307">
        <v>2248.5819999999999</v>
      </c>
      <c r="S61" s="300"/>
      <c r="T61" s="307">
        <v>2846.7</v>
      </c>
      <c r="U61" s="300"/>
      <c r="V61" s="300"/>
      <c r="W61" s="307">
        <v>4254.7340000000004</v>
      </c>
      <c r="X61" s="300"/>
      <c r="Y61" s="307">
        <v>2923.884</v>
      </c>
      <c r="AA61" s="302"/>
      <c r="AB61" s="308">
        <v>4285.1289999999999</v>
      </c>
      <c r="AC61" s="308"/>
      <c r="AD61" s="308">
        <v>4151.9570000000003</v>
      </c>
      <c r="AE61" s="309"/>
      <c r="AF61" s="308">
        <v>6154.9530000000004</v>
      </c>
      <c r="AG61" s="308"/>
      <c r="AH61" s="308">
        <v>4103.3159999999998</v>
      </c>
      <c r="AK61" s="302"/>
      <c r="AL61" s="308">
        <v>0.51714152000000002</v>
      </c>
      <c r="AM61" s="308">
        <v>0.34753431000000001</v>
      </c>
      <c r="AN61" s="308"/>
      <c r="AO61" s="309"/>
      <c r="AP61" s="308">
        <v>0.79469931999999999</v>
      </c>
      <c r="AQ61" s="308">
        <v>0.97096448999999996</v>
      </c>
    </row>
    <row r="62" spans="2:43" x14ac:dyDescent="0.15">
      <c r="B62" s="295"/>
      <c r="C62" s="313">
        <v>2346.299</v>
      </c>
      <c r="D62" s="312"/>
      <c r="E62" s="313">
        <v>930.67200000000003</v>
      </c>
      <c r="F62" s="313"/>
      <c r="G62" s="312"/>
      <c r="H62" s="313">
        <v>1549.4760000000001</v>
      </c>
      <c r="I62" s="312"/>
      <c r="J62" s="313">
        <v>1034.681</v>
      </c>
      <c r="K62" s="303"/>
      <c r="L62" s="303"/>
      <c r="M62" s="300"/>
      <c r="N62" s="300"/>
      <c r="Q62" s="300"/>
      <c r="R62" s="307">
        <v>2064.9409999999998</v>
      </c>
      <c r="S62" s="300"/>
      <c r="T62" s="307">
        <v>3811.06</v>
      </c>
      <c r="U62" s="300"/>
      <c r="V62" s="300"/>
      <c r="W62" s="307">
        <v>4682.5280000000002</v>
      </c>
      <c r="X62" s="300"/>
      <c r="Y62" s="307">
        <v>2632.3919999999998</v>
      </c>
      <c r="AA62" s="302"/>
      <c r="AB62" s="308">
        <v>3430.84</v>
      </c>
      <c r="AC62" s="308"/>
      <c r="AD62" s="308">
        <v>4443.16</v>
      </c>
      <c r="AE62" s="309"/>
      <c r="AF62" s="308">
        <v>4161.1840000000002</v>
      </c>
      <c r="AG62" s="308"/>
      <c r="AH62" s="308">
        <v>5569.2659999999996</v>
      </c>
      <c r="AK62" s="302"/>
      <c r="AL62" s="308">
        <v>0.27494612000000002</v>
      </c>
      <c r="AM62" s="308">
        <v>0.16283274</v>
      </c>
      <c r="AN62" s="308"/>
      <c r="AO62" s="309"/>
      <c r="AP62" s="308">
        <v>0.30281144999999998</v>
      </c>
      <c r="AQ62" s="308">
        <v>0.21652568</v>
      </c>
    </row>
    <row r="63" spans="2:43" x14ac:dyDescent="0.15">
      <c r="B63" s="295"/>
      <c r="C63" s="313">
        <v>1299.307</v>
      </c>
      <c r="D63" s="312"/>
      <c r="E63" s="313">
        <v>753.81500000000005</v>
      </c>
      <c r="F63" s="313"/>
      <c r="G63" s="312"/>
      <c r="H63" s="313">
        <v>1425.36</v>
      </c>
      <c r="I63" s="312"/>
      <c r="J63" s="313">
        <v>865.25800000000004</v>
      </c>
      <c r="K63" s="303"/>
      <c r="L63" s="303"/>
      <c r="M63" s="300"/>
      <c r="N63" s="300"/>
      <c r="Q63" s="300"/>
      <c r="R63" s="307">
        <v>2921.48</v>
      </c>
      <c r="S63" s="300"/>
      <c r="T63" s="307">
        <v>2801.5410000000002</v>
      </c>
      <c r="U63" s="300"/>
      <c r="V63" s="300"/>
      <c r="W63" s="307">
        <v>5119.5190000000002</v>
      </c>
      <c r="X63" s="300"/>
      <c r="Y63" s="307">
        <v>2353.1559999999999</v>
      </c>
      <c r="AA63" s="302"/>
      <c r="AB63" s="308">
        <v>4575.7730000000001</v>
      </c>
      <c r="AC63" s="308"/>
      <c r="AD63" s="308">
        <v>4618.9690000000001</v>
      </c>
      <c r="AE63" s="309"/>
      <c r="AF63" s="308">
        <v>3584.1950000000002</v>
      </c>
      <c r="AG63" s="308"/>
      <c r="AH63" s="308">
        <v>6348.3950000000004</v>
      </c>
      <c r="AK63" s="302"/>
      <c r="AL63" s="308">
        <v>0.64151568999999997</v>
      </c>
      <c r="AM63" s="308">
        <v>0.54813265</v>
      </c>
      <c r="AN63" s="308"/>
      <c r="AO63" s="309"/>
      <c r="AP63" s="308">
        <v>0.23809000999999999</v>
      </c>
      <c r="AQ63" s="308">
        <v>0.19404863</v>
      </c>
    </row>
    <row r="64" spans="2:43" x14ac:dyDescent="0.15">
      <c r="B64" s="295"/>
      <c r="C64" s="313">
        <v>948.93700000000001</v>
      </c>
      <c r="D64" s="312"/>
      <c r="E64" s="313">
        <v>917.83699999999999</v>
      </c>
      <c r="F64" s="313"/>
      <c r="G64" s="312"/>
      <c r="H64" s="313">
        <v>1111.8879999999999</v>
      </c>
      <c r="I64" s="312"/>
      <c r="J64" s="313">
        <v>965.20100000000002</v>
      </c>
      <c r="K64" s="303"/>
      <c r="L64" s="303"/>
      <c r="M64" s="300"/>
      <c r="N64" s="300"/>
      <c r="Q64" s="300"/>
      <c r="R64" s="307">
        <v>2382.7040000000002</v>
      </c>
      <c r="S64" s="300"/>
      <c r="T64" s="307">
        <v>3329.7719999999999</v>
      </c>
      <c r="U64" s="300"/>
      <c r="V64" s="300"/>
      <c r="W64" s="307">
        <v>4651.768</v>
      </c>
      <c r="X64" s="300"/>
      <c r="Y64" s="307">
        <v>2365.6610000000001</v>
      </c>
      <c r="AA64" s="302"/>
      <c r="AB64" s="308">
        <v>4927.59</v>
      </c>
      <c r="AC64" s="308"/>
      <c r="AD64" s="308">
        <v>4208.5159999999996</v>
      </c>
      <c r="AE64" s="309"/>
      <c r="AF64" s="308">
        <v>3911.5079999999998</v>
      </c>
      <c r="AG64" s="308"/>
      <c r="AH64" s="308">
        <v>4982.2809999999999</v>
      </c>
      <c r="AK64" s="302"/>
      <c r="AL64" s="308">
        <v>0.26937807000000002</v>
      </c>
      <c r="AM64" s="308">
        <v>0.19607247999999999</v>
      </c>
      <c r="AN64" s="308"/>
      <c r="AO64" s="309"/>
      <c r="AP64" s="308">
        <v>0.24736573000000001</v>
      </c>
      <c r="AQ64" s="308">
        <v>0.30077668000000002</v>
      </c>
    </row>
    <row r="65" spans="2:43" x14ac:dyDescent="0.15">
      <c r="B65" s="295"/>
      <c r="C65" s="313">
        <v>992.15599999999995</v>
      </c>
      <c r="D65" s="312"/>
      <c r="E65" s="313">
        <v>816.20899999999995</v>
      </c>
      <c r="F65" s="313"/>
      <c r="G65" s="312"/>
      <c r="H65" s="313">
        <v>1440.444</v>
      </c>
      <c r="I65" s="312"/>
      <c r="J65" s="313">
        <v>720.44</v>
      </c>
      <c r="K65" s="303"/>
      <c r="L65" s="303"/>
      <c r="M65" s="300"/>
      <c r="N65" s="300"/>
      <c r="Q65" s="300"/>
      <c r="R65" s="307">
        <v>2976.13</v>
      </c>
      <c r="S65" s="300"/>
      <c r="T65" s="307">
        <v>4383.1450000000004</v>
      </c>
      <c r="U65" s="300"/>
      <c r="V65" s="300"/>
      <c r="W65" s="307">
        <v>4212.1620000000003</v>
      </c>
      <c r="X65" s="300"/>
      <c r="Y65" s="307">
        <v>2731.1410000000001</v>
      </c>
      <c r="AA65" s="302"/>
      <c r="AB65" s="308">
        <v>4244.7809999999999</v>
      </c>
      <c r="AC65" s="308"/>
      <c r="AD65" s="308">
        <v>3794.5349999999999</v>
      </c>
      <c r="AE65" s="309"/>
      <c r="AF65" s="308">
        <v>6192.152</v>
      </c>
      <c r="AG65" s="308"/>
      <c r="AH65" s="308">
        <v>6097.5039999999999</v>
      </c>
      <c r="AK65" s="302"/>
      <c r="AL65" s="308">
        <v>3.9303989999999997E-2</v>
      </c>
      <c r="AM65" s="308">
        <v>7.6643800000000002E-3</v>
      </c>
      <c r="AN65" s="308"/>
      <c r="AO65" s="309"/>
      <c r="AP65" s="308">
        <v>0.24683909000000001</v>
      </c>
      <c r="AQ65" s="308">
        <v>0.17351709000000001</v>
      </c>
    </row>
    <row r="66" spans="2:43" x14ac:dyDescent="0.15">
      <c r="B66" s="295"/>
      <c r="C66" s="313">
        <v>1518.0740000000001</v>
      </c>
      <c r="D66" s="312"/>
      <c r="E66" s="313">
        <v>1093.521</v>
      </c>
      <c r="F66" s="313"/>
      <c r="G66" s="312"/>
      <c r="H66" s="313">
        <v>1312.13</v>
      </c>
      <c r="I66" s="312"/>
      <c r="J66" s="313">
        <v>806.49199999999996</v>
      </c>
      <c r="K66" s="303"/>
      <c r="L66" s="303"/>
      <c r="M66" s="300"/>
      <c r="N66" s="300"/>
      <c r="Q66" s="300"/>
      <c r="R66" s="307">
        <v>2963.3850000000002</v>
      </c>
      <c r="S66" s="300"/>
      <c r="T66" s="307">
        <v>2739.4090000000001</v>
      </c>
      <c r="U66" s="300"/>
      <c r="V66" s="300"/>
      <c r="W66" s="307">
        <v>4765.5919999999996</v>
      </c>
      <c r="X66" s="300"/>
      <c r="Y66" s="307">
        <v>2341.5039999999999</v>
      </c>
      <c r="AA66" s="302"/>
      <c r="AB66" s="308">
        <v>4100.2420000000002</v>
      </c>
      <c r="AC66" s="308"/>
      <c r="AD66" s="308">
        <v>4253.9260000000004</v>
      </c>
      <c r="AE66" s="309"/>
      <c r="AF66" s="308">
        <v>3669.0230000000001</v>
      </c>
      <c r="AG66" s="308"/>
      <c r="AH66" s="308">
        <v>5659.0590000000002</v>
      </c>
      <c r="AK66" s="302"/>
      <c r="AL66" s="308">
        <v>0.16973849999999999</v>
      </c>
      <c r="AM66" s="308">
        <v>0.11243470999999999</v>
      </c>
      <c r="AN66" s="308"/>
      <c r="AO66" s="309"/>
      <c r="AP66" s="308">
        <v>0.14586026999999999</v>
      </c>
      <c r="AQ66" s="308">
        <v>0.11781377</v>
      </c>
    </row>
    <row r="67" spans="2:43" x14ac:dyDescent="0.15">
      <c r="B67" s="295"/>
      <c r="C67" s="313">
        <v>959.02499999999998</v>
      </c>
      <c r="D67" s="312"/>
      <c r="E67" s="313">
        <v>793.72699999999998</v>
      </c>
      <c r="F67" s="313"/>
      <c r="G67" s="312"/>
      <c r="H67" s="313">
        <v>1329.9069999999999</v>
      </c>
      <c r="I67" s="312"/>
      <c r="J67" s="313">
        <v>617.90099999999995</v>
      </c>
      <c r="K67" s="303"/>
      <c r="L67" s="303"/>
      <c r="M67" s="300"/>
      <c r="N67" s="300"/>
      <c r="Q67" s="302" t="s">
        <v>184</v>
      </c>
      <c r="R67" s="307">
        <v>5815.8239999999996</v>
      </c>
      <c r="S67" s="300"/>
      <c r="T67" s="307">
        <v>2528.4589999999998</v>
      </c>
      <c r="U67" s="300"/>
      <c r="V67" s="300"/>
      <c r="W67" s="307">
        <v>4425.6480000000001</v>
      </c>
      <c r="X67" s="300"/>
      <c r="Y67" s="307">
        <v>1755.9010000000001</v>
      </c>
      <c r="AA67" s="302" t="s">
        <v>184</v>
      </c>
      <c r="AB67" s="308">
        <v>3751.7579999999998</v>
      </c>
      <c r="AC67" s="308"/>
      <c r="AD67" s="308">
        <v>4197.0119999999997</v>
      </c>
      <c r="AE67" s="309"/>
      <c r="AF67" s="308">
        <v>5543.4059999999999</v>
      </c>
      <c r="AG67" s="308"/>
      <c r="AH67" s="308">
        <v>6767.41</v>
      </c>
      <c r="AK67" s="302"/>
      <c r="AL67" s="308">
        <v>0.11307056</v>
      </c>
      <c r="AM67" s="308">
        <v>7.1406689999999995E-2</v>
      </c>
      <c r="AN67" s="308"/>
      <c r="AO67" s="309"/>
      <c r="AP67" s="308">
        <v>0.61944091999999995</v>
      </c>
      <c r="AQ67" s="308">
        <v>0.74980272000000003</v>
      </c>
    </row>
    <row r="68" spans="2:43" x14ac:dyDescent="0.15">
      <c r="B68" s="295"/>
      <c r="C68" s="313">
        <v>1079.171</v>
      </c>
      <c r="D68" s="312"/>
      <c r="E68" s="313">
        <v>813.53899999999999</v>
      </c>
      <c r="F68" s="313"/>
      <c r="G68" s="312"/>
      <c r="H68" s="313">
        <v>1436.6880000000001</v>
      </c>
      <c r="I68" s="312"/>
      <c r="J68" s="313">
        <v>663.15899999999999</v>
      </c>
      <c r="K68" s="303"/>
      <c r="L68" s="303"/>
      <c r="M68" s="300"/>
      <c r="N68" s="300"/>
      <c r="Q68" s="300"/>
      <c r="R68" s="307">
        <v>4311.2520000000004</v>
      </c>
      <c r="S68" s="300"/>
      <c r="T68" s="307">
        <v>2866.3629999999998</v>
      </c>
      <c r="U68" s="300"/>
      <c r="V68" s="300"/>
      <c r="W68" s="307">
        <v>4117.4579999999996</v>
      </c>
      <c r="X68" s="300"/>
      <c r="Y68" s="307">
        <v>2828.623</v>
      </c>
      <c r="AA68" s="302"/>
      <c r="AB68" s="308">
        <v>4788.5389999999998</v>
      </c>
      <c r="AC68" s="308"/>
      <c r="AD68" s="308">
        <v>4180.625</v>
      </c>
      <c r="AE68" s="309"/>
      <c r="AF68" s="308">
        <v>6669.73</v>
      </c>
      <c r="AG68" s="308"/>
      <c r="AH68" s="308">
        <v>5908.8280000000004</v>
      </c>
      <c r="AK68" s="302"/>
      <c r="AL68" s="308">
        <v>0.17537088000000001</v>
      </c>
      <c r="AM68" s="308">
        <v>0.15107486000000001</v>
      </c>
      <c r="AN68" s="308"/>
      <c r="AO68" s="309"/>
      <c r="AP68" s="308">
        <v>0.60640227999999996</v>
      </c>
      <c r="AQ68" s="308">
        <v>0.34835650000000001</v>
      </c>
    </row>
    <row r="69" spans="2:43" x14ac:dyDescent="0.15">
      <c r="B69" s="295"/>
      <c r="C69" s="313">
        <v>988.50900000000001</v>
      </c>
      <c r="D69" s="312"/>
      <c r="E69" s="313">
        <v>900.69600000000003</v>
      </c>
      <c r="F69" s="313"/>
      <c r="G69" s="312"/>
      <c r="H69" s="313">
        <v>1273.0889999999999</v>
      </c>
      <c r="I69" s="312"/>
      <c r="J69" s="313">
        <v>667.077</v>
      </c>
      <c r="K69" s="303"/>
      <c r="L69" s="303"/>
      <c r="M69" s="300"/>
      <c r="N69" s="300"/>
      <c r="Q69" s="300"/>
      <c r="R69" s="307">
        <v>4184.4399999999996</v>
      </c>
      <c r="S69" s="300"/>
      <c r="T69" s="307">
        <v>3312.9679999999998</v>
      </c>
      <c r="U69" s="300"/>
      <c r="V69" s="300"/>
      <c r="W69" s="307">
        <v>5786.8670000000002</v>
      </c>
      <c r="X69" s="300"/>
      <c r="Y69" s="307">
        <v>2986.4050000000002</v>
      </c>
      <c r="AA69" s="302"/>
      <c r="AB69" s="308">
        <v>3319.3240000000001</v>
      </c>
      <c r="AC69" s="308"/>
      <c r="AD69" s="308">
        <v>4072.4690000000001</v>
      </c>
      <c r="AE69" s="309"/>
      <c r="AF69" s="308">
        <v>5049.1329999999998</v>
      </c>
      <c r="AG69" s="308"/>
      <c r="AH69" s="308">
        <v>5990.3710000000001</v>
      </c>
      <c r="AK69" s="302"/>
      <c r="AL69" s="308">
        <v>8.1603910000000002E-2</v>
      </c>
      <c r="AM69" s="308">
        <v>6.5639290000000003E-2</v>
      </c>
      <c r="AN69" s="308"/>
      <c r="AO69" s="309"/>
      <c r="AP69" s="308">
        <v>0.38067102000000003</v>
      </c>
      <c r="AQ69" s="308">
        <v>0.29136499999999999</v>
      </c>
    </row>
    <row r="70" spans="2:43" x14ac:dyDescent="0.15">
      <c r="B70" s="295"/>
      <c r="C70" s="313">
        <v>865.83100000000002</v>
      </c>
      <c r="D70" s="312"/>
      <c r="E70" s="313">
        <v>1172.3030000000001</v>
      </c>
      <c r="F70" s="313"/>
      <c r="G70" s="312"/>
      <c r="H70" s="313">
        <v>1364.578</v>
      </c>
      <c r="I70" s="312"/>
      <c r="J70" s="313">
        <v>1126.3510000000001</v>
      </c>
      <c r="K70" s="303"/>
      <c r="L70" s="303"/>
      <c r="M70" s="300"/>
      <c r="N70" s="300"/>
      <c r="Q70" s="300"/>
      <c r="R70" s="307">
        <v>4520.3810000000003</v>
      </c>
      <c r="S70" s="300"/>
      <c r="T70" s="307">
        <v>3565.8530000000001</v>
      </c>
      <c r="U70" s="300"/>
      <c r="V70" s="300"/>
      <c r="W70" s="307">
        <v>4567.1949999999997</v>
      </c>
      <c r="X70" s="300"/>
      <c r="Y70" s="307">
        <v>2892.884</v>
      </c>
      <c r="AA70" s="302"/>
      <c r="AB70" s="308">
        <v>4844.32</v>
      </c>
      <c r="AC70" s="308"/>
      <c r="AD70" s="308">
        <v>3898.3789999999999</v>
      </c>
      <c r="AE70" s="309"/>
      <c r="AF70" s="308">
        <v>4680.6949999999997</v>
      </c>
      <c r="AG70" s="308"/>
      <c r="AH70" s="308">
        <v>7247.1949999999997</v>
      </c>
      <c r="AK70" s="302"/>
      <c r="AL70" s="308">
        <v>0.99595431999999995</v>
      </c>
      <c r="AM70" s="308">
        <v>0.99772474</v>
      </c>
      <c r="AN70" s="308"/>
      <c r="AO70" s="309"/>
      <c r="AP70" s="308">
        <v>0.14037914000000001</v>
      </c>
      <c r="AQ70" s="308">
        <v>7.398267E-2</v>
      </c>
    </row>
    <row r="71" spans="2:43" x14ac:dyDescent="0.15">
      <c r="B71" s="295"/>
      <c r="C71" s="313">
        <v>1067.605</v>
      </c>
      <c r="D71" s="312"/>
      <c r="E71" s="313">
        <v>988.505</v>
      </c>
      <c r="F71" s="313"/>
      <c r="G71" s="312"/>
      <c r="H71" s="313">
        <v>706.90099999999995</v>
      </c>
      <c r="I71" s="312"/>
      <c r="J71" s="313">
        <v>1211.2470000000001</v>
      </c>
      <c r="K71" s="303"/>
      <c r="L71" s="303"/>
      <c r="M71" s="300"/>
      <c r="N71" s="300"/>
      <c r="Q71" s="300"/>
      <c r="R71" s="307">
        <v>3925.5889999999999</v>
      </c>
      <c r="S71" s="300"/>
      <c r="T71" s="307">
        <v>3019.971</v>
      </c>
      <c r="U71" s="300"/>
      <c r="V71" s="300"/>
      <c r="W71" s="307">
        <v>2681.0329999999999</v>
      </c>
      <c r="X71" s="300"/>
      <c r="Y71" s="307">
        <v>2608.0819999999999</v>
      </c>
      <c r="AA71" s="302"/>
      <c r="AB71" s="308">
        <v>3928.2379999999998</v>
      </c>
      <c r="AC71" s="308"/>
      <c r="AD71" s="308">
        <v>4085.1089999999999</v>
      </c>
      <c r="AE71" s="309"/>
      <c r="AF71" s="308">
        <v>5139.8050000000003</v>
      </c>
      <c r="AG71" s="308"/>
      <c r="AH71" s="308">
        <v>6482.6450000000004</v>
      </c>
      <c r="AK71" s="302"/>
      <c r="AL71" s="308">
        <v>9.5293710000000004E-2</v>
      </c>
      <c r="AM71" s="308">
        <v>6.9948360000000001E-2</v>
      </c>
      <c r="AN71" s="308"/>
      <c r="AO71" s="309"/>
      <c r="AP71" s="308">
        <v>0.352821</v>
      </c>
      <c r="AQ71" s="308">
        <v>0.31490380000000001</v>
      </c>
    </row>
    <row r="72" spans="2:43" x14ac:dyDescent="0.15">
      <c r="B72" s="295"/>
      <c r="C72" s="313">
        <v>794.30600000000004</v>
      </c>
      <c r="D72" s="312"/>
      <c r="E72" s="313">
        <v>879.18799999999999</v>
      </c>
      <c r="F72" s="313"/>
      <c r="G72" s="312"/>
      <c r="H72" s="313">
        <v>1359.4359999999999</v>
      </c>
      <c r="I72" s="312"/>
      <c r="J72" s="313">
        <v>1043.117</v>
      </c>
      <c r="K72" s="303"/>
      <c r="L72" s="303"/>
      <c r="M72" s="300"/>
      <c r="N72" s="300"/>
      <c r="Q72" s="300"/>
      <c r="R72" s="307">
        <v>2623.2359999999999</v>
      </c>
      <c r="S72" s="300"/>
      <c r="T72" s="307">
        <v>5540.2820000000002</v>
      </c>
      <c r="U72" s="300"/>
      <c r="V72" s="300"/>
      <c r="W72" s="307">
        <v>3686.93</v>
      </c>
      <c r="X72" s="300"/>
      <c r="Y72" s="307">
        <v>2277.509</v>
      </c>
      <c r="AA72" s="302"/>
      <c r="AB72" s="308">
        <v>3163.7620000000002</v>
      </c>
      <c r="AC72" s="300"/>
      <c r="AD72" s="308">
        <v>3840.1089999999999</v>
      </c>
      <c r="AE72" s="309"/>
      <c r="AF72" s="308">
        <v>4737.8280000000004</v>
      </c>
      <c r="AG72" s="308"/>
      <c r="AH72" s="308">
        <v>5574.2659999999996</v>
      </c>
      <c r="AK72" s="302"/>
      <c r="AL72" s="308">
        <v>8.4703970000000003E-2</v>
      </c>
      <c r="AM72" s="308">
        <v>5.6332699999999999E-2</v>
      </c>
      <c r="AN72" s="308"/>
      <c r="AO72" s="309"/>
      <c r="AP72" s="308">
        <v>0.12556592999999999</v>
      </c>
      <c r="AQ72" s="308">
        <v>5.5767799999999999E-2</v>
      </c>
    </row>
    <row r="73" spans="2:43" x14ac:dyDescent="0.15">
      <c r="B73" s="312" t="s">
        <v>184</v>
      </c>
      <c r="C73" s="313">
        <v>808.69399999999996</v>
      </c>
      <c r="D73" s="312"/>
      <c r="E73" s="313">
        <v>688.10299999999995</v>
      </c>
      <c r="F73" s="313"/>
      <c r="G73" s="312"/>
      <c r="H73" s="313">
        <v>1333.329</v>
      </c>
      <c r="I73" s="312"/>
      <c r="J73" s="313">
        <v>1172.595</v>
      </c>
      <c r="K73" s="303"/>
      <c r="L73" s="303"/>
      <c r="M73" s="300"/>
      <c r="N73" s="300"/>
      <c r="Q73" s="300"/>
      <c r="R73" s="307">
        <v>2476.6880000000001</v>
      </c>
      <c r="S73" s="300"/>
      <c r="T73" s="307">
        <v>2992.616</v>
      </c>
      <c r="U73" s="300"/>
      <c r="V73" s="300"/>
      <c r="W73" s="307">
        <v>5077.3789999999999</v>
      </c>
      <c r="X73" s="300"/>
      <c r="Y73" s="307">
        <v>2132.4920000000002</v>
      </c>
      <c r="AA73" s="302"/>
      <c r="AB73" s="308">
        <v>4235.8980000000001</v>
      </c>
      <c r="AC73" s="300"/>
      <c r="AD73" s="308">
        <v>4431.3829999999998</v>
      </c>
      <c r="AE73" s="309"/>
      <c r="AF73" s="308">
        <v>4140.2150000000001</v>
      </c>
      <c r="AG73" s="308"/>
      <c r="AH73" s="308">
        <v>6415.0469999999996</v>
      </c>
      <c r="AK73" s="302"/>
      <c r="AL73" s="308">
        <v>0.10157817</v>
      </c>
      <c r="AM73" s="308">
        <v>7.6784110000000003E-2</v>
      </c>
      <c r="AN73" s="308"/>
      <c r="AO73" s="309"/>
      <c r="AP73" s="308">
        <v>3.8135189999999999E-2</v>
      </c>
      <c r="AQ73" s="308">
        <v>2.8944379999999999E-2</v>
      </c>
    </row>
    <row r="74" spans="2:43" x14ac:dyDescent="0.15">
      <c r="B74" s="295"/>
      <c r="C74" s="313">
        <v>716.85900000000004</v>
      </c>
      <c r="D74" s="312"/>
      <c r="E74" s="313">
        <v>1147.171</v>
      </c>
      <c r="F74" s="313"/>
      <c r="G74" s="312"/>
      <c r="H74" s="313">
        <v>1326.079</v>
      </c>
      <c r="I74" s="312"/>
      <c r="J74" s="313">
        <v>920.02499999999998</v>
      </c>
      <c r="K74" s="303"/>
      <c r="L74" s="303"/>
      <c r="M74" s="300"/>
      <c r="N74" s="300"/>
      <c r="Q74" s="300"/>
      <c r="R74" s="307">
        <v>4268.1009999999997</v>
      </c>
      <c r="S74" s="300"/>
      <c r="T74" s="307">
        <v>3448.5259999999998</v>
      </c>
      <c r="U74" s="300"/>
      <c r="V74" s="300"/>
      <c r="W74" s="307">
        <v>6629.9189999999999</v>
      </c>
      <c r="X74" s="300"/>
      <c r="Y74" s="307">
        <v>3236.2159999999999</v>
      </c>
      <c r="AA74" s="302"/>
      <c r="AB74" s="308">
        <v>4435.4409999999998</v>
      </c>
      <c r="AC74" s="300"/>
      <c r="AD74" s="308">
        <v>3833.5819999999999</v>
      </c>
      <c r="AE74" s="309"/>
      <c r="AF74" s="308">
        <v>6734.8789999999999</v>
      </c>
      <c r="AG74" s="308"/>
      <c r="AH74" s="308">
        <v>4118.1289999999999</v>
      </c>
      <c r="AK74" s="302"/>
      <c r="AL74" s="308">
        <v>5.4388520000000003E-2</v>
      </c>
      <c r="AM74" s="308">
        <v>5.4855979999999999E-2</v>
      </c>
      <c r="AN74" s="308"/>
      <c r="AO74" s="309"/>
      <c r="AP74" s="308">
        <v>0.84740992000000004</v>
      </c>
      <c r="AQ74" s="308">
        <v>0.71681609000000002</v>
      </c>
    </row>
    <row r="75" spans="2:43" x14ac:dyDescent="0.15">
      <c r="B75" s="295"/>
      <c r="C75" s="313">
        <v>730.34299999999996</v>
      </c>
      <c r="D75" s="312"/>
      <c r="E75" s="313">
        <v>841.69500000000005</v>
      </c>
      <c r="F75" s="313"/>
      <c r="G75" s="312"/>
      <c r="H75" s="313">
        <v>1170.671</v>
      </c>
      <c r="I75" s="312"/>
      <c r="J75" s="313">
        <v>868.09799999999996</v>
      </c>
      <c r="K75" s="303"/>
      <c r="L75" s="303"/>
      <c r="M75" s="300"/>
      <c r="N75" s="300"/>
      <c r="Q75" s="300"/>
      <c r="R75" s="307">
        <v>3808.2579999999998</v>
      </c>
      <c r="S75" s="300"/>
      <c r="T75" s="307">
        <v>4382.5290000000005</v>
      </c>
      <c r="U75" s="300"/>
      <c r="V75" s="302" t="s">
        <v>184</v>
      </c>
      <c r="W75" s="307">
        <v>3335.0569999999998</v>
      </c>
      <c r="X75" s="300"/>
      <c r="Y75" s="307">
        <v>4886.2969999999996</v>
      </c>
      <c r="AA75" s="302"/>
      <c r="AB75" s="308">
        <v>3779.8519999999999</v>
      </c>
      <c r="AC75" s="300"/>
      <c r="AD75" s="308">
        <v>3530.3789999999999</v>
      </c>
      <c r="AE75" s="309"/>
      <c r="AF75" s="308">
        <v>4543.4179999999997</v>
      </c>
      <c r="AG75" s="308"/>
      <c r="AH75" s="308">
        <v>4635.3090000000002</v>
      </c>
      <c r="AK75" s="302"/>
      <c r="AL75" s="308">
        <v>0.3503887</v>
      </c>
      <c r="AM75" s="308">
        <v>0.30823465999999999</v>
      </c>
      <c r="AN75" s="308"/>
      <c r="AO75" s="309"/>
      <c r="AP75" s="308">
        <v>1.45939357</v>
      </c>
      <c r="AQ75" s="308">
        <v>1.5548384900000001</v>
      </c>
    </row>
    <row r="76" spans="2:43" x14ac:dyDescent="0.15">
      <c r="B76" s="295"/>
      <c r="C76" s="313">
        <v>792.01599999999996</v>
      </c>
      <c r="D76" s="312"/>
      <c r="E76" s="313">
        <v>1256.212</v>
      </c>
      <c r="F76" s="313"/>
      <c r="G76" s="312"/>
      <c r="H76" s="313">
        <v>1319.1769999999999</v>
      </c>
      <c r="I76" s="312" t="s">
        <v>184</v>
      </c>
      <c r="J76" s="313">
        <v>1313.972</v>
      </c>
      <c r="K76" s="303"/>
      <c r="L76" s="303"/>
      <c r="M76" s="300"/>
      <c r="N76" s="300"/>
      <c r="Q76" s="300"/>
      <c r="R76" s="307">
        <v>4117.7839999999997</v>
      </c>
      <c r="S76" s="300"/>
      <c r="T76" s="307">
        <v>3236.3870000000002</v>
      </c>
      <c r="U76" s="300"/>
      <c r="V76" s="300"/>
      <c r="W76" s="307">
        <v>4219.0370000000003</v>
      </c>
      <c r="X76" s="300"/>
      <c r="Y76" s="307">
        <v>2055.4830000000002</v>
      </c>
      <c r="AA76" s="302"/>
      <c r="AB76" s="308">
        <v>3839.0230000000001</v>
      </c>
      <c r="AC76" s="300"/>
      <c r="AD76" s="308">
        <v>4072.66</v>
      </c>
      <c r="AE76" s="309"/>
      <c r="AF76" s="308">
        <v>4363.3590000000004</v>
      </c>
      <c r="AG76" s="308"/>
      <c r="AH76" s="308">
        <v>4623.6090000000004</v>
      </c>
      <c r="AK76" s="302"/>
      <c r="AL76" s="308">
        <v>0.23427972</v>
      </c>
      <c r="AM76" s="308">
        <v>0.14932545999999999</v>
      </c>
      <c r="AN76" s="308"/>
      <c r="AO76" s="309"/>
      <c r="AP76" s="308">
        <v>0.25245284000000001</v>
      </c>
      <c r="AQ76" s="308">
        <v>0.20374022999999999</v>
      </c>
    </row>
    <row r="77" spans="2:43" x14ac:dyDescent="0.15">
      <c r="B77" s="295"/>
      <c r="C77" s="313">
        <v>698.99599999999998</v>
      </c>
      <c r="D77" s="312"/>
      <c r="E77" s="313">
        <v>1501.5509999999999</v>
      </c>
      <c r="F77" s="313"/>
      <c r="G77" s="312"/>
      <c r="H77" s="313">
        <v>1193.431</v>
      </c>
      <c r="I77" s="312"/>
      <c r="J77" s="313">
        <v>1131.915</v>
      </c>
      <c r="K77" s="303"/>
      <c r="L77" s="303"/>
      <c r="M77" s="300"/>
      <c r="N77" s="300"/>
      <c r="Q77" s="300"/>
      <c r="R77" s="307">
        <v>3419.922</v>
      </c>
      <c r="S77" s="300"/>
      <c r="T77" s="307">
        <v>3301.9470000000001</v>
      </c>
      <c r="U77" s="300"/>
      <c r="V77" s="300"/>
      <c r="W77" s="307">
        <v>3475.2939999999999</v>
      </c>
      <c r="X77" s="300"/>
      <c r="Y77" s="307">
        <v>2937.4650000000001</v>
      </c>
      <c r="AA77" s="302"/>
      <c r="AB77" s="308">
        <v>3922.0430000000001</v>
      </c>
      <c r="AC77" s="302" t="s">
        <v>184</v>
      </c>
      <c r="AD77" s="308">
        <v>3436.1990000000001</v>
      </c>
      <c r="AE77" s="309"/>
      <c r="AF77" s="308">
        <v>6734.8789999999999</v>
      </c>
      <c r="AG77" s="308"/>
      <c r="AH77" s="308">
        <v>5790.8549999999996</v>
      </c>
      <c r="AK77" s="302"/>
      <c r="AL77" s="308">
        <v>0.17164173999999999</v>
      </c>
      <c r="AM77" s="308">
        <v>0.11357086</v>
      </c>
      <c r="AN77" s="308"/>
      <c r="AO77" s="309"/>
      <c r="AP77" s="308">
        <v>0.30033500000000002</v>
      </c>
      <c r="AQ77" s="308">
        <v>0.33803338999999999</v>
      </c>
    </row>
    <row r="78" spans="2:43" x14ac:dyDescent="0.15">
      <c r="B78" s="295"/>
      <c r="C78" s="313">
        <v>1302.92</v>
      </c>
      <c r="D78" s="312"/>
      <c r="E78" s="313">
        <v>993.73299999999995</v>
      </c>
      <c r="F78" s="313"/>
      <c r="G78" s="312"/>
      <c r="H78" s="313">
        <v>1643.39</v>
      </c>
      <c r="I78" s="312"/>
      <c r="J78" s="313">
        <v>1006.972</v>
      </c>
      <c r="K78" s="303"/>
      <c r="L78" s="303"/>
      <c r="M78" s="300"/>
      <c r="N78" s="300"/>
      <c r="Q78" s="300"/>
      <c r="R78" s="307">
        <v>3183.02</v>
      </c>
      <c r="S78" s="300"/>
      <c r="T78" s="307">
        <v>3874.61</v>
      </c>
      <c r="U78" s="300"/>
      <c r="V78" s="300"/>
      <c r="W78" s="307">
        <v>3243.2809999999999</v>
      </c>
      <c r="X78" s="300"/>
      <c r="Y78" s="307">
        <v>3024.8910000000001</v>
      </c>
      <c r="AA78" s="302"/>
      <c r="AB78" s="308">
        <v>3815.9059999999999</v>
      </c>
      <c r="AC78" s="308"/>
      <c r="AD78" s="308">
        <v>4718.4409999999998</v>
      </c>
      <c r="AE78" s="309"/>
      <c r="AF78" s="308">
        <v>3332.43</v>
      </c>
      <c r="AG78" s="308"/>
      <c r="AH78" s="308">
        <v>6951.1559999999999</v>
      </c>
      <c r="AK78" s="302"/>
      <c r="AL78" s="308">
        <v>0.94356143999999997</v>
      </c>
      <c r="AM78" s="308">
        <v>1.0572884899999999</v>
      </c>
      <c r="AN78" s="308"/>
      <c r="AO78" s="309"/>
      <c r="AP78" s="308">
        <v>0.44720754000000001</v>
      </c>
      <c r="AQ78" s="308">
        <v>0.32835277000000002</v>
      </c>
    </row>
    <row r="79" spans="2:43" x14ac:dyDescent="0.15">
      <c r="B79" s="295"/>
      <c r="C79" s="313">
        <v>2077.6750000000002</v>
      </c>
      <c r="D79" s="312"/>
      <c r="E79" s="313">
        <v>887.46100000000001</v>
      </c>
      <c r="F79" s="313"/>
      <c r="G79" s="312"/>
      <c r="H79" s="313">
        <v>1453.287</v>
      </c>
      <c r="I79" s="312"/>
      <c r="J79" s="313">
        <v>1179.3389999999999</v>
      </c>
      <c r="K79" s="303"/>
      <c r="L79" s="303"/>
      <c r="M79" s="300"/>
      <c r="N79" s="300"/>
      <c r="Q79" s="300"/>
      <c r="R79" s="307">
        <v>2734.3449999999998</v>
      </c>
      <c r="S79" s="300"/>
      <c r="T79" s="307">
        <v>3311.2339999999999</v>
      </c>
      <c r="U79" s="300"/>
      <c r="V79" s="300"/>
      <c r="W79" s="307">
        <v>3607.509</v>
      </c>
      <c r="X79" s="300"/>
      <c r="Y79" s="307">
        <v>3051.8739999999998</v>
      </c>
      <c r="AA79" s="302"/>
      <c r="AB79" s="308">
        <v>3994.027</v>
      </c>
      <c r="AC79" s="308"/>
      <c r="AD79" s="308">
        <v>4844.2929999999997</v>
      </c>
      <c r="AE79" s="309"/>
      <c r="AF79" s="308">
        <v>4248.125</v>
      </c>
      <c r="AG79" s="308"/>
      <c r="AH79" s="308">
        <v>6718.43</v>
      </c>
      <c r="AK79" s="302"/>
      <c r="AL79" s="308">
        <v>0.15096958999999999</v>
      </c>
      <c r="AM79" s="308">
        <v>0.10040967000000001</v>
      </c>
      <c r="AN79" s="308"/>
      <c r="AO79" s="309"/>
      <c r="AP79" s="308">
        <v>0.21918923000000001</v>
      </c>
      <c r="AQ79" s="308">
        <v>0.21129824999999999</v>
      </c>
    </row>
    <row r="80" spans="2:43" x14ac:dyDescent="0.15">
      <c r="B80" s="295"/>
      <c r="C80" s="313">
        <v>1679.6120000000001</v>
      </c>
      <c r="D80" s="312"/>
      <c r="E80" s="313">
        <v>752.01400000000001</v>
      </c>
      <c r="F80" s="313"/>
      <c r="G80" s="312"/>
      <c r="H80" s="313">
        <v>1224.316</v>
      </c>
      <c r="I80" s="312"/>
      <c r="J80" s="313">
        <v>624.29100000000005</v>
      </c>
      <c r="K80" s="303"/>
      <c r="L80" s="303"/>
      <c r="M80" s="300"/>
      <c r="N80" s="300"/>
      <c r="Q80" s="300"/>
      <c r="R80" s="307">
        <v>2386.1509999999998</v>
      </c>
      <c r="S80" s="300"/>
      <c r="T80" s="307">
        <v>4292.8609999999999</v>
      </c>
      <c r="U80" s="300"/>
      <c r="V80" s="300"/>
      <c r="W80" s="307">
        <v>3618.3490000000002</v>
      </c>
      <c r="X80" s="300"/>
      <c r="Y80" s="307">
        <v>2902.5709999999999</v>
      </c>
      <c r="AA80" s="302"/>
      <c r="AB80" s="308">
        <v>3773.34</v>
      </c>
      <c r="AC80" s="308"/>
      <c r="AD80" s="308">
        <v>4773.1329999999998</v>
      </c>
      <c r="AE80" s="309"/>
      <c r="AF80" s="308">
        <v>4855.6329999999998</v>
      </c>
      <c r="AG80" s="308"/>
      <c r="AH80" s="308">
        <v>5549.27</v>
      </c>
      <c r="AK80" s="302"/>
      <c r="AL80" s="308">
        <v>0.25675566</v>
      </c>
      <c r="AM80" s="308">
        <v>0.52310221000000001</v>
      </c>
      <c r="AN80" s="308"/>
      <c r="AO80" s="309"/>
      <c r="AP80" s="308">
        <v>0.33295902999999999</v>
      </c>
      <c r="AQ80" s="308">
        <v>0.31275886000000003</v>
      </c>
    </row>
    <row r="81" spans="2:43" x14ac:dyDescent="0.15">
      <c r="B81" s="295"/>
      <c r="C81" s="313">
        <v>1783.5070000000001</v>
      </c>
      <c r="D81" s="312"/>
      <c r="E81" s="313">
        <v>649.74800000000005</v>
      </c>
      <c r="F81" s="313"/>
      <c r="G81" s="312"/>
      <c r="H81" s="313">
        <v>1587.925</v>
      </c>
      <c r="I81" s="312"/>
      <c r="J81" s="313">
        <v>1130.145</v>
      </c>
      <c r="K81" s="303"/>
      <c r="L81" s="303"/>
      <c r="M81" s="300"/>
      <c r="N81" s="300"/>
      <c r="Q81" s="300"/>
      <c r="R81" s="307">
        <v>2341.7379999999998</v>
      </c>
      <c r="S81" s="300"/>
      <c r="T81" s="307">
        <v>4174.9610000000002</v>
      </c>
      <c r="U81" s="300"/>
      <c r="V81" s="300"/>
      <c r="W81" s="307">
        <v>6453.6189999999997</v>
      </c>
      <c r="X81" s="302" t="s">
        <v>184</v>
      </c>
      <c r="Y81" s="307">
        <v>3770.877</v>
      </c>
      <c r="AA81" s="302"/>
      <c r="AB81" s="308">
        <v>4341.9610000000002</v>
      </c>
      <c r="AC81" s="308"/>
      <c r="AD81" s="308">
        <v>4246.5039999999999</v>
      </c>
      <c r="AE81" s="309"/>
      <c r="AF81" s="308">
        <v>5403.3869999999997</v>
      </c>
      <c r="AG81" s="308"/>
      <c r="AH81" s="308">
        <v>5157.4650000000001</v>
      </c>
      <c r="AK81" s="302"/>
      <c r="AL81" s="308">
        <v>6.0724409999999999E-2</v>
      </c>
      <c r="AM81" s="308">
        <v>3.9455539999999997E-2</v>
      </c>
      <c r="AN81" s="308"/>
      <c r="AO81" s="309"/>
      <c r="AP81" s="308">
        <v>0.23061364000000001</v>
      </c>
      <c r="AQ81" s="308">
        <v>0.24028363</v>
      </c>
    </row>
    <row r="82" spans="2:43" x14ac:dyDescent="0.15">
      <c r="B82" s="295"/>
      <c r="C82" s="313">
        <v>1291.7</v>
      </c>
      <c r="D82" s="312"/>
      <c r="E82" s="313">
        <v>883.55600000000004</v>
      </c>
      <c r="F82" s="313"/>
      <c r="G82" s="312"/>
      <c r="H82" s="313">
        <v>1332.971</v>
      </c>
      <c r="I82" s="312"/>
      <c r="J82" s="313">
        <v>1035.742</v>
      </c>
      <c r="K82" s="303"/>
      <c r="L82" s="303"/>
      <c r="M82" s="300"/>
      <c r="N82" s="300"/>
      <c r="Q82" s="300"/>
      <c r="R82" s="307">
        <v>2768.002</v>
      </c>
      <c r="S82" s="300"/>
      <c r="T82" s="307">
        <v>4332.2330000000002</v>
      </c>
      <c r="U82" s="300"/>
      <c r="V82" s="300"/>
      <c r="W82" s="307">
        <v>3614.5419999999999</v>
      </c>
      <c r="X82" s="300"/>
      <c r="Y82" s="307">
        <v>3424.05</v>
      </c>
      <c r="AA82" s="302"/>
      <c r="AB82" s="308">
        <v>4009.1640000000002</v>
      </c>
      <c r="AC82" s="308"/>
      <c r="AD82" s="308">
        <v>4639.527</v>
      </c>
      <c r="AE82" s="309"/>
      <c r="AF82" s="308">
        <v>7134.1289999999999</v>
      </c>
      <c r="AG82" s="308"/>
      <c r="AH82" s="308">
        <v>5517.6480000000001</v>
      </c>
      <c r="AK82" s="302"/>
      <c r="AL82" s="308">
        <v>0.58164064000000004</v>
      </c>
      <c r="AM82" s="308">
        <v>0.61713804999999999</v>
      </c>
      <c r="AN82" s="308"/>
      <c r="AO82" s="309"/>
      <c r="AP82" s="308">
        <v>0.26821041000000001</v>
      </c>
      <c r="AQ82" s="308">
        <v>0.2244263</v>
      </c>
    </row>
    <row r="83" spans="2:43" x14ac:dyDescent="0.15">
      <c r="B83" s="295"/>
      <c r="C83" s="313">
        <v>1233.172</v>
      </c>
      <c r="D83" s="312"/>
      <c r="E83" s="313">
        <v>1207.039</v>
      </c>
      <c r="F83" s="313"/>
      <c r="G83" s="312"/>
      <c r="H83" s="313">
        <v>1440.1579999999999</v>
      </c>
      <c r="I83" s="312"/>
      <c r="J83" s="313">
        <v>776.01099999999997</v>
      </c>
      <c r="K83" s="303"/>
      <c r="L83" s="303"/>
      <c r="M83" s="300"/>
      <c r="N83" s="300"/>
      <c r="Q83" s="300"/>
      <c r="R83" s="307">
        <v>3013.875</v>
      </c>
      <c r="S83" s="300"/>
      <c r="T83" s="307">
        <v>1743.2190000000001</v>
      </c>
      <c r="U83" s="300"/>
      <c r="V83" s="300"/>
      <c r="W83" s="307">
        <v>4334.893</v>
      </c>
      <c r="X83" s="300"/>
      <c r="Y83" s="307">
        <v>3738.6309999999999</v>
      </c>
      <c r="AA83" s="302"/>
      <c r="AB83" s="308">
        <v>3856.2730000000001</v>
      </c>
      <c r="AC83" s="308"/>
      <c r="AD83" s="308">
        <v>5008.57</v>
      </c>
      <c r="AE83" s="309"/>
      <c r="AF83" s="308">
        <v>5524.4409999999998</v>
      </c>
      <c r="AG83" s="308"/>
      <c r="AH83" s="308">
        <v>6172.34</v>
      </c>
      <c r="AK83" s="302"/>
      <c r="AL83" s="308">
        <v>0.31063923999999998</v>
      </c>
      <c r="AM83" s="308">
        <v>0.15344447999999999</v>
      </c>
      <c r="AN83" s="308"/>
      <c r="AO83" s="309"/>
      <c r="AP83" s="308">
        <v>0.24104347000000001</v>
      </c>
      <c r="AQ83" s="308">
        <v>0.20627023999999999</v>
      </c>
    </row>
    <row r="84" spans="2:43" x14ac:dyDescent="0.15">
      <c r="B84" s="295"/>
      <c r="C84" s="313">
        <v>1363.3889999999999</v>
      </c>
      <c r="D84" s="312"/>
      <c r="E84" s="313">
        <v>955.26599999999996</v>
      </c>
      <c r="F84" s="313"/>
      <c r="G84" s="312"/>
      <c r="H84" s="313">
        <v>1266.8520000000001</v>
      </c>
      <c r="I84" s="312"/>
      <c r="J84" s="313">
        <v>908.39800000000002</v>
      </c>
      <c r="K84" s="303"/>
      <c r="L84" s="303"/>
      <c r="M84" s="300"/>
      <c r="N84" s="300"/>
      <c r="Q84" s="300"/>
      <c r="R84" s="307">
        <v>3817.7820000000002</v>
      </c>
      <c r="S84" s="300"/>
      <c r="T84" s="307">
        <v>3244.9879999999998</v>
      </c>
      <c r="U84" s="300"/>
      <c r="V84" s="300"/>
      <c r="W84" s="307">
        <v>3553.2719999999999</v>
      </c>
      <c r="X84" s="300"/>
      <c r="Y84" s="307">
        <v>1859.241</v>
      </c>
      <c r="AA84" s="302"/>
      <c r="AB84" s="308">
        <v>4106.8440000000001</v>
      </c>
      <c r="AC84" s="308"/>
      <c r="AD84" s="308">
        <v>3522.66</v>
      </c>
      <c r="AE84" s="309"/>
      <c r="AF84" s="308">
        <v>3281.9769999999999</v>
      </c>
      <c r="AG84" s="308"/>
      <c r="AH84" s="308">
        <v>5801.3320000000003</v>
      </c>
      <c r="AK84" s="302"/>
      <c r="AL84" s="308">
        <v>0.19876938</v>
      </c>
      <c r="AM84" s="308">
        <v>0.28786624999999999</v>
      </c>
      <c r="AN84" s="308"/>
      <c r="AO84" s="309"/>
      <c r="AP84" s="308">
        <v>0.18696326999999999</v>
      </c>
      <c r="AQ84" s="308">
        <v>0.18682387</v>
      </c>
    </row>
    <row r="85" spans="2:43" x14ac:dyDescent="0.15">
      <c r="B85" s="295"/>
      <c r="C85" s="313">
        <v>1320.67</v>
      </c>
      <c r="D85" s="312"/>
      <c r="E85" s="313">
        <v>919.59</v>
      </c>
      <c r="F85" s="313"/>
      <c r="G85" s="312"/>
      <c r="H85" s="313">
        <v>1101.3130000000001</v>
      </c>
      <c r="I85" s="312"/>
      <c r="J85" s="313">
        <v>1112.8520000000001</v>
      </c>
      <c r="K85" s="303"/>
      <c r="L85" s="303"/>
      <c r="M85" s="300"/>
      <c r="N85" s="300"/>
      <c r="Q85" s="300"/>
      <c r="R85" s="307">
        <v>3795.4389999999999</v>
      </c>
      <c r="S85" s="300"/>
      <c r="T85" s="307">
        <v>3609.2339999999999</v>
      </c>
      <c r="U85" s="300"/>
      <c r="V85" s="300"/>
      <c r="W85" s="307">
        <v>3191.2530000000002</v>
      </c>
      <c r="X85" s="300"/>
      <c r="Y85" s="307">
        <v>2322.6770000000001</v>
      </c>
      <c r="AA85" s="302"/>
      <c r="AB85" s="308">
        <v>3835.473</v>
      </c>
      <c r="AC85" s="308"/>
      <c r="AD85" s="308">
        <v>4798.57</v>
      </c>
      <c r="AE85" s="309"/>
      <c r="AF85" s="308">
        <v>4541.1019999999999</v>
      </c>
      <c r="AG85" s="308"/>
      <c r="AH85" s="308">
        <v>5692.3909999999996</v>
      </c>
      <c r="AK85" s="302"/>
      <c r="AL85" s="308">
        <v>6.7414249999999995E-2</v>
      </c>
      <c r="AM85" s="308">
        <v>3.5837840000000003E-2</v>
      </c>
      <c r="AN85" s="308"/>
      <c r="AO85" s="309"/>
      <c r="AP85" s="308">
        <v>0.76900230999999997</v>
      </c>
      <c r="AQ85" s="308">
        <v>1.3291692100000001</v>
      </c>
    </row>
    <row r="86" spans="2:43" x14ac:dyDescent="0.15">
      <c r="B86" s="295"/>
      <c r="C86" s="313">
        <v>1150.5060000000001</v>
      </c>
      <c r="D86" s="312"/>
      <c r="E86" s="313">
        <v>1011.107</v>
      </c>
      <c r="F86" s="313"/>
      <c r="G86" s="312"/>
      <c r="H86" s="313">
        <v>1327.703</v>
      </c>
      <c r="I86" s="312"/>
      <c r="J86" s="313">
        <v>879.21799999999996</v>
      </c>
      <c r="K86" s="303"/>
      <c r="L86" s="303"/>
      <c r="M86" s="300"/>
      <c r="N86" s="300"/>
      <c r="Q86" s="300"/>
      <c r="R86" s="307">
        <v>3732.2710000000002</v>
      </c>
      <c r="S86" s="300"/>
      <c r="T86" s="307">
        <v>2867.2440000000001</v>
      </c>
      <c r="U86" s="300"/>
      <c r="V86" s="300"/>
      <c r="W86" s="307">
        <v>2654.0590000000002</v>
      </c>
      <c r="X86" s="300"/>
      <c r="Y86" s="307">
        <v>3992.5740000000001</v>
      </c>
      <c r="AA86" s="302"/>
      <c r="AB86" s="308">
        <v>3979.77</v>
      </c>
      <c r="AC86" s="308"/>
      <c r="AD86" s="308">
        <v>4921.125</v>
      </c>
      <c r="AE86" s="309"/>
      <c r="AF86" s="308">
        <v>4388.07</v>
      </c>
      <c r="AG86" s="308"/>
      <c r="AH86" s="308">
        <v>4058.547</v>
      </c>
      <c r="AK86" s="302"/>
      <c r="AL86" s="308">
        <v>0.12879878</v>
      </c>
      <c r="AM86" s="308">
        <v>8.6491899999999997E-2</v>
      </c>
      <c r="AN86" s="308"/>
      <c r="AO86" s="309"/>
      <c r="AP86" s="308">
        <v>0.30491336000000002</v>
      </c>
      <c r="AQ86" s="308">
        <v>0.29806368999999999</v>
      </c>
    </row>
    <row r="87" spans="2:43" x14ac:dyDescent="0.15">
      <c r="B87" s="295"/>
      <c r="C87" s="313">
        <v>1173.76</v>
      </c>
      <c r="D87" s="312"/>
      <c r="E87" s="313">
        <v>896.05499999999995</v>
      </c>
      <c r="F87" s="313"/>
      <c r="G87" s="312"/>
      <c r="H87" s="313">
        <v>1122.9590000000001</v>
      </c>
      <c r="I87" s="312"/>
      <c r="J87" s="313">
        <v>1052.3610000000001</v>
      </c>
      <c r="K87" s="303"/>
      <c r="L87" s="303"/>
      <c r="M87" s="300"/>
      <c r="N87" s="300"/>
      <c r="Q87" s="300"/>
      <c r="R87" s="307">
        <v>3290.7849999999999</v>
      </c>
      <c r="S87" s="300"/>
      <c r="T87" s="307">
        <v>3713.7060000000001</v>
      </c>
      <c r="U87" s="300"/>
      <c r="V87" s="300"/>
      <c r="W87" s="307">
        <v>3627.748</v>
      </c>
      <c r="X87" s="300"/>
      <c r="Y87" s="307">
        <v>5181.9620000000004</v>
      </c>
      <c r="AA87" s="302"/>
      <c r="AB87" s="308">
        <v>4282.3090000000002</v>
      </c>
      <c r="AC87" s="308"/>
      <c r="AD87" s="308">
        <v>4203.5659999999998</v>
      </c>
      <c r="AE87" s="309"/>
      <c r="AF87" s="308">
        <v>3769.5659999999998</v>
      </c>
      <c r="AG87" s="308"/>
      <c r="AH87" s="308">
        <v>4756.7730000000001</v>
      </c>
      <c r="AK87" s="302"/>
      <c r="AL87" s="308">
        <v>0.36443491</v>
      </c>
      <c r="AM87" s="308">
        <v>0.47898158000000002</v>
      </c>
      <c r="AN87" s="308"/>
      <c r="AO87" s="309"/>
      <c r="AP87" s="308">
        <v>0.48701070000000002</v>
      </c>
      <c r="AQ87" s="308">
        <v>0.29287911</v>
      </c>
    </row>
    <row r="88" spans="2:43" x14ac:dyDescent="0.15">
      <c r="B88" s="295"/>
      <c r="C88" s="313">
        <v>732.55499999999995</v>
      </c>
      <c r="D88" s="312"/>
      <c r="E88" s="313">
        <v>796.38099999999997</v>
      </c>
      <c r="F88" s="313"/>
      <c r="G88" s="312"/>
      <c r="H88" s="313">
        <v>1134.2719999999999</v>
      </c>
      <c r="I88" s="312"/>
      <c r="J88" s="313">
        <v>1619.971</v>
      </c>
      <c r="K88" s="303"/>
      <c r="L88" s="303"/>
      <c r="M88" s="300"/>
      <c r="N88" s="300"/>
      <c r="Q88" s="300"/>
      <c r="R88" s="307">
        <v>3101.1570000000002</v>
      </c>
      <c r="S88" s="300"/>
      <c r="T88" s="307">
        <v>2478.9549999999999</v>
      </c>
      <c r="U88" s="300"/>
      <c r="V88" s="300"/>
      <c r="W88" s="307">
        <v>2347.9340000000002</v>
      </c>
      <c r="X88" s="300"/>
      <c r="Y88" s="307">
        <v>3747.5639999999999</v>
      </c>
      <c r="AA88" s="302"/>
      <c r="AB88" s="308">
        <v>4206.4799999999996</v>
      </c>
      <c r="AC88" s="308"/>
      <c r="AD88" s="308">
        <v>4810.0309999999999</v>
      </c>
      <c r="AE88" s="309"/>
      <c r="AF88" s="308">
        <v>4321.5119999999997</v>
      </c>
      <c r="AG88" s="308"/>
      <c r="AH88" s="308">
        <v>6087.7889999999998</v>
      </c>
      <c r="AK88" s="302"/>
      <c r="AL88" s="308">
        <v>0.19984767000000001</v>
      </c>
      <c r="AM88" s="308">
        <v>0.28193065</v>
      </c>
      <c r="AN88" s="308"/>
      <c r="AO88" s="309"/>
      <c r="AP88" s="308">
        <v>0.13628055</v>
      </c>
      <c r="AQ88" s="308">
        <v>0.13487429000000001</v>
      </c>
    </row>
    <row r="89" spans="2:43" x14ac:dyDescent="0.15">
      <c r="B89" s="295"/>
      <c r="C89" s="313">
        <v>1248.7750000000001</v>
      </c>
      <c r="D89" s="312"/>
      <c r="E89" s="313">
        <v>766.72699999999998</v>
      </c>
      <c r="F89" s="313"/>
      <c r="G89" s="312"/>
      <c r="H89" s="313">
        <v>1102.248</v>
      </c>
      <c r="I89" s="312"/>
      <c r="J89" s="313">
        <v>1102.396</v>
      </c>
      <c r="K89" s="303"/>
      <c r="L89" s="303"/>
      <c r="M89" s="300"/>
      <c r="N89" s="300"/>
      <c r="Q89" s="300"/>
      <c r="R89" s="307">
        <v>2726.4459999999999</v>
      </c>
      <c r="S89" s="300"/>
      <c r="T89" s="307">
        <v>2624.0349999999999</v>
      </c>
      <c r="U89" s="300"/>
      <c r="V89" s="300"/>
      <c r="W89" s="307">
        <v>5001.6109999999999</v>
      </c>
      <c r="X89" s="300"/>
      <c r="Y89" s="307">
        <v>5331.7460000000001</v>
      </c>
      <c r="AA89" s="302"/>
      <c r="AB89" s="308">
        <v>3575.0619999999999</v>
      </c>
      <c r="AC89" s="308"/>
      <c r="AD89" s="308">
        <v>4882.6170000000002</v>
      </c>
      <c r="AE89" s="309"/>
      <c r="AF89" s="308">
        <v>3691.395</v>
      </c>
      <c r="AG89" s="308"/>
      <c r="AH89" s="308">
        <v>6134.2659999999996</v>
      </c>
      <c r="AK89" s="302"/>
      <c r="AL89" s="308">
        <v>0.22321115</v>
      </c>
      <c r="AM89" s="308">
        <v>0.13603229</v>
      </c>
      <c r="AN89" s="308"/>
      <c r="AO89" s="309"/>
      <c r="AP89" s="308">
        <v>0.27973791999999997</v>
      </c>
      <c r="AQ89" s="308">
        <v>0.30108909</v>
      </c>
    </row>
    <row r="90" spans="2:43" x14ac:dyDescent="0.15">
      <c r="B90" s="295"/>
      <c r="C90" s="313">
        <v>1167.413</v>
      </c>
      <c r="D90" s="312"/>
      <c r="E90" s="313">
        <v>832.07399999999996</v>
      </c>
      <c r="F90" s="313"/>
      <c r="G90" s="312"/>
      <c r="H90" s="313">
        <v>941.90700000000004</v>
      </c>
      <c r="I90" s="312"/>
      <c r="J90" s="313">
        <v>914.76599999999996</v>
      </c>
      <c r="K90" s="303"/>
      <c r="L90" s="303"/>
      <c r="M90" s="300"/>
      <c r="N90" s="300"/>
      <c r="Q90" s="300"/>
      <c r="R90" s="307">
        <v>2628.7069999999999</v>
      </c>
      <c r="S90" s="300"/>
      <c r="T90" s="307">
        <v>3081.7829999999999</v>
      </c>
      <c r="U90" s="300"/>
      <c r="V90" s="300"/>
      <c r="W90" s="307">
        <v>3381.6219999999998</v>
      </c>
      <c r="X90" s="300"/>
      <c r="Y90" s="307">
        <v>5304.692</v>
      </c>
      <c r="AA90" s="302"/>
      <c r="AB90" s="308">
        <v>3616.848</v>
      </c>
      <c r="AC90" s="308"/>
      <c r="AD90" s="308">
        <v>4198.41</v>
      </c>
      <c r="AE90" s="309"/>
      <c r="AF90" s="308">
        <v>3792.2420000000002</v>
      </c>
      <c r="AG90" s="308"/>
      <c r="AH90" s="308">
        <v>5382.9449999999997</v>
      </c>
      <c r="AK90" s="302"/>
      <c r="AL90" s="308">
        <v>0.12556813</v>
      </c>
      <c r="AM90" s="308">
        <v>7.3542179999999999E-2</v>
      </c>
      <c r="AN90" s="308"/>
      <c r="AO90" s="309"/>
      <c r="AP90" s="308">
        <v>0.63726437999999996</v>
      </c>
      <c r="AQ90" s="308">
        <v>0.38206415999999999</v>
      </c>
    </row>
    <row r="91" spans="2:43" x14ac:dyDescent="0.15">
      <c r="B91" s="295"/>
      <c r="C91" s="313">
        <v>966.596</v>
      </c>
      <c r="D91" s="312"/>
      <c r="E91" s="313">
        <v>789.822</v>
      </c>
      <c r="F91" s="313"/>
      <c r="G91" s="312"/>
      <c r="H91" s="313">
        <v>891.47500000000002</v>
      </c>
      <c r="I91" s="312"/>
      <c r="J91" s="313">
        <v>1110.491</v>
      </c>
      <c r="K91" s="303"/>
      <c r="L91" s="303"/>
      <c r="M91" s="300"/>
      <c r="N91" s="300"/>
      <c r="Q91" s="300"/>
      <c r="R91" s="307">
        <v>5647.4390000000003</v>
      </c>
      <c r="S91" s="300"/>
      <c r="T91" s="307">
        <v>3096.4009999999998</v>
      </c>
      <c r="U91" s="300"/>
      <c r="V91" s="300"/>
      <c r="W91" s="307">
        <v>3512.3679999999999</v>
      </c>
      <c r="X91" s="300"/>
      <c r="Y91" s="307">
        <v>4378.2690000000002</v>
      </c>
      <c r="AA91" s="302"/>
      <c r="AB91" s="308">
        <v>4073.1990000000001</v>
      </c>
      <c r="AC91" s="308"/>
      <c r="AD91" s="308">
        <v>4137.3980000000001</v>
      </c>
      <c r="AE91" s="309"/>
      <c r="AF91" s="308">
        <v>5032.7340000000004</v>
      </c>
      <c r="AG91" s="308"/>
      <c r="AH91" s="308">
        <v>4186.84</v>
      </c>
      <c r="AK91" s="302"/>
      <c r="AL91" s="308">
        <v>0.25319171000000001</v>
      </c>
      <c r="AM91" s="308">
        <v>0.24361948</v>
      </c>
      <c r="AN91" s="308"/>
      <c r="AO91" s="309"/>
      <c r="AP91" s="308">
        <v>0.51211883000000002</v>
      </c>
      <c r="AQ91" s="308">
        <v>0.62120253999999997</v>
      </c>
    </row>
    <row r="92" spans="2:43" x14ac:dyDescent="0.15">
      <c r="B92" s="295"/>
      <c r="C92" s="313">
        <v>775.96400000000006</v>
      </c>
      <c r="D92" s="312"/>
      <c r="E92" s="313">
        <v>923.66099999999994</v>
      </c>
      <c r="F92" s="313"/>
      <c r="G92" s="312"/>
      <c r="H92" s="313">
        <v>986.44600000000003</v>
      </c>
      <c r="I92" s="312"/>
      <c r="J92" s="313">
        <v>1132.5550000000001</v>
      </c>
      <c r="K92" s="303"/>
      <c r="L92" s="303"/>
      <c r="M92" s="300"/>
      <c r="N92" s="300"/>
      <c r="Q92" s="300"/>
      <c r="R92" s="307">
        <v>3572.2170000000001</v>
      </c>
      <c r="S92" s="300"/>
      <c r="T92" s="307">
        <v>3573.41</v>
      </c>
      <c r="U92" s="300"/>
      <c r="V92" s="300"/>
      <c r="W92" s="307">
        <v>3841.7280000000001</v>
      </c>
      <c r="X92" s="300"/>
      <c r="Y92" s="307">
        <v>3889.4769999999999</v>
      </c>
      <c r="AA92" s="302"/>
      <c r="AB92" s="308">
        <v>3579.598</v>
      </c>
      <c r="AC92" s="308"/>
      <c r="AD92" s="308">
        <v>4648.2809999999999</v>
      </c>
      <c r="AE92" s="309"/>
      <c r="AF92" s="308">
        <v>4344.6210000000001</v>
      </c>
      <c r="AG92" s="308"/>
      <c r="AH92" s="308">
        <v>7291.5510000000004</v>
      </c>
      <c r="AK92" s="302"/>
      <c r="AL92" s="308">
        <v>0.25158285000000002</v>
      </c>
      <c r="AM92" s="308">
        <v>0.15451318</v>
      </c>
      <c r="AN92" s="308"/>
      <c r="AO92" s="309"/>
      <c r="AP92" s="308">
        <v>0.54465823000000002</v>
      </c>
      <c r="AQ92" s="308">
        <v>0.45032369999999999</v>
      </c>
    </row>
    <row r="93" spans="2:43" x14ac:dyDescent="0.15">
      <c r="B93" s="295"/>
      <c r="C93" s="313">
        <v>697.68100000000004</v>
      </c>
      <c r="D93" s="312"/>
      <c r="E93" s="313">
        <v>681.38</v>
      </c>
      <c r="F93" s="313"/>
      <c r="G93" s="312"/>
      <c r="H93" s="313">
        <v>1039.1300000000001</v>
      </c>
      <c r="I93" s="312"/>
      <c r="J93" s="313">
        <v>869.84500000000003</v>
      </c>
      <c r="K93" s="303"/>
      <c r="L93" s="303"/>
      <c r="M93" s="300"/>
      <c r="N93" s="300"/>
      <c r="Q93" s="300"/>
      <c r="R93" s="307">
        <v>3167.2890000000002</v>
      </c>
      <c r="S93" s="300"/>
      <c r="T93" s="307">
        <v>3267.8359999999998</v>
      </c>
      <c r="U93" s="300"/>
      <c r="V93" s="300"/>
      <c r="W93" s="307">
        <v>4787.348</v>
      </c>
      <c r="X93" s="300"/>
      <c r="Y93" s="307">
        <v>4312.1289999999999</v>
      </c>
      <c r="AA93" s="302"/>
      <c r="AB93" s="308">
        <v>4416.5510000000004</v>
      </c>
      <c r="AC93" s="308"/>
      <c r="AD93" s="308">
        <v>5056.4799999999996</v>
      </c>
      <c r="AE93" s="309"/>
      <c r="AF93" s="308">
        <v>5430.4570000000003</v>
      </c>
      <c r="AG93" s="308"/>
      <c r="AH93" s="308">
        <v>4532.777</v>
      </c>
      <c r="AK93" s="302"/>
      <c r="AL93" s="308">
        <v>0.23746216000000001</v>
      </c>
      <c r="AM93" s="308">
        <v>0.22861964000000001</v>
      </c>
      <c r="AN93" s="308"/>
      <c r="AO93" s="309"/>
      <c r="AP93" s="308">
        <v>0.22060270000000001</v>
      </c>
      <c r="AQ93" s="308">
        <v>0.14137324000000001</v>
      </c>
    </row>
    <row r="94" spans="2:43" x14ac:dyDescent="0.15">
      <c r="B94" s="295"/>
      <c r="C94" s="313">
        <v>920.07600000000002</v>
      </c>
      <c r="D94" s="312"/>
      <c r="E94" s="313">
        <v>799.452</v>
      </c>
      <c r="F94" s="313"/>
      <c r="G94" s="312"/>
      <c r="H94" s="313">
        <v>1057.42</v>
      </c>
      <c r="I94" s="295"/>
      <c r="J94" s="313">
        <v>1198.643</v>
      </c>
      <c r="K94" s="303"/>
      <c r="L94" s="303"/>
      <c r="M94" s="300"/>
      <c r="N94" s="300"/>
      <c r="Q94" s="300"/>
      <c r="R94" s="307">
        <v>4629.79</v>
      </c>
      <c r="S94" s="300"/>
      <c r="T94" s="307">
        <v>2858.9459999999999</v>
      </c>
      <c r="U94" s="300"/>
      <c r="V94" s="300"/>
      <c r="W94" s="307">
        <v>3843.4169999999999</v>
      </c>
      <c r="X94" s="300"/>
      <c r="Y94" s="307">
        <v>3422.9740000000002</v>
      </c>
      <c r="AA94" s="302"/>
      <c r="AB94" s="308">
        <v>4000.9140000000002</v>
      </c>
      <c r="AC94" s="308"/>
      <c r="AD94" s="308">
        <v>4775.8829999999998</v>
      </c>
      <c r="AE94" s="309"/>
      <c r="AF94" s="308">
        <v>7117.6949999999997</v>
      </c>
      <c r="AG94" s="308"/>
      <c r="AH94" s="308">
        <v>4252.5510000000004</v>
      </c>
      <c r="AK94" s="302"/>
      <c r="AL94" s="308">
        <v>0.11025881999999999</v>
      </c>
      <c r="AM94" s="308">
        <v>6.6798029999999994E-2</v>
      </c>
      <c r="AN94" s="308"/>
      <c r="AO94" s="309"/>
      <c r="AP94" s="308">
        <v>0.1400016</v>
      </c>
      <c r="AQ94" s="308">
        <v>0.13039255</v>
      </c>
    </row>
    <row r="95" spans="2:43" x14ac:dyDescent="0.15">
      <c r="B95" s="295"/>
      <c r="C95" s="313">
        <v>782.51599999999996</v>
      </c>
      <c r="D95" s="312"/>
      <c r="E95" s="313">
        <v>1035.24</v>
      </c>
      <c r="F95" s="313"/>
      <c r="G95" s="312"/>
      <c r="H95" s="313">
        <v>1301.307</v>
      </c>
      <c r="I95" s="295"/>
      <c r="J95" s="313">
        <v>755.18100000000004</v>
      </c>
      <c r="K95" s="303"/>
      <c r="L95" s="303"/>
      <c r="M95" s="300"/>
      <c r="N95" s="300"/>
      <c r="Q95" s="300"/>
      <c r="R95" s="307">
        <v>3573.9050000000002</v>
      </c>
      <c r="S95" s="300"/>
      <c r="T95" s="307">
        <v>2548.4290000000001</v>
      </c>
      <c r="U95" s="300"/>
      <c r="V95" s="300"/>
      <c r="W95" s="307">
        <v>2446.2159999999999</v>
      </c>
      <c r="X95" s="300"/>
      <c r="Y95" s="307">
        <v>2906.4670000000001</v>
      </c>
      <c r="AA95" s="302"/>
      <c r="AB95" s="308">
        <v>4237.4690000000001</v>
      </c>
      <c r="AC95" s="308"/>
      <c r="AD95" s="308">
        <v>4455.223</v>
      </c>
      <c r="AE95" s="309"/>
      <c r="AF95" s="308">
        <v>3466.125</v>
      </c>
      <c r="AG95" s="308"/>
      <c r="AH95" s="308">
        <v>5385.2110000000002</v>
      </c>
      <c r="AK95" s="302"/>
      <c r="AL95" s="308">
        <v>0.44765638000000002</v>
      </c>
      <c r="AM95" s="308">
        <v>0.46517795000000001</v>
      </c>
      <c r="AN95" s="308"/>
      <c r="AO95" s="309"/>
      <c r="AP95" s="308">
        <v>0.23573317999999999</v>
      </c>
      <c r="AQ95" s="308">
        <v>0.18814832000000001</v>
      </c>
    </row>
    <row r="96" spans="2:43" x14ac:dyDescent="0.15">
      <c r="B96" s="295"/>
      <c r="C96" s="313">
        <v>943.29200000000003</v>
      </c>
      <c r="D96" s="312"/>
      <c r="E96" s="313">
        <v>963.79399999999998</v>
      </c>
      <c r="F96" s="313"/>
      <c r="G96" s="312"/>
      <c r="H96" s="313">
        <v>1318.0640000000001</v>
      </c>
      <c r="I96" s="295"/>
      <c r="J96" s="313">
        <v>1182.029</v>
      </c>
      <c r="K96" s="303"/>
      <c r="L96" s="303"/>
      <c r="M96" s="300"/>
      <c r="N96" s="300"/>
      <c r="Q96" s="300"/>
      <c r="R96" s="307">
        <v>6144.9210000000003</v>
      </c>
      <c r="S96" s="300"/>
      <c r="T96" s="307">
        <v>1708.1759999999999</v>
      </c>
      <c r="U96" s="300"/>
      <c r="V96" s="300"/>
      <c r="W96" s="307">
        <v>5969.6859999999997</v>
      </c>
      <c r="X96" s="300"/>
      <c r="Y96" s="307">
        <v>3112.3249999999998</v>
      </c>
      <c r="AA96" s="302"/>
      <c r="AB96" s="308">
        <v>3900.672</v>
      </c>
      <c r="AC96" s="308"/>
      <c r="AD96" s="308">
        <v>5336.7929999999997</v>
      </c>
      <c r="AE96" s="309"/>
      <c r="AF96" s="308">
        <v>5017.5739999999996</v>
      </c>
      <c r="AG96" s="308"/>
      <c r="AH96" s="308">
        <v>6276.82</v>
      </c>
      <c r="AK96" s="302"/>
      <c r="AL96" s="308">
        <v>0.16646636000000001</v>
      </c>
      <c r="AM96" s="308">
        <v>0.11793792</v>
      </c>
      <c r="AN96" s="308"/>
      <c r="AO96" s="309"/>
      <c r="AP96" s="308">
        <v>0.67998208000000004</v>
      </c>
      <c r="AQ96" s="308">
        <v>0.56925696999999997</v>
      </c>
    </row>
    <row r="97" spans="2:43" x14ac:dyDescent="0.15">
      <c r="B97" s="295"/>
      <c r="C97" s="313">
        <v>1224.4010000000001</v>
      </c>
      <c r="D97" s="312"/>
      <c r="E97" s="313">
        <v>1596.3589999999999</v>
      </c>
      <c r="F97" s="313"/>
      <c r="G97" s="312"/>
      <c r="H97" s="313">
        <v>1097.038</v>
      </c>
      <c r="I97" s="295"/>
      <c r="J97" s="313">
        <v>999.04600000000005</v>
      </c>
      <c r="K97" s="303"/>
      <c r="L97" s="303"/>
      <c r="M97" s="300"/>
      <c r="N97" s="300"/>
      <c r="Q97" s="300"/>
      <c r="R97" s="307">
        <v>5520.0119999999997</v>
      </c>
      <c r="S97" s="300"/>
      <c r="T97" s="307">
        <v>1456.2339999999999</v>
      </c>
      <c r="U97" s="300"/>
      <c r="V97" s="300"/>
      <c r="W97" s="307">
        <v>6082.2920000000004</v>
      </c>
      <c r="X97" s="300"/>
      <c r="Y97" s="307">
        <v>2816.3789999999999</v>
      </c>
      <c r="AA97" s="302"/>
      <c r="AB97" s="308">
        <v>3795.6480000000001</v>
      </c>
      <c r="AC97" s="308"/>
      <c r="AD97" s="308">
        <v>4393.57</v>
      </c>
      <c r="AE97" s="309"/>
      <c r="AF97" s="308">
        <v>4195.9260000000004</v>
      </c>
      <c r="AG97" s="308"/>
      <c r="AH97" s="308">
        <v>5878.5429999999997</v>
      </c>
      <c r="AK97" s="302"/>
      <c r="AL97" s="308">
        <v>0.31425623000000003</v>
      </c>
      <c r="AM97" s="308">
        <v>0.34305216999999999</v>
      </c>
      <c r="AN97" s="308"/>
      <c r="AO97" s="309"/>
      <c r="AP97" s="308">
        <v>0.41156041999999998</v>
      </c>
      <c r="AQ97" s="308">
        <v>0.40900702999999999</v>
      </c>
    </row>
    <row r="98" spans="2:43" x14ac:dyDescent="0.15">
      <c r="B98" s="295"/>
      <c r="C98" s="313">
        <v>943.50900000000001</v>
      </c>
      <c r="D98" s="312"/>
      <c r="E98" s="313">
        <v>1382.09</v>
      </c>
      <c r="F98" s="313"/>
      <c r="G98" s="312" t="s">
        <v>184</v>
      </c>
      <c r="H98" s="313">
        <v>1322.432</v>
      </c>
      <c r="I98" s="295"/>
      <c r="J98" s="313">
        <v>1216.2070000000001</v>
      </c>
      <c r="K98" s="303"/>
      <c r="L98" s="303"/>
      <c r="M98" s="300"/>
      <c r="N98" s="300"/>
      <c r="Q98" s="300"/>
      <c r="R98" s="307">
        <v>6982.8440000000001</v>
      </c>
      <c r="S98" s="300"/>
      <c r="T98" s="307">
        <v>1481.202</v>
      </c>
      <c r="U98" s="300"/>
      <c r="V98" s="300"/>
      <c r="W98" s="307">
        <v>4598.9740000000002</v>
      </c>
      <c r="X98" s="300"/>
      <c r="Y98" s="307">
        <v>3895.67</v>
      </c>
      <c r="AA98" s="302"/>
      <c r="AB98" s="308">
        <v>4006.6410000000001</v>
      </c>
      <c r="AC98" s="308"/>
      <c r="AD98" s="308">
        <v>5349.2809999999999</v>
      </c>
      <c r="AE98" s="309"/>
      <c r="AF98" s="308">
        <v>4773.1170000000002</v>
      </c>
      <c r="AG98" s="308"/>
      <c r="AH98" s="308">
        <v>4405.375</v>
      </c>
      <c r="AK98" s="302"/>
      <c r="AL98" s="308">
        <v>0.19310121999999999</v>
      </c>
      <c r="AM98" s="308">
        <v>0.11786677</v>
      </c>
      <c r="AN98" s="308"/>
      <c r="AO98" s="309"/>
      <c r="AP98" s="308">
        <v>0.74639602999999999</v>
      </c>
      <c r="AQ98" s="308">
        <v>0.75726263000000005</v>
      </c>
    </row>
    <row r="99" spans="2:43" x14ac:dyDescent="0.15">
      <c r="B99" s="295"/>
      <c r="C99" s="313">
        <v>1255.3409999999999</v>
      </c>
      <c r="D99" s="312"/>
      <c r="E99" s="313">
        <v>1100.046</v>
      </c>
      <c r="F99" s="313"/>
      <c r="G99" s="312"/>
      <c r="H99" s="313">
        <v>1276.4880000000001</v>
      </c>
      <c r="I99" s="295"/>
      <c r="J99" s="313">
        <v>1124.018</v>
      </c>
      <c r="K99" s="303"/>
      <c r="L99" s="303"/>
      <c r="M99" s="300"/>
      <c r="N99" s="300"/>
      <c r="Q99" s="300"/>
      <c r="R99" s="307">
        <v>9927.1350000000002</v>
      </c>
      <c r="S99" s="300"/>
      <c r="T99" s="307">
        <v>2543.5320000000002</v>
      </c>
      <c r="U99" s="300"/>
      <c r="V99" s="300"/>
      <c r="W99" s="307">
        <v>4093.1379999999999</v>
      </c>
      <c r="X99" s="300"/>
      <c r="Y99" s="307">
        <v>4188.4709999999995</v>
      </c>
      <c r="AA99" s="302"/>
      <c r="AB99" s="308">
        <v>3721.9490000000001</v>
      </c>
      <c r="AC99" s="308"/>
      <c r="AD99" s="308">
        <v>5624.2619999999997</v>
      </c>
      <c r="AE99" s="309"/>
      <c r="AF99" s="308">
        <v>3704.395</v>
      </c>
      <c r="AG99" s="308"/>
      <c r="AH99" s="308">
        <v>4810.598</v>
      </c>
      <c r="AK99" s="302"/>
      <c r="AL99" s="308">
        <v>0.10406425</v>
      </c>
      <c r="AM99" s="308">
        <v>5.0082990000000001E-2</v>
      </c>
      <c r="AN99" s="308"/>
      <c r="AO99" s="309"/>
      <c r="AP99" s="308">
        <v>0.81461839999999996</v>
      </c>
      <c r="AQ99" s="308">
        <v>0.92097624</v>
      </c>
    </row>
    <row r="100" spans="2:43" x14ac:dyDescent="0.15">
      <c r="B100" s="295"/>
      <c r="C100" s="313">
        <v>1442.6179999999999</v>
      </c>
      <c r="D100" s="312"/>
      <c r="E100" s="313">
        <v>888.40099999999995</v>
      </c>
      <c r="F100" s="313"/>
      <c r="G100" s="312"/>
      <c r="H100" s="313">
        <v>1732.84</v>
      </c>
      <c r="I100" s="312"/>
      <c r="J100" s="313">
        <v>1282.1379999999999</v>
      </c>
      <c r="K100" s="303"/>
      <c r="L100" s="303"/>
      <c r="M100" s="300"/>
      <c r="N100" s="300"/>
      <c r="Q100" s="300"/>
      <c r="R100" s="307">
        <v>6038.8429999999998</v>
      </c>
      <c r="S100" s="300"/>
      <c r="T100" s="307">
        <v>3748.6979999999999</v>
      </c>
      <c r="U100" s="300"/>
      <c r="V100" s="300"/>
      <c r="W100" s="307">
        <v>3915.2959999999998</v>
      </c>
      <c r="X100" s="300"/>
      <c r="Y100" s="307">
        <v>5579.8969999999999</v>
      </c>
      <c r="AA100" s="302"/>
      <c r="AB100" s="308">
        <v>4189.7030000000004</v>
      </c>
      <c r="AC100" s="308"/>
      <c r="AD100" s="308">
        <v>4958.0590000000002</v>
      </c>
      <c r="AE100" s="309"/>
      <c r="AF100" s="308">
        <v>4201.6989999999996</v>
      </c>
      <c r="AG100" s="308"/>
      <c r="AH100" s="308">
        <v>4889.6840000000002</v>
      </c>
      <c r="AK100" s="302"/>
      <c r="AL100" s="308">
        <v>0.17094434999999999</v>
      </c>
      <c r="AM100" s="308">
        <v>0.14117282</v>
      </c>
      <c r="AN100" s="308"/>
      <c r="AO100" s="309"/>
      <c r="AP100" s="308">
        <v>0.37488212999999998</v>
      </c>
      <c r="AQ100" s="308">
        <v>0.26376259000000002</v>
      </c>
    </row>
    <row r="101" spans="2:43" x14ac:dyDescent="0.15">
      <c r="B101" s="295"/>
      <c r="C101" s="313">
        <v>1410.1769999999999</v>
      </c>
      <c r="D101" s="312" t="s">
        <v>184</v>
      </c>
      <c r="E101" s="313">
        <v>957.74400000000003</v>
      </c>
      <c r="F101" s="313"/>
      <c r="G101" s="312"/>
      <c r="H101" s="313">
        <v>1599.5350000000001</v>
      </c>
      <c r="I101" s="312"/>
      <c r="J101" s="313">
        <v>1338.527</v>
      </c>
      <c r="K101" s="303"/>
      <c r="L101" s="303"/>
      <c r="M101" s="300"/>
      <c r="N101" s="300"/>
      <c r="Q101" s="300"/>
      <c r="R101" s="307">
        <v>7295.8630000000003</v>
      </c>
      <c r="S101" s="300"/>
      <c r="T101" s="307">
        <v>3772.7089999999998</v>
      </c>
      <c r="U101" s="300"/>
      <c r="V101" s="300"/>
      <c r="W101" s="307">
        <v>5064.4489999999996</v>
      </c>
      <c r="X101" s="300"/>
      <c r="Y101" s="307">
        <v>4234.7460000000001</v>
      </c>
      <c r="AA101" s="302"/>
      <c r="AB101" s="308">
        <v>3731.6840000000002</v>
      </c>
      <c r="AC101" s="308"/>
      <c r="AD101" s="308">
        <v>4803.0659999999998</v>
      </c>
      <c r="AE101" s="309"/>
      <c r="AF101" s="308">
        <v>4838.7700000000004</v>
      </c>
      <c r="AG101" s="308"/>
      <c r="AH101" s="308">
        <v>4777.4530000000004</v>
      </c>
      <c r="AK101" s="302"/>
      <c r="AL101" s="308">
        <v>0.33650949000000002</v>
      </c>
      <c r="AM101" s="308">
        <v>0.20393335000000001</v>
      </c>
      <c r="AN101" s="308"/>
      <c r="AO101" s="309"/>
      <c r="AP101" s="308">
        <v>0.24687065</v>
      </c>
      <c r="AQ101" s="308">
        <v>0.12860531</v>
      </c>
    </row>
    <row r="102" spans="2:43" x14ac:dyDescent="0.15">
      <c r="B102" s="295"/>
      <c r="C102" s="313">
        <v>926.077</v>
      </c>
      <c r="D102" s="312"/>
      <c r="E102" s="313">
        <v>1110.827</v>
      </c>
      <c r="F102" s="313"/>
      <c r="G102" s="312"/>
      <c r="H102" s="313">
        <v>1191.895</v>
      </c>
      <c r="I102" s="312"/>
      <c r="J102" s="313">
        <v>1489.204</v>
      </c>
      <c r="K102" s="303"/>
      <c r="L102" s="303"/>
      <c r="M102" s="300"/>
      <c r="N102" s="300"/>
      <c r="Q102" s="302" t="s">
        <v>392</v>
      </c>
      <c r="R102" s="307">
        <v>3493.0520000000001</v>
      </c>
      <c r="S102" s="300"/>
      <c r="T102" s="307">
        <v>4660.2820000000002</v>
      </c>
      <c r="U102" s="300"/>
      <c r="V102" s="300"/>
      <c r="W102" s="307">
        <v>3906.3020000000001</v>
      </c>
      <c r="X102" s="300"/>
      <c r="Y102" s="307">
        <v>4168.7160000000003</v>
      </c>
      <c r="AA102" s="302"/>
      <c r="AB102" s="308">
        <v>3279.6019999999999</v>
      </c>
      <c r="AC102" s="308"/>
      <c r="AD102" s="308">
        <v>5393.375</v>
      </c>
      <c r="AE102" s="309"/>
      <c r="AF102" s="308">
        <v>5696.0550000000003</v>
      </c>
      <c r="AG102" s="308"/>
      <c r="AH102" s="308">
        <v>6592.3630000000003</v>
      </c>
      <c r="AK102" s="302"/>
      <c r="AL102" s="308">
        <v>0.41267701000000001</v>
      </c>
      <c r="AM102" s="308">
        <v>0.20253518000000001</v>
      </c>
      <c r="AN102" s="308"/>
      <c r="AO102" s="309"/>
      <c r="AP102" s="308">
        <v>0.13583091999999999</v>
      </c>
      <c r="AQ102" s="308">
        <v>0.10661436000000001</v>
      </c>
    </row>
    <row r="103" spans="2:43" x14ac:dyDescent="0.15">
      <c r="B103" s="295"/>
      <c r="C103" s="313">
        <v>946.56700000000001</v>
      </c>
      <c r="D103" s="312"/>
      <c r="E103" s="313">
        <v>931.21900000000005</v>
      </c>
      <c r="F103" s="313"/>
      <c r="G103" s="312"/>
      <c r="H103" s="313">
        <v>1214.229</v>
      </c>
      <c r="I103" s="295"/>
      <c r="J103" s="313">
        <v>1168.2919999999999</v>
      </c>
      <c r="K103" s="303"/>
      <c r="L103" s="303"/>
      <c r="M103" s="300"/>
      <c r="N103" s="300"/>
      <c r="Q103" s="300"/>
      <c r="R103" s="307">
        <v>3227.1660000000002</v>
      </c>
      <c r="S103" s="300"/>
      <c r="T103" s="307">
        <v>3469.607</v>
      </c>
      <c r="U103" s="300"/>
      <c r="V103" s="300"/>
      <c r="W103" s="307">
        <v>5186.9120000000003</v>
      </c>
      <c r="X103" s="300"/>
      <c r="Y103" s="307">
        <v>5155.3459999999995</v>
      </c>
      <c r="AA103" s="302"/>
      <c r="AB103" s="308">
        <v>4183.4570000000003</v>
      </c>
      <c r="AC103" s="308"/>
      <c r="AD103" s="308">
        <v>4095.1880000000001</v>
      </c>
      <c r="AE103" s="309"/>
      <c r="AF103" s="308">
        <v>5094.0590000000002</v>
      </c>
      <c r="AG103" s="308"/>
      <c r="AH103" s="308">
        <v>4213.4769999999999</v>
      </c>
      <c r="AK103" s="302"/>
      <c r="AL103" s="308">
        <v>0.76696249000000005</v>
      </c>
      <c r="AM103" s="308">
        <v>1.0636837100000001</v>
      </c>
      <c r="AN103" s="308"/>
      <c r="AO103" s="309"/>
      <c r="AP103" s="308">
        <v>0.81273874999999995</v>
      </c>
      <c r="AQ103" s="308">
        <v>0.73476726000000003</v>
      </c>
    </row>
    <row r="104" spans="2:43" x14ac:dyDescent="0.15">
      <c r="B104" s="295"/>
      <c r="C104" s="313">
        <v>1094.933</v>
      </c>
      <c r="D104" s="312"/>
      <c r="E104" s="313">
        <v>726.57899999999995</v>
      </c>
      <c r="F104" s="313"/>
      <c r="G104" s="312"/>
      <c r="H104" s="313">
        <v>1398.2439999999999</v>
      </c>
      <c r="I104" s="312"/>
      <c r="J104" s="313">
        <v>1084.1199999999999</v>
      </c>
      <c r="K104" s="303"/>
      <c r="L104" s="303"/>
      <c r="M104" s="300"/>
      <c r="N104" s="300"/>
      <c r="Q104" s="300"/>
      <c r="R104" s="307">
        <v>4323.9790000000003</v>
      </c>
      <c r="S104" s="300"/>
      <c r="T104" s="307">
        <v>3823.2339999999999</v>
      </c>
      <c r="U104" s="300"/>
      <c r="V104" s="300"/>
      <c r="W104" s="307">
        <v>4509.7550000000001</v>
      </c>
      <c r="X104" s="300"/>
      <c r="Y104" s="307">
        <v>4124.9359999999997</v>
      </c>
      <c r="AA104" s="302"/>
      <c r="AB104" s="308">
        <v>4031.1990000000001</v>
      </c>
      <c r="AC104" s="308"/>
      <c r="AD104" s="308">
        <v>4407.6090000000004</v>
      </c>
      <c r="AE104" s="309"/>
      <c r="AF104" s="308">
        <v>4637.0550000000003</v>
      </c>
      <c r="AG104" s="308"/>
      <c r="AH104" s="308">
        <v>3418.43</v>
      </c>
      <c r="AK104" s="302"/>
      <c r="AL104" s="308">
        <v>0.17266708</v>
      </c>
      <c r="AM104" s="308">
        <v>0.13432279</v>
      </c>
      <c r="AN104" s="308"/>
      <c r="AO104" s="309"/>
      <c r="AP104" s="308">
        <v>0.46166154999999998</v>
      </c>
      <c r="AQ104" s="308">
        <v>0.40204464000000001</v>
      </c>
    </row>
    <row r="105" spans="2:43" x14ac:dyDescent="0.15">
      <c r="B105" s="295"/>
      <c r="C105" s="313">
        <v>922.75199999999995</v>
      </c>
      <c r="D105" s="312"/>
      <c r="E105" s="313">
        <v>902.07600000000002</v>
      </c>
      <c r="F105" s="313"/>
      <c r="G105" s="312"/>
      <c r="H105" s="313">
        <v>1224.1120000000001</v>
      </c>
      <c r="I105" s="312"/>
      <c r="J105" s="313">
        <v>1147.914</v>
      </c>
      <c r="K105" s="303"/>
      <c r="L105" s="303"/>
      <c r="M105" s="300"/>
      <c r="N105" s="300"/>
      <c r="Q105" s="300"/>
      <c r="R105" s="307">
        <v>4058.0279999999998</v>
      </c>
      <c r="S105" s="300"/>
      <c r="T105" s="307">
        <v>2489.828</v>
      </c>
      <c r="U105" s="300"/>
      <c r="V105" s="300"/>
      <c r="W105" s="307">
        <v>4141.0810000000001</v>
      </c>
      <c r="X105" s="300"/>
      <c r="Y105" s="307">
        <v>4008.5889999999999</v>
      </c>
      <c r="AA105" s="302"/>
      <c r="AB105" s="308">
        <v>3925.3910000000001</v>
      </c>
      <c r="AC105" s="308"/>
      <c r="AD105" s="308">
        <v>4347.348</v>
      </c>
      <c r="AE105" s="309"/>
      <c r="AF105" s="308">
        <v>4259.4920000000002</v>
      </c>
      <c r="AG105" s="308"/>
      <c r="AH105" s="308">
        <v>5668.348</v>
      </c>
      <c r="AK105" s="302"/>
      <c r="AL105" s="308">
        <v>6.6232460000000007E-2</v>
      </c>
      <c r="AM105" s="308">
        <v>4.0943170000000001E-2</v>
      </c>
      <c r="AN105" s="308"/>
      <c r="AO105" s="309"/>
      <c r="AP105" s="308">
        <v>0.32853961999999998</v>
      </c>
      <c r="AQ105" s="308">
        <v>0.31448524</v>
      </c>
    </row>
    <row r="106" spans="2:43" x14ac:dyDescent="0.15">
      <c r="B106" s="295"/>
      <c r="C106" s="313">
        <v>784.12400000000002</v>
      </c>
      <c r="D106" s="312"/>
      <c r="E106" s="313">
        <v>1123.759</v>
      </c>
      <c r="F106" s="313"/>
      <c r="G106" s="312"/>
      <c r="H106" s="313">
        <v>1596.4190000000001</v>
      </c>
      <c r="I106" s="312"/>
      <c r="J106" s="313">
        <v>1499.7139999999999</v>
      </c>
      <c r="K106" s="303"/>
      <c r="L106" s="303"/>
      <c r="M106" s="300"/>
      <c r="N106" s="300"/>
      <c r="Q106" s="300"/>
      <c r="R106" s="307">
        <v>3783.57</v>
      </c>
      <c r="S106" s="300"/>
      <c r="T106" s="307">
        <v>3647.41</v>
      </c>
      <c r="U106" s="300"/>
      <c r="V106" s="300"/>
      <c r="W106" s="307">
        <v>4375.9260000000004</v>
      </c>
      <c r="X106" s="300"/>
      <c r="Y106" s="307">
        <v>3822.29</v>
      </c>
      <c r="AA106" s="302"/>
      <c r="AB106" s="308">
        <v>4027.5619999999999</v>
      </c>
      <c r="AC106" s="300"/>
      <c r="AD106" s="300"/>
      <c r="AE106" s="309"/>
      <c r="AF106" s="308">
        <v>3169.9879999999998</v>
      </c>
      <c r="AG106" s="308"/>
      <c r="AH106" s="308">
        <v>3797.605</v>
      </c>
      <c r="AK106" s="302"/>
      <c r="AL106" s="308">
        <v>0.56799310999999997</v>
      </c>
      <c r="AM106" s="308">
        <v>0.65355525000000003</v>
      </c>
      <c r="AN106" s="308"/>
      <c r="AO106" s="309"/>
      <c r="AP106" s="308">
        <v>0.95483178000000002</v>
      </c>
      <c r="AQ106" s="308">
        <v>0.85965274000000003</v>
      </c>
    </row>
    <row r="107" spans="2:43" x14ac:dyDescent="0.15">
      <c r="B107" s="295"/>
      <c r="C107" s="313">
        <v>1000.24</v>
      </c>
      <c r="D107" s="312"/>
      <c r="E107" s="313">
        <v>831.84100000000001</v>
      </c>
      <c r="F107" s="313"/>
      <c r="G107" s="312"/>
      <c r="H107" s="313">
        <v>1378.5239999999999</v>
      </c>
      <c r="I107" s="312"/>
      <c r="J107" s="313">
        <v>1549.3150000000001</v>
      </c>
      <c r="K107" s="303"/>
      <c r="L107" s="303"/>
      <c r="M107" s="300"/>
      <c r="N107" s="300"/>
      <c r="Q107" s="300"/>
      <c r="R107" s="307">
        <v>3164.9490000000001</v>
      </c>
      <c r="S107" s="300"/>
      <c r="T107" s="307">
        <v>2565.5030000000002</v>
      </c>
      <c r="U107" s="300"/>
      <c r="V107" s="300"/>
      <c r="W107" s="307">
        <v>3285.8130000000001</v>
      </c>
      <c r="X107" s="300"/>
      <c r="Y107" s="307">
        <v>3188.2869999999998</v>
      </c>
      <c r="AA107" s="302"/>
      <c r="AB107" s="308">
        <v>3820.7730000000001</v>
      </c>
      <c r="AC107" s="300"/>
      <c r="AD107" s="300"/>
      <c r="AE107" s="309"/>
      <c r="AF107" s="308">
        <v>3815.922</v>
      </c>
      <c r="AG107" s="308"/>
      <c r="AH107" s="308">
        <v>4029.07</v>
      </c>
      <c r="AK107" s="302"/>
      <c r="AL107" s="308">
        <v>0.54642073999999996</v>
      </c>
      <c r="AM107" s="308">
        <v>0.44453405000000001</v>
      </c>
      <c r="AN107" s="308"/>
      <c r="AO107" s="309"/>
      <c r="AP107" s="308">
        <v>0.47534960999999998</v>
      </c>
      <c r="AQ107" s="308">
        <v>0.32885037</v>
      </c>
    </row>
    <row r="108" spans="2:43" x14ac:dyDescent="0.15">
      <c r="B108" s="295"/>
      <c r="C108" s="313">
        <v>833.74900000000002</v>
      </c>
      <c r="D108" s="312"/>
      <c r="E108" s="313">
        <v>787.88</v>
      </c>
      <c r="F108" s="313"/>
      <c r="G108" s="312"/>
      <c r="H108" s="313">
        <v>1203.8630000000001</v>
      </c>
      <c r="I108" s="312"/>
      <c r="J108" s="313">
        <v>1392.347</v>
      </c>
      <c r="K108" s="303"/>
      <c r="L108" s="303"/>
      <c r="M108" s="300"/>
      <c r="N108" s="300"/>
      <c r="Q108" s="300"/>
      <c r="R108" s="307">
        <v>2956.6680000000001</v>
      </c>
      <c r="S108" s="300"/>
      <c r="T108" s="307">
        <v>3352.2620000000002</v>
      </c>
      <c r="U108" s="300"/>
      <c r="V108" s="300"/>
      <c r="W108" s="307">
        <v>4959.2960000000003</v>
      </c>
      <c r="X108" s="300"/>
      <c r="Y108" s="307">
        <v>3260.0430000000001</v>
      </c>
      <c r="AA108" s="302"/>
      <c r="AB108" s="308">
        <v>4153.375</v>
      </c>
      <c r="AC108" s="308"/>
      <c r="AD108" s="300"/>
      <c r="AE108" s="309"/>
      <c r="AF108" s="308">
        <v>4832.1090000000004</v>
      </c>
      <c r="AG108" s="308"/>
      <c r="AH108" s="308">
        <v>4797.7809999999999</v>
      </c>
      <c r="AK108" s="302"/>
      <c r="AL108" s="308">
        <v>0.60346635000000004</v>
      </c>
      <c r="AM108" s="308">
        <v>0.69352055000000001</v>
      </c>
      <c r="AN108" s="308"/>
      <c r="AO108" s="309"/>
      <c r="AP108" s="308">
        <v>0.93307916999999996</v>
      </c>
      <c r="AQ108" s="308">
        <v>0.69186437000000001</v>
      </c>
    </row>
    <row r="109" spans="2:43" x14ac:dyDescent="0.15">
      <c r="B109" s="295"/>
      <c r="C109" s="313">
        <v>950.65499999999997</v>
      </c>
      <c r="D109" s="312"/>
      <c r="E109" s="313">
        <v>853.52300000000002</v>
      </c>
      <c r="F109" s="313"/>
      <c r="G109" s="312"/>
      <c r="H109" s="313">
        <v>1138.547</v>
      </c>
      <c r="I109" s="312"/>
      <c r="J109" s="313">
        <v>1365.654</v>
      </c>
      <c r="K109" s="303"/>
      <c r="L109" s="303"/>
      <c r="M109" s="300"/>
      <c r="N109" s="300"/>
      <c r="Q109" s="300"/>
      <c r="R109" s="307">
        <v>4077.3629999999998</v>
      </c>
      <c r="S109" s="300"/>
      <c r="T109" s="307">
        <v>2829.5659999999998</v>
      </c>
      <c r="U109" s="300"/>
      <c r="V109" s="300"/>
      <c r="W109" s="307">
        <v>4112.3990000000003</v>
      </c>
      <c r="X109" s="300"/>
      <c r="Y109" s="307">
        <v>5032.7730000000001</v>
      </c>
      <c r="AA109" s="302"/>
      <c r="AB109" s="308">
        <v>3942.7069999999999</v>
      </c>
      <c r="AC109" s="308"/>
      <c r="AD109" s="300"/>
      <c r="AE109" s="309"/>
      <c r="AF109" s="308">
        <v>6031.57</v>
      </c>
      <c r="AG109" s="308"/>
      <c r="AH109" s="308">
        <v>6140.8239999999996</v>
      </c>
      <c r="AK109" s="302"/>
      <c r="AL109" s="308">
        <v>1.1817189800000001</v>
      </c>
      <c r="AM109" s="308">
        <v>1.20582554</v>
      </c>
      <c r="AN109" s="308"/>
      <c r="AO109" s="309"/>
      <c r="AP109" s="308">
        <v>0.83765937000000001</v>
      </c>
      <c r="AQ109" s="308">
        <v>1.0384506899999999</v>
      </c>
    </row>
    <row r="110" spans="2:43" x14ac:dyDescent="0.15">
      <c r="B110" s="295"/>
      <c r="C110" s="313">
        <v>974.31</v>
      </c>
      <c r="D110" s="312"/>
      <c r="E110" s="313">
        <v>782.59500000000003</v>
      </c>
      <c r="F110" s="313"/>
      <c r="G110" s="312"/>
      <c r="H110" s="313">
        <v>1230.2760000000001</v>
      </c>
      <c r="I110" s="312"/>
      <c r="J110" s="313">
        <v>1076.0260000000001</v>
      </c>
      <c r="K110" s="303"/>
      <c r="L110" s="303"/>
      <c r="M110" s="300"/>
      <c r="N110" s="300"/>
      <c r="Q110" s="300"/>
      <c r="R110" s="307">
        <v>4388.5079999999998</v>
      </c>
      <c r="S110" s="302" t="s">
        <v>392</v>
      </c>
      <c r="T110" s="307">
        <v>3458.663</v>
      </c>
      <c r="U110" s="300"/>
      <c r="V110" s="300"/>
      <c r="W110" s="307">
        <v>3922.8209999999999</v>
      </c>
      <c r="X110" s="300"/>
      <c r="Y110" s="307">
        <v>1817.5889999999999</v>
      </c>
      <c r="AA110" s="302"/>
      <c r="AB110" s="308">
        <v>4251.59</v>
      </c>
      <c r="AC110" s="308"/>
      <c r="AD110" s="300"/>
      <c r="AE110" s="309"/>
      <c r="AF110" s="308">
        <v>4587.9449999999997</v>
      </c>
      <c r="AG110" s="308"/>
      <c r="AH110" s="308">
        <v>6075.8090000000002</v>
      </c>
      <c r="AK110" s="302"/>
      <c r="AL110" s="308">
        <v>5.3504259999999998E-2</v>
      </c>
      <c r="AM110" s="308">
        <v>4.6944350000000003E-2</v>
      </c>
      <c r="AN110" s="308"/>
      <c r="AO110" s="309"/>
      <c r="AP110" s="308">
        <v>0.21150385999999999</v>
      </c>
      <c r="AQ110" s="308">
        <v>0.26440698000000001</v>
      </c>
    </row>
    <row r="111" spans="2:43" x14ac:dyDescent="0.15">
      <c r="B111" s="295"/>
      <c r="C111" s="313">
        <v>859.68299999999999</v>
      </c>
      <c r="D111" s="312"/>
      <c r="E111" s="313">
        <v>705.37400000000002</v>
      </c>
      <c r="F111" s="313"/>
      <c r="G111" s="312"/>
      <c r="H111" s="313">
        <v>1154.826</v>
      </c>
      <c r="I111" s="312"/>
      <c r="J111" s="313">
        <v>1332.396</v>
      </c>
      <c r="K111" s="303"/>
      <c r="L111" s="303"/>
      <c r="M111" s="300"/>
      <c r="N111" s="300"/>
      <c r="Q111" s="300"/>
      <c r="R111" s="307">
        <v>3815.21</v>
      </c>
      <c r="S111" s="300"/>
      <c r="T111" s="307">
        <v>3904.2420000000002</v>
      </c>
      <c r="U111" s="300"/>
      <c r="V111" s="300"/>
      <c r="W111" s="307">
        <v>5349.3419999999996</v>
      </c>
      <c r="X111" s="300"/>
      <c r="Y111" s="307">
        <v>3431.9369999999999</v>
      </c>
      <c r="AA111" s="302"/>
      <c r="AB111" s="308">
        <v>3667.5390000000002</v>
      </c>
      <c r="AC111" s="308"/>
      <c r="AD111" s="308"/>
      <c r="AE111" s="309"/>
      <c r="AF111" s="308">
        <v>3897.348</v>
      </c>
      <c r="AG111" s="308"/>
      <c r="AH111" s="308">
        <v>5383.68</v>
      </c>
      <c r="AK111" s="302"/>
      <c r="AL111" s="308">
        <v>0.40899569000000002</v>
      </c>
      <c r="AM111" s="308">
        <v>0.54041026999999997</v>
      </c>
      <c r="AN111" s="308"/>
      <c r="AO111" s="309"/>
      <c r="AP111" s="308">
        <v>0.20791338000000001</v>
      </c>
      <c r="AQ111" s="308">
        <v>0.1853438</v>
      </c>
    </row>
    <row r="112" spans="2:43" x14ac:dyDescent="0.15">
      <c r="B112" s="295"/>
      <c r="C112" s="313">
        <v>728.34500000000003</v>
      </c>
      <c r="D112" s="312"/>
      <c r="E112" s="313">
        <v>1050.4870000000001</v>
      </c>
      <c r="F112" s="313"/>
      <c r="G112" s="312"/>
      <c r="H112" s="313">
        <v>1232.6690000000001</v>
      </c>
      <c r="I112" s="312" t="s">
        <v>392</v>
      </c>
      <c r="J112" s="313">
        <v>895.64</v>
      </c>
      <c r="K112" s="303"/>
      <c r="L112" s="303"/>
      <c r="M112" s="300"/>
      <c r="N112" s="300"/>
      <c r="Q112" s="300"/>
      <c r="R112" s="307">
        <v>4279.1509999999998</v>
      </c>
      <c r="S112" s="300"/>
      <c r="T112" s="307">
        <v>1501.4970000000001</v>
      </c>
      <c r="U112" s="300"/>
      <c r="V112" s="300"/>
      <c r="W112" s="307">
        <v>5883.2359999999999</v>
      </c>
      <c r="X112" s="300"/>
      <c r="Y112" s="307">
        <v>4438.116</v>
      </c>
      <c r="AA112" s="302"/>
      <c r="AB112" s="308">
        <v>4168.4610000000002</v>
      </c>
      <c r="AC112" s="308"/>
      <c r="AD112" s="308"/>
      <c r="AE112" s="309"/>
      <c r="AF112" s="308">
        <v>5583.7380000000003</v>
      </c>
      <c r="AG112" s="308"/>
      <c r="AH112" s="308">
        <v>4193.3119999999999</v>
      </c>
      <c r="AK112" s="302"/>
      <c r="AL112" s="308">
        <v>0.43092390000000003</v>
      </c>
      <c r="AM112" s="308">
        <v>0.60700286999999997</v>
      </c>
      <c r="AN112" s="308"/>
      <c r="AO112" s="309"/>
      <c r="AP112" s="308">
        <v>0.92884504000000001</v>
      </c>
      <c r="AQ112" s="308">
        <v>1.22004924</v>
      </c>
    </row>
    <row r="113" spans="2:43" x14ac:dyDescent="0.15">
      <c r="B113" s="295"/>
      <c r="C113" s="313">
        <v>987.53</v>
      </c>
      <c r="D113" s="312"/>
      <c r="E113" s="313">
        <v>824.846</v>
      </c>
      <c r="F113" s="313"/>
      <c r="G113" s="312"/>
      <c r="H113" s="313">
        <v>1297.7840000000001</v>
      </c>
      <c r="I113" s="312"/>
      <c r="J113" s="313">
        <v>1520.681</v>
      </c>
      <c r="K113" s="303"/>
      <c r="L113" s="303"/>
      <c r="M113" s="300"/>
      <c r="N113" s="300"/>
      <c r="Q113" s="300"/>
      <c r="R113" s="307">
        <v>2728.9560000000001</v>
      </c>
      <c r="S113" s="300"/>
      <c r="T113" s="307">
        <v>2873.7330000000002</v>
      </c>
      <c r="U113" s="300"/>
      <c r="V113" s="300"/>
      <c r="W113" s="307">
        <v>6112.1790000000001</v>
      </c>
      <c r="X113" s="300"/>
      <c r="Y113" s="307">
        <v>3631.453</v>
      </c>
      <c r="AA113" s="302"/>
      <c r="AB113" s="308">
        <v>3450.0549999999998</v>
      </c>
      <c r="AC113" s="308"/>
      <c r="AD113" s="308"/>
      <c r="AE113" s="309"/>
      <c r="AF113" s="308">
        <v>4134.43</v>
      </c>
      <c r="AG113" s="308"/>
      <c r="AH113" s="308">
        <v>4509.277</v>
      </c>
      <c r="AK113" s="302"/>
      <c r="AL113" s="308">
        <v>0.24948435999999999</v>
      </c>
      <c r="AM113" s="308">
        <v>0.23404119000000001</v>
      </c>
      <c r="AN113" s="308"/>
      <c r="AO113" s="309"/>
      <c r="AP113" s="308">
        <v>0.22001945000000001</v>
      </c>
      <c r="AQ113" s="308">
        <v>0.15238571000000001</v>
      </c>
    </row>
    <row r="114" spans="2:43" x14ac:dyDescent="0.15">
      <c r="B114" s="295"/>
      <c r="C114" s="313">
        <v>1053.576</v>
      </c>
      <c r="D114" s="312"/>
      <c r="E114" s="313">
        <v>911.24699999999996</v>
      </c>
      <c r="F114" s="313"/>
      <c r="G114" s="312"/>
      <c r="H114" s="313">
        <v>1135.845</v>
      </c>
      <c r="I114" s="312"/>
      <c r="J114" s="313">
        <v>936.596</v>
      </c>
      <c r="K114" s="303"/>
      <c r="L114" s="303"/>
      <c r="M114" s="300"/>
      <c r="N114" s="300"/>
      <c r="Q114" s="300"/>
      <c r="R114" s="307">
        <v>4059.3910000000001</v>
      </c>
      <c r="S114" s="300"/>
      <c r="T114" s="307">
        <v>2530.2150000000001</v>
      </c>
      <c r="U114" s="300"/>
      <c r="V114" s="300"/>
      <c r="W114" s="307">
        <v>4871.3069999999998</v>
      </c>
      <c r="X114" s="300"/>
      <c r="Y114" s="307">
        <v>2014.3520000000001</v>
      </c>
      <c r="AA114" s="302"/>
      <c r="AB114" s="308">
        <v>4785.6409999999996</v>
      </c>
      <c r="AC114" s="308"/>
      <c r="AD114" s="308"/>
      <c r="AE114" s="309"/>
      <c r="AF114" s="308">
        <v>5775.1480000000001</v>
      </c>
      <c r="AG114" s="308"/>
      <c r="AH114" s="308">
        <v>4276.2420000000002</v>
      </c>
      <c r="AK114" s="302"/>
      <c r="AL114" s="308">
        <v>0.21477208</v>
      </c>
      <c r="AM114" s="308">
        <v>0.14708589999999999</v>
      </c>
      <c r="AN114" s="308"/>
      <c r="AO114" s="309"/>
      <c r="AP114" s="308">
        <v>9.6608509999999995E-2</v>
      </c>
      <c r="AQ114" s="308">
        <v>6.9086330000000001E-2</v>
      </c>
    </row>
    <row r="115" spans="2:43" x14ac:dyDescent="0.15">
      <c r="B115" s="295"/>
      <c r="C115" s="313">
        <v>955.18899999999996</v>
      </c>
      <c r="D115" s="312"/>
      <c r="E115" s="313">
        <v>935.40899999999999</v>
      </c>
      <c r="F115" s="313"/>
      <c r="G115" s="312"/>
      <c r="H115" s="313">
        <v>1141.6469999999999</v>
      </c>
      <c r="I115" s="312"/>
      <c r="J115" s="313">
        <v>1379.462</v>
      </c>
      <c r="K115" s="303"/>
      <c r="L115" s="303"/>
      <c r="M115" s="300"/>
      <c r="N115" s="300"/>
      <c r="Q115" s="300"/>
      <c r="R115" s="307">
        <v>2869.078</v>
      </c>
      <c r="S115" s="300"/>
      <c r="T115" s="307">
        <v>1814.1089999999999</v>
      </c>
      <c r="U115" s="300"/>
      <c r="V115" s="300"/>
      <c r="W115" s="307">
        <v>5565.6480000000001</v>
      </c>
      <c r="X115" s="300"/>
      <c r="Y115" s="307">
        <v>4528.1729999999998</v>
      </c>
      <c r="AA115" s="302"/>
      <c r="AB115" s="308">
        <v>4152.4260000000004</v>
      </c>
      <c r="AC115" s="308"/>
      <c r="AD115" s="308"/>
      <c r="AE115" s="309"/>
      <c r="AF115" s="308">
        <v>3490.895</v>
      </c>
      <c r="AG115" s="308"/>
      <c r="AH115" s="308">
        <v>5378.3590000000004</v>
      </c>
      <c r="AK115" s="302"/>
      <c r="AL115" s="308">
        <v>5.4994269999999998E-2</v>
      </c>
      <c r="AM115" s="308">
        <v>5.0220279999999999E-2</v>
      </c>
      <c r="AN115" s="308"/>
      <c r="AO115" s="309"/>
      <c r="AP115" s="308">
        <v>4.4076629999999999E-2</v>
      </c>
      <c r="AQ115" s="308">
        <v>3.8375739999999998E-2</v>
      </c>
    </row>
    <row r="116" spans="2:43" x14ac:dyDescent="0.15">
      <c r="B116" s="295"/>
      <c r="C116" s="313">
        <v>796.34100000000001</v>
      </c>
      <c r="D116" s="312"/>
      <c r="E116" s="313">
        <v>895.58399999999995</v>
      </c>
      <c r="F116" s="313"/>
      <c r="G116" s="312"/>
      <c r="H116" s="313">
        <v>1272.0139999999999</v>
      </c>
      <c r="I116" s="312"/>
      <c r="J116" s="313">
        <v>1593.462</v>
      </c>
      <c r="K116" s="303"/>
      <c r="L116" s="303"/>
      <c r="M116" s="300"/>
      <c r="N116" s="300"/>
      <c r="Q116" s="300"/>
      <c r="R116" s="307">
        <v>3203.9029999999998</v>
      </c>
      <c r="S116" s="300"/>
      <c r="T116" s="307">
        <v>2089.4369999999999</v>
      </c>
      <c r="U116" s="300"/>
      <c r="V116" s="300"/>
      <c r="W116" s="307">
        <v>4715.174</v>
      </c>
      <c r="X116" s="300"/>
      <c r="Y116" s="307">
        <v>4563.8230000000003</v>
      </c>
      <c r="AA116" s="302"/>
      <c r="AB116" s="308">
        <v>4200.1019999999999</v>
      </c>
      <c r="AC116" s="308"/>
      <c r="AD116" s="308"/>
      <c r="AE116" s="309"/>
      <c r="AF116" s="308">
        <v>5661.0619999999999</v>
      </c>
      <c r="AG116" s="308"/>
      <c r="AH116" s="308">
        <v>6287.8630000000003</v>
      </c>
      <c r="AK116" s="302"/>
      <c r="AL116" s="308">
        <v>0.41854781000000002</v>
      </c>
      <c r="AM116" s="308">
        <v>0.37227073999999999</v>
      </c>
      <c r="AN116" s="308"/>
      <c r="AO116" s="309"/>
      <c r="AP116" s="308">
        <v>5.1425100000000001E-2</v>
      </c>
      <c r="AQ116" s="308">
        <v>2.9492540000000001E-2</v>
      </c>
    </row>
    <row r="117" spans="2:43" x14ac:dyDescent="0.15">
      <c r="B117" s="295"/>
      <c r="C117" s="313">
        <v>929.21600000000001</v>
      </c>
      <c r="D117" s="312"/>
      <c r="E117" s="313">
        <v>578.77800000000002</v>
      </c>
      <c r="F117" s="313"/>
      <c r="G117" s="312"/>
      <c r="H117" s="313">
        <v>1481.713</v>
      </c>
      <c r="I117" s="312"/>
      <c r="J117" s="313">
        <v>1648.626</v>
      </c>
      <c r="K117" s="303"/>
      <c r="L117" s="303"/>
      <c r="M117" s="300"/>
      <c r="N117" s="300"/>
      <c r="Q117" s="300"/>
      <c r="R117" s="307">
        <v>5131.2269999999999</v>
      </c>
      <c r="S117" s="300"/>
      <c r="T117" s="307">
        <v>2268.5160000000001</v>
      </c>
      <c r="U117" s="300"/>
      <c r="V117" s="300"/>
      <c r="W117" s="307">
        <v>8510.5859999999993</v>
      </c>
      <c r="X117" s="300"/>
      <c r="Y117" s="307">
        <v>2891.5639999999999</v>
      </c>
      <c r="AA117" s="302"/>
      <c r="AB117" s="308">
        <v>4114.848</v>
      </c>
      <c r="AC117" s="308"/>
      <c r="AD117" s="308"/>
      <c r="AE117" s="309"/>
      <c r="AF117" s="308">
        <v>5214.6480000000001</v>
      </c>
      <c r="AG117" s="308"/>
      <c r="AH117" s="308">
        <v>3522.3240000000001</v>
      </c>
      <c r="AK117" s="302"/>
      <c r="AL117" s="308">
        <v>7.0035589999999995E-2</v>
      </c>
      <c r="AM117" s="308">
        <v>3.2056880000000003E-2</v>
      </c>
      <c r="AN117" s="308"/>
      <c r="AO117" s="309"/>
      <c r="AP117" s="308">
        <v>0.71729390000000004</v>
      </c>
      <c r="AQ117" s="308">
        <v>0.60333252000000004</v>
      </c>
    </row>
    <row r="118" spans="2:43" x14ac:dyDescent="0.15">
      <c r="B118" s="295"/>
      <c r="C118" s="313">
        <v>681.20799999999997</v>
      </c>
      <c r="D118" s="312"/>
      <c r="E118" s="313">
        <v>924.21600000000001</v>
      </c>
      <c r="F118" s="313"/>
      <c r="G118" s="295"/>
      <c r="H118" s="313">
        <v>903.44299999999998</v>
      </c>
      <c r="I118" s="312"/>
      <c r="J118" s="313">
        <v>1335.002</v>
      </c>
      <c r="K118" s="303"/>
      <c r="L118" s="303"/>
      <c r="M118" s="300"/>
      <c r="N118" s="300"/>
      <c r="Q118" s="300"/>
      <c r="R118" s="307">
        <v>5721.134</v>
      </c>
      <c r="S118" s="300"/>
      <c r="T118" s="307">
        <v>3894.4389999999999</v>
      </c>
      <c r="U118" s="300"/>
      <c r="V118" s="300"/>
      <c r="W118" s="307">
        <v>9159.723</v>
      </c>
      <c r="X118" s="300"/>
      <c r="Y118" s="307">
        <v>2797.65</v>
      </c>
      <c r="AA118" s="302"/>
      <c r="AB118" s="300"/>
      <c r="AC118" s="308"/>
      <c r="AD118" s="308"/>
      <c r="AE118" s="309"/>
      <c r="AF118" s="308">
        <v>5586.8980000000001</v>
      </c>
      <c r="AG118" s="308"/>
      <c r="AH118" s="308">
        <v>5715.2659999999996</v>
      </c>
      <c r="AK118" s="302"/>
      <c r="AL118" s="308">
        <v>0.73166699000000002</v>
      </c>
      <c r="AM118" s="308">
        <v>0.88009322000000001</v>
      </c>
      <c r="AN118" s="308"/>
      <c r="AO118" s="309"/>
      <c r="AP118" s="308">
        <v>0.15257936999999999</v>
      </c>
      <c r="AQ118" s="308">
        <v>0.12686973000000001</v>
      </c>
    </row>
    <row r="119" spans="2:43" x14ac:dyDescent="0.15">
      <c r="B119" s="295"/>
      <c r="C119" s="313">
        <v>882.54399999999998</v>
      </c>
      <c r="D119" s="312"/>
      <c r="E119" s="313">
        <v>949.25599999999997</v>
      </c>
      <c r="F119" s="313"/>
      <c r="G119" s="295"/>
      <c r="H119" s="313">
        <v>1362.9559999999999</v>
      </c>
      <c r="I119" s="312"/>
      <c r="J119" s="313">
        <v>1663.9269999999999</v>
      </c>
      <c r="K119" s="303"/>
      <c r="L119" s="303"/>
      <c r="M119" s="300"/>
      <c r="N119" s="300"/>
      <c r="Q119" s="300"/>
      <c r="R119" s="307">
        <v>2638.3110000000001</v>
      </c>
      <c r="S119" s="300"/>
      <c r="T119" s="307">
        <v>2556.931</v>
      </c>
      <c r="U119" s="300"/>
      <c r="V119" s="300"/>
      <c r="W119" s="307">
        <v>5718.357</v>
      </c>
      <c r="X119" s="300"/>
      <c r="Y119" s="307">
        <v>2805.9879999999998</v>
      </c>
      <c r="AA119" s="302"/>
      <c r="AB119" s="300"/>
      <c r="AC119" s="308"/>
      <c r="AD119" s="308"/>
      <c r="AE119" s="309"/>
      <c r="AF119" s="308">
        <v>5681.9610000000002</v>
      </c>
      <c r="AG119" s="308"/>
      <c r="AH119" s="308">
        <v>4397.9650000000001</v>
      </c>
      <c r="AK119" s="302"/>
      <c r="AL119" s="308">
        <v>0.20219442000000001</v>
      </c>
      <c r="AM119" s="308">
        <v>0.17259728999999999</v>
      </c>
      <c r="AN119" s="308"/>
      <c r="AO119" s="309"/>
      <c r="AP119" s="308">
        <v>0.50339926999999995</v>
      </c>
      <c r="AQ119" s="308">
        <v>0.39889530000000001</v>
      </c>
    </row>
    <row r="120" spans="2:43" x14ac:dyDescent="0.15">
      <c r="B120" s="312" t="s">
        <v>392</v>
      </c>
      <c r="C120" s="313">
        <v>878.23199999999997</v>
      </c>
      <c r="D120" s="312"/>
      <c r="E120" s="313">
        <v>831.91700000000003</v>
      </c>
      <c r="F120" s="313"/>
      <c r="G120" s="295"/>
      <c r="H120" s="313">
        <v>881.09900000000005</v>
      </c>
      <c r="I120" s="312"/>
      <c r="J120" s="313">
        <v>891.26499999999999</v>
      </c>
      <c r="K120" s="303"/>
      <c r="L120" s="303"/>
      <c r="M120" s="300"/>
      <c r="N120" s="300"/>
      <c r="Q120" s="300"/>
      <c r="R120" s="307">
        <v>4252.7340000000004</v>
      </c>
      <c r="S120" s="300"/>
      <c r="T120" s="307">
        <v>2773.384</v>
      </c>
      <c r="U120" s="300"/>
      <c r="V120" s="300"/>
      <c r="W120" s="307">
        <v>8268.4429999999993</v>
      </c>
      <c r="X120" s="300"/>
      <c r="Y120" s="307">
        <v>3413.9720000000002</v>
      </c>
      <c r="AA120" s="302"/>
      <c r="AB120" s="300"/>
      <c r="AC120" s="308"/>
      <c r="AD120" s="308"/>
      <c r="AE120" s="309"/>
      <c r="AF120" s="308">
        <v>5126.5079999999998</v>
      </c>
      <c r="AG120" s="308"/>
      <c r="AH120" s="308">
        <v>3921.922</v>
      </c>
      <c r="AK120" s="302"/>
      <c r="AL120" s="308">
        <v>0.42536358000000002</v>
      </c>
      <c r="AM120" s="308">
        <v>0.29704955</v>
      </c>
      <c r="AN120" s="308"/>
      <c r="AO120" s="309"/>
      <c r="AP120" s="308">
        <v>0.39332771</v>
      </c>
      <c r="AQ120" s="308">
        <v>0.5411454</v>
      </c>
    </row>
    <row r="121" spans="2:43" x14ac:dyDescent="0.15">
      <c r="B121" s="295"/>
      <c r="C121" s="313">
        <v>966.01900000000001</v>
      </c>
      <c r="D121" s="312"/>
      <c r="E121" s="313">
        <v>746.87699999999995</v>
      </c>
      <c r="F121" s="313"/>
      <c r="G121" s="295"/>
      <c r="H121" s="313">
        <v>808.77099999999996</v>
      </c>
      <c r="I121" s="312"/>
      <c r="J121" s="313">
        <v>1369.6220000000001</v>
      </c>
      <c r="K121" s="303"/>
      <c r="L121" s="303"/>
      <c r="M121" s="300"/>
      <c r="N121" s="300"/>
      <c r="Q121" s="300"/>
      <c r="R121" s="307">
        <v>5397.1540000000005</v>
      </c>
      <c r="S121" s="300"/>
      <c r="T121" s="307">
        <v>2834.819</v>
      </c>
      <c r="U121" s="300"/>
      <c r="V121" s="300"/>
      <c r="W121" s="307">
        <v>5449.1059999999998</v>
      </c>
      <c r="X121" s="300"/>
      <c r="Y121" s="307">
        <v>4316.4690000000001</v>
      </c>
      <c r="AA121" s="302"/>
      <c r="AB121" s="300"/>
      <c r="AC121" s="308"/>
      <c r="AD121" s="308"/>
      <c r="AE121" s="309"/>
      <c r="AF121" s="308">
        <v>4347.91</v>
      </c>
      <c r="AG121" s="308"/>
      <c r="AH121" s="308">
        <v>4728.902</v>
      </c>
      <c r="AK121" s="302"/>
      <c r="AL121" s="308">
        <v>0.34796779999999999</v>
      </c>
      <c r="AM121" s="308">
        <v>0.44036637000000001</v>
      </c>
      <c r="AN121" s="308"/>
      <c r="AO121" s="309"/>
      <c r="AP121" s="308">
        <v>0.16902306</v>
      </c>
      <c r="AQ121" s="308">
        <v>0.11486080999999999</v>
      </c>
    </row>
    <row r="122" spans="2:43" x14ac:dyDescent="0.15">
      <c r="B122" s="295"/>
      <c r="C122" s="313">
        <v>1054.1579999999999</v>
      </c>
      <c r="D122" s="312"/>
      <c r="E122" s="313">
        <v>806.79600000000005</v>
      </c>
      <c r="F122" s="313"/>
      <c r="G122" s="295"/>
      <c r="H122" s="313">
        <v>1220.7059999999999</v>
      </c>
      <c r="I122" s="312"/>
      <c r="J122" s="313">
        <v>801.54899999999998</v>
      </c>
      <c r="K122" s="303"/>
      <c r="L122" s="303"/>
      <c r="M122" s="300"/>
      <c r="N122" s="300"/>
      <c r="Q122" s="300"/>
      <c r="R122" s="307">
        <v>4217.6379999999999</v>
      </c>
      <c r="S122" s="300"/>
      <c r="T122" s="307">
        <v>3324.4059999999999</v>
      </c>
      <c r="U122" s="300"/>
      <c r="V122" s="300"/>
      <c r="W122" s="307">
        <v>6329.0290000000005</v>
      </c>
      <c r="X122" s="300"/>
      <c r="Y122" s="307">
        <v>1852.864</v>
      </c>
      <c r="AA122" s="302"/>
      <c r="AB122" s="300"/>
      <c r="AC122" s="308"/>
      <c r="AD122" s="308"/>
      <c r="AE122" s="309"/>
      <c r="AF122" s="308">
        <v>4967.3869999999997</v>
      </c>
      <c r="AG122" s="308"/>
      <c r="AH122" s="308">
        <v>6214.9139999999998</v>
      </c>
      <c r="AK122" s="302"/>
      <c r="AL122" s="308">
        <v>0.40134287000000002</v>
      </c>
      <c r="AM122" s="308">
        <v>0.70127629000000002</v>
      </c>
      <c r="AN122" s="308"/>
      <c r="AO122" s="309"/>
      <c r="AP122" s="308">
        <v>0.19278894999999999</v>
      </c>
      <c r="AQ122" s="308">
        <v>0.20889247999999999</v>
      </c>
    </row>
    <row r="123" spans="2:43" x14ac:dyDescent="0.15">
      <c r="B123" s="295"/>
      <c r="C123" s="313">
        <v>895.822</v>
      </c>
      <c r="D123" s="312"/>
      <c r="E123" s="313">
        <v>652.13699999999994</v>
      </c>
      <c r="F123" s="313"/>
      <c r="G123" s="295"/>
      <c r="H123" s="313">
        <v>1220.8040000000001</v>
      </c>
      <c r="I123" s="312"/>
      <c r="J123" s="313">
        <v>1767.133</v>
      </c>
      <c r="K123" s="303"/>
      <c r="L123" s="303"/>
      <c r="M123" s="300"/>
      <c r="N123" s="300"/>
      <c r="Q123" s="300"/>
      <c r="R123" s="307">
        <v>4434.9669999999996</v>
      </c>
      <c r="S123" s="300"/>
      <c r="T123" s="307">
        <v>2991.2660000000001</v>
      </c>
      <c r="U123" s="300"/>
      <c r="V123" s="300"/>
      <c r="W123" s="307">
        <v>6315.3959999999997</v>
      </c>
      <c r="X123" s="300"/>
      <c r="Y123" s="307">
        <v>3579.2640000000001</v>
      </c>
      <c r="AA123" s="302"/>
      <c r="AB123" s="300"/>
      <c r="AC123" s="308"/>
      <c r="AD123" s="308"/>
      <c r="AE123" s="309"/>
      <c r="AF123" s="308">
        <v>4864.7030000000004</v>
      </c>
      <c r="AG123" s="308"/>
      <c r="AH123" s="308">
        <v>6082.2929999999997</v>
      </c>
      <c r="AK123" s="302"/>
      <c r="AL123" s="308">
        <v>0.17299684000000001</v>
      </c>
      <c r="AM123" s="308">
        <v>0.12904581000000001</v>
      </c>
      <c r="AN123" s="308"/>
      <c r="AO123" s="309"/>
      <c r="AP123" s="308">
        <v>0.20382140000000001</v>
      </c>
      <c r="AQ123" s="308">
        <v>0.18031069999999999</v>
      </c>
    </row>
    <row r="124" spans="2:43" x14ac:dyDescent="0.15">
      <c r="B124" s="295"/>
      <c r="C124" s="313">
        <v>770.75199999999995</v>
      </c>
      <c r="D124" s="312"/>
      <c r="E124" s="313">
        <v>713.12</v>
      </c>
      <c r="F124" s="313"/>
      <c r="G124" s="312"/>
      <c r="H124" s="313">
        <v>1206.104</v>
      </c>
      <c r="I124" s="312"/>
      <c r="J124" s="313">
        <v>1099.06</v>
      </c>
      <c r="K124" s="303"/>
      <c r="L124" s="303"/>
      <c r="M124" s="300"/>
      <c r="N124" s="300"/>
      <c r="Q124" s="300"/>
      <c r="R124" s="307">
        <v>4789.8230000000003</v>
      </c>
      <c r="S124" s="300"/>
      <c r="T124" s="307">
        <v>3006.172</v>
      </c>
      <c r="U124" s="300"/>
      <c r="V124" s="300"/>
      <c r="W124" s="307">
        <v>7063.1509999999998</v>
      </c>
      <c r="X124" s="300"/>
      <c r="Y124" s="307">
        <v>5450.3109999999997</v>
      </c>
      <c r="AA124" s="302"/>
      <c r="AB124" s="300"/>
      <c r="AC124" s="308"/>
      <c r="AD124" s="308"/>
      <c r="AE124" s="309"/>
      <c r="AF124" s="308">
        <v>7639.6679999999997</v>
      </c>
      <c r="AG124" s="308"/>
      <c r="AH124" s="308">
        <v>5381.8519999999999</v>
      </c>
      <c r="AK124" s="302"/>
      <c r="AL124" s="308">
        <v>0.54936691000000004</v>
      </c>
      <c r="AM124" s="308">
        <v>0.38798408000000001</v>
      </c>
      <c r="AN124" s="308"/>
      <c r="AO124" s="309"/>
      <c r="AP124" s="308">
        <v>0.10168926</v>
      </c>
      <c r="AQ124" s="308">
        <v>0.1097101</v>
      </c>
    </row>
    <row r="125" spans="2:43" x14ac:dyDescent="0.15">
      <c r="B125" s="295"/>
      <c r="C125" s="313">
        <v>911.80499999999995</v>
      </c>
      <c r="D125" s="312"/>
      <c r="E125" s="313">
        <v>744.74099999999999</v>
      </c>
      <c r="F125" s="313"/>
      <c r="G125" s="312"/>
      <c r="H125" s="313">
        <v>1448.2809999999999</v>
      </c>
      <c r="I125" s="295"/>
      <c r="J125" s="313">
        <v>725.45699999999999</v>
      </c>
      <c r="K125" s="303"/>
      <c r="L125" s="303"/>
      <c r="M125" s="300"/>
      <c r="N125" s="300"/>
      <c r="Q125" s="300"/>
      <c r="R125" s="307">
        <v>4641.3649999999998</v>
      </c>
      <c r="S125" s="300"/>
      <c r="T125" s="307">
        <v>3136.9369999999999</v>
      </c>
      <c r="U125" s="300"/>
      <c r="V125" s="300"/>
      <c r="W125" s="307">
        <v>5904.8339999999998</v>
      </c>
      <c r="X125" s="300"/>
      <c r="Y125" s="307">
        <v>3913.2460000000001</v>
      </c>
      <c r="AA125" s="302"/>
      <c r="AB125" s="300"/>
      <c r="AC125" s="308"/>
      <c r="AD125" s="308"/>
      <c r="AE125" s="309"/>
      <c r="AF125" s="308">
        <v>5658.0820000000003</v>
      </c>
      <c r="AG125" s="308"/>
      <c r="AH125" s="308">
        <v>4203.4449999999997</v>
      </c>
      <c r="AK125" s="302"/>
      <c r="AL125" s="308">
        <v>0.50470683000000005</v>
      </c>
      <c r="AM125" s="308">
        <v>0.27595910000000001</v>
      </c>
      <c r="AN125" s="308"/>
      <c r="AO125" s="309"/>
      <c r="AP125" s="308">
        <v>5.390706E-2</v>
      </c>
      <c r="AQ125" s="308">
        <v>3.4943130000000003E-2</v>
      </c>
    </row>
    <row r="126" spans="2:43" x14ac:dyDescent="0.15">
      <c r="B126" s="295"/>
      <c r="C126" s="313">
        <v>704.64599999999996</v>
      </c>
      <c r="D126" s="312"/>
      <c r="E126" s="313">
        <v>794.20899999999995</v>
      </c>
      <c r="F126" s="313"/>
      <c r="G126" s="312"/>
      <c r="H126" s="313">
        <v>1362.98</v>
      </c>
      <c r="I126" s="295"/>
      <c r="J126" s="313">
        <v>861.90200000000004</v>
      </c>
      <c r="K126" s="303"/>
      <c r="L126" s="303"/>
      <c r="M126" s="300"/>
      <c r="N126" s="300"/>
      <c r="Q126" s="300"/>
      <c r="R126" s="307">
        <v>4755.1210000000001</v>
      </c>
      <c r="S126" s="300"/>
      <c r="T126" s="307">
        <v>2980.8029999999999</v>
      </c>
      <c r="U126" s="300"/>
      <c r="V126" s="300"/>
      <c r="W126" s="307">
        <v>8817.1890000000003</v>
      </c>
      <c r="X126" s="300"/>
      <c r="Y126" s="307">
        <v>3854.7159999999999</v>
      </c>
      <c r="AA126" s="302"/>
      <c r="AB126" s="300"/>
      <c r="AC126" s="308"/>
      <c r="AD126" s="308"/>
      <c r="AE126" s="309"/>
      <c r="AF126" s="308">
        <v>4829.1329999999998</v>
      </c>
      <c r="AG126" s="308"/>
      <c r="AH126" s="308">
        <v>5289.9570000000003</v>
      </c>
      <c r="AK126" s="302"/>
      <c r="AL126" s="308">
        <v>0.33027514000000002</v>
      </c>
      <c r="AM126" s="308">
        <v>0.30657448999999998</v>
      </c>
      <c r="AN126" s="308"/>
      <c r="AO126" s="309"/>
      <c r="AP126" s="308">
        <v>0.12409949000000001</v>
      </c>
      <c r="AQ126" s="308">
        <v>0.13386334999999999</v>
      </c>
    </row>
    <row r="127" spans="2:43" x14ac:dyDescent="0.15">
      <c r="B127" s="295"/>
      <c r="C127" s="313">
        <v>831.43100000000004</v>
      </c>
      <c r="D127" s="312"/>
      <c r="E127" s="313">
        <v>705.28800000000001</v>
      </c>
      <c r="F127" s="313"/>
      <c r="G127" s="312"/>
      <c r="H127" s="313">
        <v>1496.3520000000001</v>
      </c>
      <c r="I127" s="295"/>
      <c r="J127" s="313">
        <v>908.33100000000002</v>
      </c>
      <c r="K127" s="303"/>
      <c r="L127" s="303"/>
      <c r="M127" s="300"/>
      <c r="N127" s="300"/>
      <c r="Q127" s="300"/>
      <c r="R127" s="307">
        <v>4494.4880000000003</v>
      </c>
      <c r="S127" s="300"/>
      <c r="T127" s="307">
        <v>2084.4349999999999</v>
      </c>
      <c r="U127" s="300"/>
      <c r="V127" s="300"/>
      <c r="W127" s="307">
        <v>8021.4170000000004</v>
      </c>
      <c r="X127" s="300"/>
      <c r="Y127" s="307">
        <v>3478.1289999999999</v>
      </c>
      <c r="AA127" s="302"/>
      <c r="AB127" s="300"/>
      <c r="AC127" s="308"/>
      <c r="AD127" s="308"/>
      <c r="AE127" s="309"/>
      <c r="AF127" s="308">
        <v>3695.1019999999999</v>
      </c>
      <c r="AG127" s="308"/>
      <c r="AH127" s="308">
        <v>4245.3090000000002</v>
      </c>
      <c r="AK127" s="302"/>
      <c r="AL127" s="308">
        <v>0.42405926999999999</v>
      </c>
      <c r="AM127" s="308">
        <v>0.46553052</v>
      </c>
      <c r="AN127" s="308"/>
      <c r="AO127" s="309"/>
      <c r="AP127" s="308">
        <v>0.1157102</v>
      </c>
      <c r="AQ127" s="308">
        <v>7.6410640000000002E-2</v>
      </c>
    </row>
    <row r="128" spans="2:43" x14ac:dyDescent="0.15">
      <c r="B128" s="295"/>
      <c r="C128" s="313">
        <v>953.32399999999996</v>
      </c>
      <c r="D128" s="312"/>
      <c r="E128" s="313">
        <v>899.92600000000004</v>
      </c>
      <c r="F128" s="313"/>
      <c r="G128" s="312"/>
      <c r="H128" s="313">
        <v>785.88300000000004</v>
      </c>
      <c r="I128" s="295"/>
      <c r="J128" s="313">
        <v>1228.057</v>
      </c>
      <c r="K128" s="303"/>
      <c r="L128" s="303"/>
      <c r="M128" s="300"/>
      <c r="N128" s="300"/>
      <c r="Q128" s="300"/>
      <c r="R128" s="307">
        <v>3008.4560000000001</v>
      </c>
      <c r="S128" s="300"/>
      <c r="T128" s="307">
        <v>2045.4480000000001</v>
      </c>
      <c r="U128" s="300"/>
      <c r="V128" s="300"/>
      <c r="W128" s="307">
        <v>8450.6939999999995</v>
      </c>
      <c r="X128" s="300"/>
      <c r="Y128" s="307">
        <v>3873.6190000000001</v>
      </c>
      <c r="AA128" s="302"/>
      <c r="AB128" s="300"/>
      <c r="AC128" s="308"/>
      <c r="AD128" s="308"/>
      <c r="AE128" s="309"/>
      <c r="AF128" s="308">
        <v>4038.8789999999999</v>
      </c>
      <c r="AG128" s="308"/>
      <c r="AH128" s="308">
        <v>4494.9409999999998</v>
      </c>
      <c r="AK128" s="302"/>
      <c r="AL128" s="308">
        <v>0.37355461000000001</v>
      </c>
      <c r="AM128" s="308">
        <v>0.21186394</v>
      </c>
      <c r="AN128" s="308"/>
      <c r="AO128" s="309"/>
      <c r="AP128" s="308">
        <v>0.49641025999999999</v>
      </c>
      <c r="AQ128" s="308">
        <v>0.46918304999999999</v>
      </c>
    </row>
    <row r="129" spans="2:43" x14ac:dyDescent="0.15">
      <c r="B129" s="295"/>
      <c r="C129" s="313">
        <v>843.72</v>
      </c>
      <c r="D129" s="312"/>
      <c r="E129" s="313">
        <v>909.01800000000003</v>
      </c>
      <c r="F129" s="313"/>
      <c r="G129" s="312"/>
      <c r="H129" s="313">
        <v>919.72799999999995</v>
      </c>
      <c r="I129" s="295"/>
      <c r="J129" s="313">
        <v>1071.1310000000001</v>
      </c>
      <c r="K129" s="303"/>
      <c r="L129" s="303"/>
      <c r="M129" s="300"/>
      <c r="N129" s="300"/>
      <c r="Q129" s="300"/>
      <c r="R129" s="307">
        <v>3737.23</v>
      </c>
      <c r="S129" s="300"/>
      <c r="T129" s="307">
        <v>6272.1109999999999</v>
      </c>
      <c r="U129" s="300"/>
      <c r="V129" s="300"/>
      <c r="W129" s="307">
        <v>7017.4219999999996</v>
      </c>
      <c r="X129" s="300"/>
      <c r="Y129" s="307">
        <v>2904.6179999999999</v>
      </c>
      <c r="AA129" s="302"/>
      <c r="AB129" s="300"/>
      <c r="AC129" s="308"/>
      <c r="AD129" s="308"/>
      <c r="AE129" s="309"/>
      <c r="AF129" s="308">
        <v>5142.9409999999998</v>
      </c>
      <c r="AG129" s="308"/>
      <c r="AH129" s="308">
        <v>7278.98</v>
      </c>
      <c r="AK129" s="302"/>
      <c r="AL129" s="308">
        <v>0.61650026000000002</v>
      </c>
      <c r="AM129" s="308">
        <v>0.49230025999999999</v>
      </c>
      <c r="AN129" s="308"/>
      <c r="AO129" s="309"/>
      <c r="AP129" s="308">
        <v>0.39153142000000002</v>
      </c>
      <c r="AQ129" s="308">
        <v>0.29987553</v>
      </c>
    </row>
    <row r="130" spans="2:43" x14ac:dyDescent="0.15">
      <c r="B130" s="295"/>
      <c r="C130" s="313">
        <v>802.52700000000004</v>
      </c>
      <c r="D130" s="312"/>
      <c r="E130" s="313">
        <v>634.37400000000002</v>
      </c>
      <c r="F130" s="313"/>
      <c r="G130" s="312"/>
      <c r="H130" s="313">
        <v>1205.0070000000001</v>
      </c>
      <c r="I130" s="295"/>
      <c r="J130" s="313">
        <v>1454.4110000000001</v>
      </c>
      <c r="K130" s="303"/>
      <c r="L130" s="303"/>
      <c r="M130" s="300"/>
      <c r="N130" s="300"/>
      <c r="Q130" s="300"/>
      <c r="R130" s="307">
        <v>4812.0910000000003</v>
      </c>
      <c r="S130" s="300"/>
      <c r="T130" s="307">
        <v>8291.7999999999993</v>
      </c>
      <c r="U130" s="300"/>
      <c r="V130" s="300"/>
      <c r="W130" s="307">
        <v>8029.91</v>
      </c>
      <c r="X130" s="300"/>
      <c r="Y130" s="307">
        <v>3553.73</v>
      </c>
      <c r="AA130" s="302"/>
      <c r="AB130" s="308"/>
      <c r="AC130" s="308"/>
      <c r="AD130" s="308"/>
      <c r="AE130" s="309"/>
      <c r="AF130" s="308">
        <v>5140.6639999999998</v>
      </c>
      <c r="AG130" s="308"/>
      <c r="AH130" s="308">
        <v>4397.9650000000001</v>
      </c>
      <c r="AK130" s="302"/>
      <c r="AL130" s="308">
        <v>0.51197923000000001</v>
      </c>
      <c r="AM130" s="308">
        <v>0.48802923999999998</v>
      </c>
      <c r="AN130" s="308"/>
      <c r="AO130" s="309"/>
      <c r="AP130" s="308">
        <v>0.21620441000000001</v>
      </c>
      <c r="AQ130" s="308">
        <v>0.18898988999999999</v>
      </c>
    </row>
    <row r="131" spans="2:43" x14ac:dyDescent="0.15">
      <c r="B131" s="295"/>
      <c r="C131" s="313">
        <v>811.32899999999995</v>
      </c>
      <c r="D131" s="312"/>
      <c r="E131" s="313">
        <v>1026.422</v>
      </c>
      <c r="F131" s="313"/>
      <c r="G131" s="312"/>
      <c r="H131" s="313">
        <v>1351.059</v>
      </c>
      <c r="I131" s="295"/>
      <c r="J131" s="313">
        <v>1304.1110000000001</v>
      </c>
      <c r="K131" s="303"/>
      <c r="L131" s="303"/>
      <c r="M131" s="300"/>
      <c r="N131" s="300"/>
      <c r="Q131" s="300"/>
      <c r="R131" s="307">
        <v>3148.0810000000001</v>
      </c>
      <c r="S131" s="300"/>
      <c r="T131" s="307">
        <v>6670.4750000000004</v>
      </c>
      <c r="U131" s="300"/>
      <c r="V131" s="300"/>
      <c r="W131" s="307">
        <v>5332.8469999999998</v>
      </c>
      <c r="X131" s="300"/>
      <c r="Y131" s="307">
        <v>3923.951</v>
      </c>
      <c r="AA131" s="302"/>
      <c r="AB131" s="308"/>
      <c r="AC131" s="308"/>
      <c r="AD131" s="308"/>
      <c r="AE131" s="309"/>
      <c r="AF131" s="308">
        <v>5290.8360000000002</v>
      </c>
      <c r="AG131" s="308"/>
      <c r="AH131" s="308">
        <v>3523.4839999999999</v>
      </c>
      <c r="AK131" s="302"/>
      <c r="AL131" s="308">
        <v>8.3462510000000004E-2</v>
      </c>
      <c r="AM131" s="308">
        <v>1.051246E-2</v>
      </c>
      <c r="AN131" s="308"/>
      <c r="AO131" s="309"/>
      <c r="AP131" s="308">
        <v>0.53022060999999998</v>
      </c>
      <c r="AQ131" s="308">
        <v>0.42151684</v>
      </c>
    </row>
    <row r="132" spans="2:43" x14ac:dyDescent="0.15">
      <c r="B132" s="295"/>
      <c r="C132" s="313">
        <v>725.63300000000004</v>
      </c>
      <c r="D132" s="312"/>
      <c r="E132" s="313">
        <v>600.93899999999996</v>
      </c>
      <c r="F132" s="313"/>
      <c r="G132" s="312"/>
      <c r="H132" s="313">
        <v>1490.778</v>
      </c>
      <c r="I132" s="295"/>
      <c r="J132" s="313">
        <v>1224.68</v>
      </c>
      <c r="K132" s="303"/>
      <c r="L132" s="303"/>
      <c r="M132" s="300"/>
      <c r="N132" s="300"/>
      <c r="Q132" s="300"/>
      <c r="R132" s="307">
        <v>3123.0189999999998</v>
      </c>
      <c r="S132" s="300"/>
      <c r="T132" s="307">
        <v>4867.6679999999997</v>
      </c>
      <c r="U132" s="300"/>
      <c r="V132" s="300"/>
      <c r="W132" s="307">
        <v>5786.5349999999999</v>
      </c>
      <c r="X132" s="300"/>
      <c r="Y132" s="307">
        <v>4616.4620000000004</v>
      </c>
      <c r="AA132" s="302"/>
      <c r="AB132" s="308"/>
      <c r="AC132" s="308"/>
      <c r="AD132" s="308"/>
      <c r="AE132" s="309"/>
      <c r="AF132" s="308">
        <v>5556.6329999999998</v>
      </c>
      <c r="AG132" s="308"/>
      <c r="AH132" s="308">
        <v>5870.48</v>
      </c>
      <c r="AK132" s="302"/>
      <c r="AL132" s="308">
        <v>0.73116272000000004</v>
      </c>
      <c r="AM132" s="308">
        <v>0.89066506000000001</v>
      </c>
      <c r="AN132" s="308"/>
      <c r="AO132" s="309"/>
      <c r="AP132" s="308">
        <v>0.16943849</v>
      </c>
      <c r="AQ132" s="308">
        <v>0.15532139</v>
      </c>
    </row>
    <row r="133" spans="2:43" x14ac:dyDescent="0.15">
      <c r="B133" s="295"/>
      <c r="C133" s="313">
        <v>674.58500000000004</v>
      </c>
      <c r="D133" s="312" t="s">
        <v>392</v>
      </c>
      <c r="E133" s="313">
        <v>851.53599999999994</v>
      </c>
      <c r="F133" s="313"/>
      <c r="G133" s="312"/>
      <c r="H133" s="313">
        <v>1348.1880000000001</v>
      </c>
      <c r="I133" s="295"/>
      <c r="J133" s="313">
        <v>914.16099999999994</v>
      </c>
      <c r="K133" s="303"/>
      <c r="L133" s="303"/>
      <c r="M133" s="300"/>
      <c r="N133" s="300"/>
      <c r="Q133" s="300"/>
      <c r="R133" s="307">
        <v>3448.0329999999999</v>
      </c>
      <c r="S133" s="300"/>
      <c r="T133" s="307">
        <v>6190.2089999999998</v>
      </c>
      <c r="U133" s="300"/>
      <c r="V133" s="300"/>
      <c r="W133" s="307">
        <v>7234.7569999999996</v>
      </c>
      <c r="X133" s="300"/>
      <c r="Y133" s="307">
        <v>3704.029</v>
      </c>
      <c r="AA133" s="302"/>
      <c r="AB133" s="308"/>
      <c r="AC133" s="308"/>
      <c r="AD133" s="308"/>
      <c r="AE133" s="309"/>
      <c r="AF133" s="308">
        <v>5661.0619999999999</v>
      </c>
      <c r="AG133" s="308"/>
      <c r="AH133" s="308">
        <v>6310.9610000000002</v>
      </c>
      <c r="AK133" s="302"/>
      <c r="AL133" s="308">
        <v>0.25240265000000001</v>
      </c>
      <c r="AM133" s="308">
        <v>0.26796314999999998</v>
      </c>
      <c r="AN133" s="308"/>
      <c r="AO133" s="309"/>
      <c r="AP133" s="308">
        <v>0.51951656000000002</v>
      </c>
      <c r="AQ133" s="308">
        <v>0.43104916999999998</v>
      </c>
    </row>
    <row r="134" spans="2:43" x14ac:dyDescent="0.15">
      <c r="B134" s="295"/>
      <c r="C134" s="313">
        <v>938.48099999999999</v>
      </c>
      <c r="D134" s="312"/>
      <c r="E134" s="313">
        <v>858.24199999999996</v>
      </c>
      <c r="F134" s="313"/>
      <c r="G134" s="312"/>
      <c r="H134" s="313">
        <v>1447.155</v>
      </c>
      <c r="I134" s="295"/>
      <c r="J134" s="313">
        <v>1191.654</v>
      </c>
      <c r="K134" s="303"/>
      <c r="L134" s="303"/>
      <c r="M134" s="300"/>
      <c r="N134" s="300"/>
      <c r="Q134" s="300"/>
      <c r="R134" s="307">
        <v>3477.6239999999998</v>
      </c>
      <c r="S134" s="300"/>
      <c r="T134" s="307">
        <v>8220.7970000000005</v>
      </c>
      <c r="U134" s="300"/>
      <c r="V134" s="300"/>
      <c r="W134" s="307">
        <v>3528.3180000000002</v>
      </c>
      <c r="X134" s="300"/>
      <c r="Y134" s="307">
        <v>4358.4639999999999</v>
      </c>
      <c r="AA134" s="302"/>
      <c r="AB134" s="308"/>
      <c r="AC134" s="308"/>
      <c r="AD134" s="308"/>
      <c r="AE134" s="309"/>
      <c r="AF134" s="308">
        <v>4928.9570000000003</v>
      </c>
      <c r="AG134" s="308"/>
      <c r="AH134" s="308">
        <v>4740.5</v>
      </c>
      <c r="AK134" s="302"/>
      <c r="AL134" s="308">
        <v>5.9937789999999998E-2</v>
      </c>
      <c r="AM134" s="308">
        <v>4.2357930000000002E-2</v>
      </c>
      <c r="AN134" s="308"/>
      <c r="AO134" s="309"/>
      <c r="AP134" s="308">
        <v>0.52300075999999995</v>
      </c>
      <c r="AQ134" s="308">
        <v>0.46791817000000002</v>
      </c>
    </row>
    <row r="135" spans="2:43" x14ac:dyDescent="0.15">
      <c r="B135" s="295"/>
      <c r="C135" s="313">
        <v>942.42100000000005</v>
      </c>
      <c r="D135" s="312"/>
      <c r="E135" s="313">
        <v>561.88099999999997</v>
      </c>
      <c r="F135" s="313"/>
      <c r="G135" s="312"/>
      <c r="H135" s="313">
        <v>1366.367</v>
      </c>
      <c r="I135" s="295"/>
      <c r="J135" s="313">
        <v>795.36699999999996</v>
      </c>
      <c r="K135" s="303"/>
      <c r="L135" s="303"/>
      <c r="M135" s="300"/>
      <c r="N135" s="300"/>
      <c r="Q135" s="300"/>
      <c r="R135" s="307">
        <v>4255.7120000000004</v>
      </c>
      <c r="S135" s="300"/>
      <c r="T135" s="307">
        <v>5780.6289999999999</v>
      </c>
      <c r="U135" s="300"/>
      <c r="V135" s="300"/>
      <c r="W135" s="307">
        <v>6049.6130000000003</v>
      </c>
      <c r="X135" s="300"/>
      <c r="Y135" s="307">
        <v>4972.3389999999999</v>
      </c>
      <c r="AA135" s="302"/>
      <c r="AB135" s="308"/>
      <c r="AC135" s="308"/>
      <c r="AD135" s="308"/>
      <c r="AE135" s="309"/>
      <c r="AF135" s="308">
        <v>4219.0940000000001</v>
      </c>
      <c r="AG135" s="308"/>
      <c r="AH135" s="308">
        <v>5453.1559999999999</v>
      </c>
      <c r="AK135" s="302"/>
      <c r="AL135" s="308">
        <v>1.1151924499999999</v>
      </c>
      <c r="AM135" s="308">
        <v>1.5515912700000001</v>
      </c>
      <c r="AN135" s="308"/>
      <c r="AO135" s="309"/>
      <c r="AP135" s="308">
        <v>0.61854947000000005</v>
      </c>
      <c r="AQ135" s="308">
        <v>0.28383510000000001</v>
      </c>
    </row>
    <row r="136" spans="2:43" x14ac:dyDescent="0.15">
      <c r="B136" s="295"/>
      <c r="C136" s="313">
        <v>733.21400000000006</v>
      </c>
      <c r="D136" s="312"/>
      <c r="E136" s="313">
        <v>625.81600000000003</v>
      </c>
      <c r="F136" s="313"/>
      <c r="G136" s="312"/>
      <c r="H136" s="313">
        <v>891.07299999999998</v>
      </c>
      <c r="I136" s="312"/>
      <c r="J136" s="313">
        <v>1176.075</v>
      </c>
      <c r="K136" s="303"/>
      <c r="L136" s="303"/>
      <c r="M136" s="300"/>
      <c r="N136" s="300"/>
      <c r="Q136" s="300"/>
      <c r="R136" s="307">
        <v>3134.6509999999998</v>
      </c>
      <c r="S136" s="300"/>
      <c r="T136" s="307">
        <v>5654.7060000000001</v>
      </c>
      <c r="U136" s="300"/>
      <c r="V136" s="300"/>
      <c r="W136" s="307">
        <v>5910.9350000000004</v>
      </c>
      <c r="X136" s="300"/>
      <c r="Y136" s="307">
        <v>3775.1610000000001</v>
      </c>
      <c r="AA136" s="302"/>
      <c r="AB136" s="308"/>
      <c r="AC136" s="308"/>
      <c r="AD136" s="308"/>
      <c r="AE136" s="309"/>
      <c r="AF136" s="308">
        <v>5771.9139999999998</v>
      </c>
      <c r="AG136" s="308"/>
      <c r="AH136" s="308">
        <v>6049.8519999999999</v>
      </c>
      <c r="AK136" s="302"/>
      <c r="AL136" s="308">
        <v>0.32324771000000002</v>
      </c>
      <c r="AM136" s="308">
        <v>0.30654779999999998</v>
      </c>
      <c r="AN136" s="308"/>
      <c r="AO136" s="309"/>
      <c r="AP136" s="308">
        <v>4.0434159999999997E-2</v>
      </c>
      <c r="AQ136" s="308">
        <v>3.056211E-2</v>
      </c>
    </row>
    <row r="137" spans="2:43" x14ac:dyDescent="0.15">
      <c r="B137" s="295"/>
      <c r="C137" s="313">
        <v>809.78800000000001</v>
      </c>
      <c r="D137" s="312"/>
      <c r="E137" s="313">
        <v>974.19399999999996</v>
      </c>
      <c r="F137" s="313"/>
      <c r="G137" s="312"/>
      <c r="H137" s="313">
        <v>1126.097</v>
      </c>
      <c r="I137" s="312"/>
      <c r="J137" s="313">
        <v>977.56399999999996</v>
      </c>
      <c r="K137" s="303"/>
      <c r="L137" s="303"/>
      <c r="M137" s="300"/>
      <c r="N137" s="300"/>
      <c r="Q137" s="300"/>
      <c r="R137" s="307">
        <v>5481.7259999999997</v>
      </c>
      <c r="S137" s="300"/>
      <c r="T137" s="307">
        <v>5008.7619999999997</v>
      </c>
      <c r="U137" s="300"/>
      <c r="V137" s="300"/>
      <c r="W137" s="307">
        <v>7797.2190000000001</v>
      </c>
      <c r="X137" s="300"/>
      <c r="Y137" s="307">
        <v>6380.8869999999997</v>
      </c>
      <c r="AA137" s="302"/>
      <c r="AB137" s="308"/>
      <c r="AC137" s="308"/>
      <c r="AD137" s="308"/>
      <c r="AE137" s="309"/>
      <c r="AF137" s="308">
        <v>6146.7619999999997</v>
      </c>
      <c r="AG137" s="308"/>
      <c r="AH137" s="308">
        <v>5767.2889999999998</v>
      </c>
      <c r="AK137" s="302"/>
      <c r="AL137" s="308">
        <v>0.36029066999999998</v>
      </c>
      <c r="AM137" s="308">
        <v>0.21371968</v>
      </c>
      <c r="AN137" s="308"/>
      <c r="AO137" s="309"/>
      <c r="AP137" s="308">
        <v>0.44843665999999999</v>
      </c>
      <c r="AQ137" s="308">
        <v>0.49672622</v>
      </c>
    </row>
    <row r="138" spans="2:43" x14ac:dyDescent="0.15">
      <c r="B138" s="295"/>
      <c r="C138" s="313">
        <v>876.12400000000002</v>
      </c>
      <c r="D138" s="312"/>
      <c r="E138" s="313">
        <v>934.46600000000001</v>
      </c>
      <c r="F138" s="313"/>
      <c r="G138" s="312"/>
      <c r="H138" s="313">
        <v>1388.213</v>
      </c>
      <c r="I138" s="312"/>
      <c r="J138" s="313">
        <v>1021.224</v>
      </c>
      <c r="K138" s="303"/>
      <c r="L138" s="303"/>
      <c r="M138" s="300"/>
      <c r="N138" s="300"/>
      <c r="Q138" s="300"/>
      <c r="R138" s="307">
        <v>3496.5140000000001</v>
      </c>
      <c r="S138" s="300"/>
      <c r="T138" s="307">
        <v>5955.45</v>
      </c>
      <c r="U138" s="300"/>
      <c r="V138" s="300"/>
      <c r="W138" s="307">
        <v>6221.7179999999998</v>
      </c>
      <c r="X138" s="300"/>
      <c r="Y138" s="307">
        <v>4506.6840000000002</v>
      </c>
      <c r="AA138" s="302"/>
      <c r="AB138" s="308"/>
      <c r="AC138" s="308"/>
      <c r="AD138" s="308"/>
      <c r="AE138" s="309"/>
      <c r="AF138" s="308">
        <v>6812.4219999999996</v>
      </c>
      <c r="AG138" s="308"/>
      <c r="AH138" s="308">
        <v>4318.6840000000002</v>
      </c>
      <c r="AK138" s="302"/>
      <c r="AL138" s="308">
        <v>0.13410027999999999</v>
      </c>
      <c r="AM138" s="308">
        <v>7.5183929999999996E-2</v>
      </c>
      <c r="AN138" s="308"/>
      <c r="AO138" s="309"/>
      <c r="AP138" s="308">
        <v>1.7442201900000001</v>
      </c>
      <c r="AQ138" s="308">
        <v>2.04594663</v>
      </c>
    </row>
    <row r="139" spans="2:43" x14ac:dyDescent="0.15">
      <c r="B139" s="295"/>
      <c r="C139" s="313">
        <v>602.26300000000003</v>
      </c>
      <c r="D139" s="312"/>
      <c r="E139" s="313">
        <v>1207.3119999999999</v>
      </c>
      <c r="F139" s="313"/>
      <c r="G139" s="312"/>
      <c r="H139" s="313">
        <v>1247.53</v>
      </c>
      <c r="I139" s="312"/>
      <c r="J139" s="313">
        <v>1346.748</v>
      </c>
      <c r="K139" s="303"/>
      <c r="L139" s="303"/>
      <c r="M139" s="300"/>
      <c r="N139" s="300"/>
      <c r="Q139" s="300"/>
      <c r="R139" s="307">
        <v>2825.4279999999999</v>
      </c>
      <c r="S139" s="300"/>
      <c r="T139" s="307">
        <v>6347.6809999999996</v>
      </c>
      <c r="U139" s="300"/>
      <c r="V139" s="300"/>
      <c r="W139" s="307">
        <v>4963.884</v>
      </c>
      <c r="X139" s="300"/>
      <c r="Y139" s="307">
        <v>3012.3130000000001</v>
      </c>
      <c r="AA139" s="302"/>
      <c r="AB139" s="308"/>
      <c r="AC139" s="308"/>
      <c r="AD139" s="308"/>
      <c r="AE139" s="309"/>
      <c r="AF139" s="308">
        <v>6250.5860000000002</v>
      </c>
      <c r="AG139" s="309" t="s">
        <v>184</v>
      </c>
      <c r="AH139" s="308">
        <v>3584.078</v>
      </c>
      <c r="AK139" s="302"/>
      <c r="AL139" s="308">
        <v>0.16575690000000001</v>
      </c>
      <c r="AM139" s="308">
        <v>8.5427169999999997E-2</v>
      </c>
      <c r="AN139" s="308"/>
      <c r="AO139" s="309"/>
      <c r="AP139" s="308">
        <v>1.0671046</v>
      </c>
      <c r="AQ139" s="308">
        <v>0.85966704000000005</v>
      </c>
    </row>
    <row r="140" spans="2:43" x14ac:dyDescent="0.15">
      <c r="B140" s="295"/>
      <c r="C140" s="313">
        <v>800.64599999999996</v>
      </c>
      <c r="D140" s="312"/>
      <c r="E140" s="313">
        <v>1325.499</v>
      </c>
      <c r="F140" s="313"/>
      <c r="G140" s="312"/>
      <c r="H140" s="313">
        <v>1303.0640000000001</v>
      </c>
      <c r="I140" s="312"/>
      <c r="J140" s="313">
        <v>1210.405</v>
      </c>
      <c r="K140" s="303"/>
      <c r="L140" s="303"/>
      <c r="M140" s="300"/>
      <c r="N140" s="300"/>
      <c r="Q140" s="300"/>
      <c r="R140" s="307">
        <v>5400.58</v>
      </c>
      <c r="S140" s="300"/>
      <c r="T140" s="307">
        <v>8117.6030000000001</v>
      </c>
      <c r="U140" s="300"/>
      <c r="V140" s="300"/>
      <c r="W140" s="307">
        <v>6328.69</v>
      </c>
      <c r="X140" s="300"/>
      <c r="Y140" s="307">
        <v>3374.1790000000001</v>
      </c>
      <c r="AA140" s="302"/>
      <c r="AB140" s="308"/>
      <c r="AC140" s="308"/>
      <c r="AD140" s="308"/>
      <c r="AE140" s="309"/>
      <c r="AF140" s="308">
        <v>6485.4260000000004</v>
      </c>
      <c r="AG140" s="308"/>
      <c r="AH140" s="308">
        <v>5687.1210000000001</v>
      </c>
      <c r="AK140" s="302"/>
      <c r="AL140" s="308">
        <v>0.32622367000000002</v>
      </c>
      <c r="AM140" s="308">
        <v>0.28602992999999999</v>
      </c>
      <c r="AN140" s="308"/>
      <c r="AO140" s="309"/>
      <c r="AP140" s="308">
        <v>8.0961359999999996E-2</v>
      </c>
      <c r="AQ140" s="308">
        <v>5.4169009999999997E-2</v>
      </c>
    </row>
    <row r="141" spans="2:43" x14ac:dyDescent="0.15">
      <c r="B141" s="295"/>
      <c r="C141" s="313">
        <v>790.03499999999997</v>
      </c>
      <c r="D141" s="312"/>
      <c r="E141" s="313">
        <v>812.572</v>
      </c>
      <c r="F141" s="313"/>
      <c r="G141" s="312"/>
      <c r="H141" s="313">
        <v>1347.5740000000001</v>
      </c>
      <c r="I141" s="312"/>
      <c r="J141" s="313">
        <v>775.36099999999999</v>
      </c>
      <c r="K141" s="303"/>
      <c r="L141" s="303"/>
      <c r="M141" s="300"/>
      <c r="N141" s="300"/>
      <c r="Q141" s="300"/>
      <c r="R141" s="307">
        <v>3715.3090000000002</v>
      </c>
      <c r="S141" s="300"/>
      <c r="T141" s="307">
        <v>5622.1629999999996</v>
      </c>
      <c r="U141" s="300"/>
      <c r="V141" s="300"/>
      <c r="W141" s="307">
        <v>10688.829</v>
      </c>
      <c r="X141" s="300"/>
      <c r="Y141" s="307">
        <v>3096.4270000000001</v>
      </c>
      <c r="AA141" s="302"/>
      <c r="AB141" s="308"/>
      <c r="AC141" s="308"/>
      <c r="AD141" s="308"/>
      <c r="AE141" s="309" t="s">
        <v>184</v>
      </c>
      <c r="AF141" s="308">
        <v>6416.9409999999998</v>
      </c>
      <c r="AG141" s="308"/>
      <c r="AH141" s="308">
        <v>4559.4880000000003</v>
      </c>
      <c r="AK141" s="302"/>
      <c r="AL141" s="308">
        <v>0.16484905999999999</v>
      </c>
      <c r="AM141" s="308">
        <v>0.10401401</v>
      </c>
      <c r="AN141" s="308"/>
      <c r="AO141" s="309"/>
      <c r="AP141" s="308">
        <v>0.66030407000000002</v>
      </c>
      <c r="AQ141" s="308">
        <v>0.67653896000000002</v>
      </c>
    </row>
    <row r="142" spans="2:43" x14ac:dyDescent="0.15">
      <c r="B142" s="295"/>
      <c r="C142" s="313">
        <v>855.69100000000003</v>
      </c>
      <c r="D142" s="312"/>
      <c r="E142" s="313">
        <v>790.76400000000001</v>
      </c>
      <c r="F142" s="313"/>
      <c r="G142" s="312"/>
      <c r="H142" s="313">
        <v>990.04700000000003</v>
      </c>
      <c r="I142" s="312"/>
      <c r="J142" s="313">
        <v>1066.6790000000001</v>
      </c>
      <c r="K142" s="303"/>
      <c r="L142" s="303"/>
      <c r="M142" s="300"/>
      <c r="N142" s="300"/>
      <c r="Q142" s="300"/>
      <c r="R142" s="307">
        <v>4933.7359999999999</v>
      </c>
      <c r="S142" s="300"/>
      <c r="T142" s="307">
        <v>7573.3710000000001</v>
      </c>
      <c r="U142" s="300"/>
      <c r="V142" s="300"/>
      <c r="W142" s="307">
        <v>5815.1809999999996</v>
      </c>
      <c r="X142" s="300"/>
      <c r="Y142" s="307">
        <v>3194.1019999999999</v>
      </c>
      <c r="AA142" s="302"/>
      <c r="AB142" s="308"/>
      <c r="AC142" s="308"/>
      <c r="AD142" s="308"/>
      <c r="AE142" s="309"/>
      <c r="AF142" s="308">
        <v>4166.4260000000004</v>
      </c>
      <c r="AG142" s="308"/>
      <c r="AH142" s="308">
        <v>4132.1840000000002</v>
      </c>
      <c r="AK142" s="302"/>
      <c r="AL142" s="308">
        <v>0.14411031999999999</v>
      </c>
      <c r="AM142" s="308">
        <v>0.12877085999999999</v>
      </c>
      <c r="AN142" s="308"/>
      <c r="AO142" s="309"/>
      <c r="AP142" s="308">
        <v>0.58090852000000004</v>
      </c>
      <c r="AQ142" s="308">
        <v>0.55461702000000002</v>
      </c>
    </row>
    <row r="143" spans="2:43" x14ac:dyDescent="0.15">
      <c r="B143" s="295"/>
      <c r="C143" s="313">
        <v>646.62400000000002</v>
      </c>
      <c r="D143" s="312"/>
      <c r="E143" s="313">
        <v>789.81299999999999</v>
      </c>
      <c r="F143" s="313"/>
      <c r="G143" s="312"/>
      <c r="H143" s="313">
        <v>1083.221</v>
      </c>
      <c r="I143" s="295"/>
      <c r="J143" s="313">
        <v>935.37699999999995</v>
      </c>
      <c r="K143" s="303"/>
      <c r="L143" s="303"/>
      <c r="M143" s="300"/>
      <c r="N143" s="300"/>
      <c r="Q143" s="300"/>
      <c r="R143" s="307">
        <v>3093.634</v>
      </c>
      <c r="S143" s="300"/>
      <c r="T143" s="307">
        <v>7973.7349999999997</v>
      </c>
      <c r="U143" s="300"/>
      <c r="V143" s="300"/>
      <c r="W143" s="307">
        <v>4644.1090000000004</v>
      </c>
      <c r="X143" s="300"/>
      <c r="Y143" s="307">
        <v>2755.6570000000002</v>
      </c>
      <c r="AA143" s="302"/>
      <c r="AB143" s="308"/>
      <c r="AC143" s="308"/>
      <c r="AD143" s="308"/>
      <c r="AE143" s="309"/>
      <c r="AF143" s="308">
        <v>4368.6130000000003</v>
      </c>
      <c r="AG143" s="308"/>
      <c r="AH143" s="308">
        <v>5889.91</v>
      </c>
      <c r="AK143" s="302" t="s">
        <v>184</v>
      </c>
      <c r="AL143" s="308">
        <v>0.12360757999999999</v>
      </c>
      <c r="AM143" s="308">
        <v>7.3661779999999996E-2</v>
      </c>
      <c r="AN143" s="308"/>
      <c r="AO143" s="309"/>
      <c r="AP143" s="308">
        <v>0.33224456000000002</v>
      </c>
      <c r="AQ143" s="308">
        <v>0.21390343000000001</v>
      </c>
    </row>
    <row r="144" spans="2:43" x14ac:dyDescent="0.15">
      <c r="B144" s="295"/>
      <c r="C144" s="313">
        <v>738.178</v>
      </c>
      <c r="D144" s="312"/>
      <c r="E144" s="313">
        <v>889.08900000000006</v>
      </c>
      <c r="F144" s="313"/>
      <c r="G144" s="312"/>
      <c r="H144" s="313">
        <v>1072.365</v>
      </c>
      <c r="I144" s="312"/>
      <c r="J144" s="313">
        <v>1834.934</v>
      </c>
      <c r="K144" s="303"/>
      <c r="L144" s="303"/>
      <c r="M144" s="300"/>
      <c r="N144" s="300"/>
      <c r="Q144" s="300"/>
      <c r="R144" s="307">
        <v>6266.107</v>
      </c>
      <c r="S144" s="300"/>
      <c r="T144" s="307">
        <v>8617.866</v>
      </c>
      <c r="U144" s="300"/>
      <c r="V144" s="300"/>
      <c r="W144" s="307">
        <v>5463.9139999999998</v>
      </c>
      <c r="X144" s="300"/>
      <c r="Y144" s="307">
        <v>3296.9059999999999</v>
      </c>
      <c r="AA144" s="302"/>
      <c r="AB144" s="308"/>
      <c r="AC144" s="308"/>
      <c r="AD144" s="308"/>
      <c r="AE144" s="309"/>
      <c r="AF144" s="308">
        <v>6835.0230000000001</v>
      </c>
      <c r="AG144" s="308"/>
      <c r="AH144" s="308">
        <v>3733.0590000000002</v>
      </c>
      <c r="AK144" s="302"/>
      <c r="AL144" s="308">
        <v>0.14065796</v>
      </c>
      <c r="AM144" s="308">
        <v>0.12697148</v>
      </c>
      <c r="AN144" s="308"/>
      <c r="AO144" s="309"/>
      <c r="AP144" s="308">
        <v>0.46006184</v>
      </c>
      <c r="AQ144" s="308">
        <v>0.42789044999999998</v>
      </c>
    </row>
    <row r="145" spans="2:43" x14ac:dyDescent="0.15">
      <c r="B145" s="295"/>
      <c r="C145" s="313">
        <v>588.10500000000002</v>
      </c>
      <c r="D145" s="312"/>
      <c r="E145" s="313">
        <v>1038.5609999999999</v>
      </c>
      <c r="F145" s="313"/>
      <c r="G145" s="312"/>
      <c r="H145" s="313">
        <v>1244.366</v>
      </c>
      <c r="I145" s="312"/>
      <c r="J145" s="313">
        <v>1452.4970000000001</v>
      </c>
      <c r="K145" s="303"/>
      <c r="L145" s="303"/>
      <c r="M145" s="300"/>
      <c r="N145" s="300"/>
      <c r="Q145" s="300"/>
      <c r="R145" s="307">
        <v>4556.3010000000004</v>
      </c>
      <c r="S145" s="300"/>
      <c r="T145" s="307">
        <v>6945.7089999999998</v>
      </c>
      <c r="U145" s="300"/>
      <c r="V145" s="300"/>
      <c r="W145" s="307">
        <v>3498.759</v>
      </c>
      <c r="X145" s="300"/>
      <c r="Y145" s="307">
        <v>3075.9769999999999</v>
      </c>
      <c r="AA145" s="302"/>
      <c r="AB145" s="308"/>
      <c r="AC145" s="308"/>
      <c r="AD145" s="308"/>
      <c r="AE145" s="309"/>
      <c r="AF145" s="308">
        <v>4674.1480000000001</v>
      </c>
      <c r="AG145" s="308"/>
      <c r="AH145" s="308">
        <v>3993.9380000000001</v>
      </c>
      <c r="AK145" s="302"/>
      <c r="AL145" s="308">
        <v>0.17501084</v>
      </c>
      <c r="AM145" s="308">
        <v>7.8021480000000004E-2</v>
      </c>
      <c r="AN145" s="308"/>
      <c r="AO145" s="309"/>
      <c r="AP145" s="308">
        <v>0.84714206999999997</v>
      </c>
      <c r="AQ145" s="308">
        <v>0.78134950999999997</v>
      </c>
    </row>
    <row r="146" spans="2:43" x14ac:dyDescent="0.15">
      <c r="B146" s="295"/>
      <c r="C146" s="313">
        <v>903.27499999999998</v>
      </c>
      <c r="D146" s="312"/>
      <c r="E146" s="313">
        <v>566.92999999999995</v>
      </c>
      <c r="F146" s="313"/>
      <c r="G146" s="312"/>
      <c r="H146" s="313">
        <v>1203.5229999999999</v>
      </c>
      <c r="I146" s="312"/>
      <c r="J146" s="313">
        <v>1276.288</v>
      </c>
      <c r="K146" s="303"/>
      <c r="L146" s="303"/>
      <c r="M146" s="300"/>
      <c r="N146" s="300"/>
      <c r="Q146" s="300"/>
      <c r="R146" s="307">
        <v>2447.6669999999999</v>
      </c>
      <c r="S146" s="300"/>
      <c r="T146" s="307">
        <v>6292.1679999999997</v>
      </c>
      <c r="U146" s="300"/>
      <c r="V146" s="300"/>
      <c r="W146" s="307">
        <v>3215.223</v>
      </c>
      <c r="X146" s="300"/>
      <c r="Y146" s="307">
        <v>3311.7190000000001</v>
      </c>
      <c r="AA146" s="302"/>
      <c r="AB146" s="308"/>
      <c r="AC146" s="308"/>
      <c r="AD146" s="308"/>
      <c r="AE146" s="309"/>
      <c r="AF146" s="308">
        <v>5485.77</v>
      </c>
      <c r="AG146" s="308"/>
      <c r="AH146" s="308">
        <v>4579.0550000000003</v>
      </c>
      <c r="AK146" s="302"/>
      <c r="AL146" s="308">
        <v>2.6769749999999998E-2</v>
      </c>
      <c r="AM146" s="308">
        <v>1.7688309999999999E-2</v>
      </c>
      <c r="AN146" s="308"/>
      <c r="AO146" s="309"/>
      <c r="AP146" s="308">
        <v>0.20800740000000001</v>
      </c>
      <c r="AQ146" s="308">
        <v>0.20012190999999999</v>
      </c>
    </row>
    <row r="147" spans="2:43" x14ac:dyDescent="0.15">
      <c r="B147" s="295"/>
      <c r="C147" s="313">
        <v>862.03200000000004</v>
      </c>
      <c r="D147" s="312"/>
      <c r="E147" s="313">
        <v>915.59199999999998</v>
      </c>
      <c r="F147" s="313"/>
      <c r="G147" s="312"/>
      <c r="H147" s="313">
        <v>1269.749</v>
      </c>
      <c r="I147" s="312"/>
      <c r="J147" s="313">
        <v>637.44200000000001</v>
      </c>
      <c r="K147" s="303"/>
      <c r="L147" s="303"/>
      <c r="M147" s="300"/>
      <c r="N147" s="300"/>
      <c r="Q147" s="300"/>
      <c r="R147" s="307">
        <v>3660.9189999999999</v>
      </c>
      <c r="S147" s="300"/>
      <c r="T147" s="307">
        <v>7094.4470000000001</v>
      </c>
      <c r="U147" s="300"/>
      <c r="V147" s="300"/>
      <c r="W147" s="307">
        <v>9061.893</v>
      </c>
      <c r="X147" s="300"/>
      <c r="Y147" s="307">
        <v>3795.4160000000002</v>
      </c>
      <c r="AA147" s="302"/>
      <c r="AB147" s="308"/>
      <c r="AC147" s="308"/>
      <c r="AD147" s="308"/>
      <c r="AE147" s="309"/>
      <c r="AF147" s="308">
        <v>6376.3440000000001</v>
      </c>
      <c r="AG147" s="308"/>
      <c r="AH147" s="308">
        <v>5245.25</v>
      </c>
      <c r="AK147" s="302"/>
      <c r="AL147" s="308">
        <v>4.9411719999999999E-2</v>
      </c>
      <c r="AM147" s="308">
        <v>2.9958129999999999E-2</v>
      </c>
      <c r="AN147" s="308"/>
      <c r="AO147" s="309"/>
      <c r="AP147" s="308">
        <v>0.12785605</v>
      </c>
      <c r="AQ147" s="308">
        <v>7.9198370000000004E-2</v>
      </c>
    </row>
    <row r="148" spans="2:43" x14ac:dyDescent="0.15">
      <c r="B148" s="295"/>
      <c r="C148" s="313">
        <v>785.49800000000005</v>
      </c>
      <c r="D148" s="312"/>
      <c r="E148" s="313">
        <v>696.75300000000004</v>
      </c>
      <c r="F148" s="313"/>
      <c r="G148" s="312"/>
      <c r="H148" s="313">
        <v>1408.0039999999999</v>
      </c>
      <c r="I148" s="312"/>
      <c r="J148" s="313">
        <v>841.85900000000004</v>
      </c>
      <c r="K148" s="303"/>
      <c r="L148" s="303"/>
      <c r="M148" s="300"/>
      <c r="N148" s="300"/>
      <c r="Q148" s="300"/>
      <c r="R148" s="307">
        <v>4822.3639999999996</v>
      </c>
      <c r="S148" s="300"/>
      <c r="T148" s="307">
        <v>6992.558</v>
      </c>
      <c r="U148" s="300"/>
      <c r="V148" s="300"/>
      <c r="W148" s="307">
        <v>9004.0889999999999</v>
      </c>
      <c r="X148" s="300"/>
      <c r="Y148" s="307">
        <v>1905.5530000000001</v>
      </c>
      <c r="AA148" s="302"/>
      <c r="AB148" s="308"/>
      <c r="AC148" s="308"/>
      <c r="AD148" s="308"/>
      <c r="AE148" s="309"/>
      <c r="AF148" s="308">
        <v>5013.5200000000004</v>
      </c>
      <c r="AG148" s="308"/>
      <c r="AH148" s="308">
        <v>4101.0429999999997</v>
      </c>
      <c r="AK148" s="302"/>
      <c r="AL148" s="308">
        <v>9.0672779999999994E-2</v>
      </c>
      <c r="AM148" s="308">
        <v>4.9785860000000001E-2</v>
      </c>
      <c r="AN148" s="308"/>
      <c r="AO148" s="309"/>
      <c r="AP148" s="308">
        <v>0.58051677999999995</v>
      </c>
      <c r="AQ148" s="308">
        <v>0.48463359</v>
      </c>
    </row>
    <row r="149" spans="2:43" x14ac:dyDescent="0.15">
      <c r="B149" s="295"/>
      <c r="C149" s="313">
        <v>1154.8140000000001</v>
      </c>
      <c r="D149" s="312"/>
      <c r="E149" s="313">
        <v>765.33100000000002</v>
      </c>
      <c r="F149" s="313"/>
      <c r="G149" s="312"/>
      <c r="H149" s="313">
        <v>994.01900000000001</v>
      </c>
      <c r="I149" s="312"/>
      <c r="J149" s="313">
        <v>648.39599999999996</v>
      </c>
      <c r="K149" s="303"/>
      <c r="L149" s="303"/>
      <c r="M149" s="300"/>
      <c r="N149" s="300"/>
      <c r="Q149" s="300"/>
      <c r="R149" s="307">
        <v>6538.0529999999999</v>
      </c>
      <c r="S149" s="300"/>
      <c r="T149" s="307">
        <v>8960.1560000000009</v>
      </c>
      <c r="U149" s="300"/>
      <c r="V149" s="300"/>
      <c r="W149" s="307">
        <v>7628.5690000000004</v>
      </c>
      <c r="X149" s="300"/>
      <c r="Y149" s="307">
        <v>3766.3760000000002</v>
      </c>
      <c r="AA149" s="302"/>
      <c r="AB149" s="308"/>
      <c r="AC149" s="308"/>
      <c r="AD149" s="308"/>
      <c r="AE149" s="309"/>
      <c r="AF149" s="308">
        <v>3078.6289999999999</v>
      </c>
      <c r="AG149" s="308"/>
      <c r="AH149" s="308">
        <v>5592.7340000000004</v>
      </c>
      <c r="AK149" s="302"/>
      <c r="AL149" s="308">
        <v>7.1660879999999996E-2</v>
      </c>
      <c r="AM149" s="308">
        <v>6.4893190000000003E-2</v>
      </c>
      <c r="AN149" s="308"/>
      <c r="AO149" s="309"/>
      <c r="AP149" s="308">
        <v>0.31641249999999999</v>
      </c>
      <c r="AQ149" s="308">
        <v>0.26759491000000002</v>
      </c>
    </row>
    <row r="150" spans="2:43" x14ac:dyDescent="0.15">
      <c r="B150" s="295"/>
      <c r="C150" s="313">
        <v>995.58</v>
      </c>
      <c r="D150" s="312"/>
      <c r="E150" s="313">
        <v>1045.3920000000001</v>
      </c>
      <c r="F150" s="313"/>
      <c r="G150" s="312"/>
      <c r="H150" s="313">
        <v>1048.83</v>
      </c>
      <c r="I150" s="312"/>
      <c r="J150" s="313">
        <v>772.46799999999996</v>
      </c>
      <c r="K150" s="303"/>
      <c r="L150" s="303"/>
      <c r="M150" s="300"/>
      <c r="N150" s="300"/>
      <c r="Q150" s="300"/>
      <c r="R150" s="307">
        <v>6182.3919999999998</v>
      </c>
      <c r="S150" s="300"/>
      <c r="T150" s="307">
        <v>7885.27</v>
      </c>
      <c r="U150" s="300"/>
      <c r="V150" s="300"/>
      <c r="W150" s="307">
        <v>8577.9210000000003</v>
      </c>
      <c r="X150" s="300"/>
      <c r="Y150" s="307">
        <v>3697.5079999999998</v>
      </c>
      <c r="AA150" s="302"/>
      <c r="AB150" s="308"/>
      <c r="AC150" s="308"/>
      <c r="AD150" s="308"/>
      <c r="AE150" s="309"/>
      <c r="AF150" s="308">
        <v>4850.723</v>
      </c>
      <c r="AG150" s="308"/>
      <c r="AH150" s="308">
        <v>3590.2579999999998</v>
      </c>
      <c r="AK150" s="302"/>
      <c r="AL150" s="308">
        <v>6.5956280000000006E-2</v>
      </c>
      <c r="AM150" s="308">
        <v>4.7351980000000002E-2</v>
      </c>
      <c r="AN150" s="308"/>
      <c r="AO150" s="309"/>
      <c r="AP150" s="308">
        <v>0.75303016</v>
      </c>
      <c r="AQ150" s="308">
        <v>0.73460789999999998</v>
      </c>
    </row>
    <row r="151" spans="2:43" x14ac:dyDescent="0.15">
      <c r="B151" s="295"/>
      <c r="C151" s="313">
        <v>913.45699999999999</v>
      </c>
      <c r="D151" s="312"/>
      <c r="E151" s="313">
        <v>741.53499999999997</v>
      </c>
      <c r="F151" s="313"/>
      <c r="G151" s="312" t="s">
        <v>392</v>
      </c>
      <c r="H151" s="313">
        <v>953.10400000000004</v>
      </c>
      <c r="I151" s="312"/>
      <c r="J151" s="313">
        <v>1269.807</v>
      </c>
      <c r="K151" s="303"/>
      <c r="L151" s="303"/>
      <c r="M151" s="300"/>
      <c r="N151" s="300"/>
      <c r="Q151" s="300"/>
      <c r="R151" s="307">
        <v>5681.3360000000002</v>
      </c>
      <c r="S151" s="300"/>
      <c r="T151" s="307">
        <v>7033.884</v>
      </c>
      <c r="U151" s="300"/>
      <c r="V151" s="300"/>
      <c r="W151" s="307">
        <v>7055.6229999999996</v>
      </c>
      <c r="X151" s="300"/>
      <c r="Y151" s="307">
        <v>3449.4690000000001</v>
      </c>
      <c r="AA151" s="302"/>
      <c r="AB151" s="308"/>
      <c r="AC151" s="308"/>
      <c r="AD151" s="308"/>
      <c r="AE151" s="309"/>
      <c r="AF151" s="308">
        <v>5708.57</v>
      </c>
      <c r="AG151" s="308"/>
      <c r="AH151" s="308">
        <v>5332.9059999999999</v>
      </c>
      <c r="AK151" s="302"/>
      <c r="AL151" s="308">
        <v>3.541913E-2</v>
      </c>
      <c r="AM151" s="308">
        <v>2.9810509999999998E-2</v>
      </c>
      <c r="AN151" s="308"/>
      <c r="AO151" s="309"/>
      <c r="AP151" s="308">
        <v>1.2460377899999999</v>
      </c>
      <c r="AQ151" s="308">
        <v>1.5067638800000001</v>
      </c>
    </row>
    <row r="152" spans="2:43" x14ac:dyDescent="0.15">
      <c r="B152" s="295"/>
      <c r="C152" s="313">
        <v>762.31299999999999</v>
      </c>
      <c r="D152" s="312"/>
      <c r="E152" s="313">
        <v>683.92899999999997</v>
      </c>
      <c r="F152" s="313"/>
      <c r="G152" s="312"/>
      <c r="H152" s="313">
        <v>1072.289</v>
      </c>
      <c r="I152" s="312"/>
      <c r="J152" s="313">
        <v>1430.749</v>
      </c>
      <c r="K152" s="303"/>
      <c r="L152" s="303"/>
      <c r="M152" s="300"/>
      <c r="N152" s="300"/>
      <c r="Q152" s="300"/>
      <c r="R152" s="307">
        <v>5106.8059999999996</v>
      </c>
      <c r="S152" s="300"/>
      <c r="T152" s="307">
        <v>10717.353999999999</v>
      </c>
      <c r="U152" s="300"/>
      <c r="V152" s="300"/>
      <c r="W152" s="307">
        <v>8737.1119999999992</v>
      </c>
      <c r="X152" s="300"/>
      <c r="Y152" s="307">
        <v>4514.2669999999998</v>
      </c>
      <c r="AA152" s="302"/>
      <c r="AB152" s="308"/>
      <c r="AC152" s="308"/>
      <c r="AD152" s="308"/>
      <c r="AE152" s="309"/>
      <c r="AF152" s="308">
        <v>4143.7849999999999</v>
      </c>
      <c r="AG152" s="308"/>
      <c r="AH152" s="308">
        <v>4954.7030000000004</v>
      </c>
      <c r="AK152" s="302"/>
      <c r="AL152" s="308">
        <v>4.0375389999999997E-2</v>
      </c>
      <c r="AM152" s="308">
        <v>2.73745E-2</v>
      </c>
      <c r="AN152" s="308"/>
      <c r="AO152" s="309"/>
      <c r="AP152" s="308">
        <v>0.53708875</v>
      </c>
      <c r="AQ152" s="308">
        <v>0.58975202000000004</v>
      </c>
    </row>
    <row r="153" spans="2:43" x14ac:dyDescent="0.15">
      <c r="B153" s="295"/>
      <c r="C153" s="313">
        <v>823.72900000000004</v>
      </c>
      <c r="D153" s="312"/>
      <c r="E153" s="313">
        <v>637.19000000000005</v>
      </c>
      <c r="F153" s="313"/>
      <c r="G153" s="312"/>
      <c r="H153" s="313">
        <v>1112.934</v>
      </c>
      <c r="I153" s="312"/>
      <c r="J153" s="313">
        <v>1403.241</v>
      </c>
      <c r="K153" s="303"/>
      <c r="L153" s="303"/>
      <c r="M153" s="300"/>
      <c r="N153" s="300"/>
      <c r="Q153" s="300"/>
      <c r="R153" s="307">
        <v>5808.0339999999997</v>
      </c>
      <c r="S153" s="300"/>
      <c r="T153" s="307">
        <v>4693.5929999999998</v>
      </c>
      <c r="U153" s="300"/>
      <c r="V153" s="300"/>
      <c r="W153" s="307">
        <v>11057.300999999999</v>
      </c>
      <c r="X153" s="300"/>
      <c r="Y153" s="307">
        <v>3892.6840000000002</v>
      </c>
      <c r="AA153" s="302"/>
      <c r="AB153" s="308"/>
      <c r="AC153" s="308"/>
      <c r="AD153" s="308"/>
      <c r="AE153" s="309"/>
      <c r="AF153" s="308">
        <v>3747.6950000000002</v>
      </c>
      <c r="AG153" s="308"/>
      <c r="AH153" s="308">
        <v>4448.66</v>
      </c>
      <c r="AK153" s="302"/>
      <c r="AL153" s="308">
        <v>9.7075759999999997E-2</v>
      </c>
      <c r="AM153" s="308">
        <v>2.9340709999999999E-2</v>
      </c>
      <c r="AN153" s="308"/>
      <c r="AO153" s="309"/>
      <c r="AP153" s="308">
        <v>0.33803329999999998</v>
      </c>
      <c r="AQ153" s="308">
        <v>0.40177998999999998</v>
      </c>
    </row>
    <row r="154" spans="2:43" x14ac:dyDescent="0.15">
      <c r="B154" s="295"/>
      <c r="C154" s="313">
        <v>924.34299999999996</v>
      </c>
      <c r="D154" s="295"/>
      <c r="E154" s="297"/>
      <c r="F154" s="313"/>
      <c r="G154" s="312"/>
      <c r="H154" s="313">
        <v>903.00599999999997</v>
      </c>
      <c r="I154" s="312"/>
      <c r="J154" s="313">
        <v>1241.1590000000001</v>
      </c>
      <c r="K154" s="303"/>
      <c r="L154" s="303"/>
      <c r="M154" s="300"/>
      <c r="N154" s="300"/>
      <c r="Q154" s="300"/>
      <c r="R154" s="307">
        <v>4968.2560000000003</v>
      </c>
      <c r="S154" s="300"/>
      <c r="T154" s="307">
        <v>8936.2579999999998</v>
      </c>
      <c r="U154" s="300"/>
      <c r="V154" s="300"/>
      <c r="W154" s="307">
        <v>7963.3159999999998</v>
      </c>
      <c r="X154" s="300"/>
      <c r="Y154" s="307">
        <v>4727.47</v>
      </c>
      <c r="AA154" s="302"/>
      <c r="AB154" s="308"/>
      <c r="AC154" s="308"/>
      <c r="AD154" s="308"/>
      <c r="AE154" s="309"/>
      <c r="AF154" s="308">
        <v>6417.4489999999996</v>
      </c>
      <c r="AG154" s="308"/>
      <c r="AH154" s="308">
        <v>4850.2539999999999</v>
      </c>
      <c r="AK154" s="302"/>
      <c r="AL154" s="308">
        <v>7.2648149999999995E-2</v>
      </c>
      <c r="AM154" s="308">
        <v>7.3281970000000002E-2</v>
      </c>
      <c r="AN154" s="308"/>
      <c r="AO154" s="309"/>
      <c r="AP154" s="308">
        <v>0.55027426000000002</v>
      </c>
      <c r="AQ154" s="308">
        <v>0.64038331999999998</v>
      </c>
    </row>
    <row r="155" spans="2:43" x14ac:dyDescent="0.15">
      <c r="B155" s="295"/>
      <c r="C155" s="313">
        <v>669.55200000000002</v>
      </c>
      <c r="D155" s="295"/>
      <c r="E155" s="297"/>
      <c r="F155" s="313"/>
      <c r="G155" s="312"/>
      <c r="H155" s="313">
        <v>1021.122</v>
      </c>
      <c r="I155" s="312"/>
      <c r="J155" s="313">
        <v>1211.287</v>
      </c>
      <c r="K155" s="303"/>
      <c r="L155" s="303"/>
      <c r="M155" s="300"/>
      <c r="N155" s="300"/>
      <c r="Q155" s="300"/>
      <c r="R155" s="307">
        <v>4856.0519999999997</v>
      </c>
      <c r="S155" s="300"/>
      <c r="T155" s="307">
        <v>7303.6130000000003</v>
      </c>
      <c r="U155" s="300"/>
      <c r="V155" s="300"/>
      <c r="W155" s="307">
        <v>9238.4290000000001</v>
      </c>
      <c r="X155" s="300"/>
      <c r="Y155" s="307">
        <v>3269.8159999999998</v>
      </c>
      <c r="AA155" s="302"/>
      <c r="AB155" s="308"/>
      <c r="AC155" s="308"/>
      <c r="AD155" s="308"/>
      <c r="AE155" s="309"/>
      <c r="AF155" s="308">
        <v>4987.3119999999999</v>
      </c>
      <c r="AG155" s="308"/>
      <c r="AH155" s="308">
        <v>3681.7150000000001</v>
      </c>
      <c r="AK155" s="302"/>
      <c r="AL155" s="308">
        <v>0.49836064000000002</v>
      </c>
      <c r="AM155" s="308">
        <v>0.54938878999999996</v>
      </c>
      <c r="AN155" s="308"/>
      <c r="AO155" s="309"/>
      <c r="AP155" s="308">
        <v>0.62247452999999997</v>
      </c>
      <c r="AQ155" s="308">
        <v>0.93762142999999998</v>
      </c>
    </row>
    <row r="156" spans="2:43" x14ac:dyDescent="0.15">
      <c r="B156" s="295"/>
      <c r="C156" s="313">
        <v>811.73</v>
      </c>
      <c r="D156" s="295"/>
      <c r="E156" s="297"/>
      <c r="F156" s="313"/>
      <c r="G156" s="312"/>
      <c r="H156" s="313">
        <v>912.50300000000004</v>
      </c>
      <c r="I156" s="312"/>
      <c r="J156" s="313">
        <v>1101.723</v>
      </c>
      <c r="K156" s="303"/>
      <c r="L156" s="303"/>
      <c r="M156" s="300"/>
      <c r="N156" s="300"/>
      <c r="Q156" s="300"/>
      <c r="R156" s="307">
        <v>5656.7830000000004</v>
      </c>
      <c r="S156" s="300"/>
      <c r="T156" s="307">
        <v>9312.3940000000002</v>
      </c>
      <c r="U156" s="300"/>
      <c r="V156" s="300"/>
      <c r="W156" s="307">
        <v>7312.4030000000002</v>
      </c>
      <c r="X156" s="300"/>
      <c r="Y156" s="307">
        <v>3662.1669999999999</v>
      </c>
      <c r="AA156" s="302"/>
      <c r="AB156" s="308"/>
      <c r="AC156" s="308"/>
      <c r="AD156" s="308"/>
      <c r="AE156" s="309"/>
      <c r="AF156" s="308">
        <v>6784.93</v>
      </c>
      <c r="AG156" s="308"/>
      <c r="AH156" s="308">
        <v>4811.2659999999996</v>
      </c>
      <c r="AK156" s="302"/>
      <c r="AL156" s="308">
        <v>1.142659E-2</v>
      </c>
      <c r="AM156" s="308">
        <v>1.206024E-2</v>
      </c>
      <c r="AN156" s="308"/>
      <c r="AO156" s="309"/>
      <c r="AP156" s="308">
        <v>0.40177850999999998</v>
      </c>
      <c r="AQ156" s="308">
        <v>0.29042078999999998</v>
      </c>
    </row>
    <row r="157" spans="2:43" x14ac:dyDescent="0.15">
      <c r="B157" s="295"/>
      <c r="C157" s="313">
        <v>710.54300000000001</v>
      </c>
      <c r="D157" s="295"/>
      <c r="E157" s="297"/>
      <c r="F157" s="313"/>
      <c r="G157" s="312"/>
      <c r="H157" s="313">
        <v>1136.9680000000001</v>
      </c>
      <c r="I157" s="312"/>
      <c r="J157" s="313">
        <v>1228.731</v>
      </c>
      <c r="K157" s="303"/>
      <c r="L157" s="303"/>
      <c r="M157" s="300"/>
      <c r="N157" s="300"/>
      <c r="Q157" s="300"/>
      <c r="R157" s="307">
        <v>6665.7709999999997</v>
      </c>
      <c r="S157" s="300"/>
      <c r="T157" s="307">
        <v>10247.865</v>
      </c>
      <c r="U157" s="300"/>
      <c r="V157" s="300"/>
      <c r="W157" s="307">
        <v>6255.6959999999999</v>
      </c>
      <c r="X157" s="300"/>
      <c r="Y157" s="307">
        <v>4563.2610000000004</v>
      </c>
      <c r="AA157" s="302"/>
      <c r="AB157" s="308"/>
      <c r="AC157" s="308"/>
      <c r="AD157" s="308"/>
      <c r="AE157" s="309"/>
      <c r="AF157" s="308">
        <v>4382.973</v>
      </c>
      <c r="AG157" s="308"/>
      <c r="AH157" s="308">
        <v>5748.8630000000003</v>
      </c>
      <c r="AK157" s="302"/>
      <c r="AL157" s="308">
        <v>8.5194000000000006E-2</v>
      </c>
      <c r="AM157" s="308">
        <v>4.8915849999999997E-2</v>
      </c>
      <c r="AN157" s="308"/>
      <c r="AO157" s="309"/>
      <c r="AP157" s="308">
        <v>0.92049174</v>
      </c>
      <c r="AQ157" s="308">
        <v>1.1994077299999999</v>
      </c>
    </row>
    <row r="158" spans="2:43" x14ac:dyDescent="0.15">
      <c r="B158" s="295"/>
      <c r="C158" s="313">
        <v>714.89300000000003</v>
      </c>
      <c r="D158" s="295"/>
      <c r="E158" s="297"/>
      <c r="F158" s="313"/>
      <c r="G158" s="312"/>
      <c r="H158" s="313">
        <v>696.226</v>
      </c>
      <c r="I158" s="312"/>
      <c r="J158" s="313">
        <v>774.69899999999996</v>
      </c>
      <c r="K158" s="303"/>
      <c r="L158" s="303"/>
      <c r="M158" s="300"/>
      <c r="N158" s="300"/>
      <c r="Q158" s="300"/>
      <c r="R158" s="307">
        <v>5662.3919999999998</v>
      </c>
      <c r="S158" s="300"/>
      <c r="T158" s="307">
        <v>9922.2049999999999</v>
      </c>
      <c r="U158" s="300"/>
      <c r="V158" s="300"/>
      <c r="W158" s="307">
        <v>6107.8410000000003</v>
      </c>
      <c r="X158" s="300"/>
      <c r="Y158" s="307">
        <v>5541.3789999999999</v>
      </c>
      <c r="AA158" s="302"/>
      <c r="AB158" s="308"/>
      <c r="AC158" s="308"/>
      <c r="AD158" s="308"/>
      <c r="AE158" s="309"/>
      <c r="AF158" s="308">
        <v>5733.3710000000001</v>
      </c>
      <c r="AG158" s="308"/>
      <c r="AH158" s="308">
        <v>5496.0230000000001</v>
      </c>
      <c r="AK158" s="302"/>
      <c r="AL158" s="308">
        <v>5.9134180000000001E-2</v>
      </c>
      <c r="AM158" s="308">
        <v>4.0501309999999999E-2</v>
      </c>
      <c r="AN158" s="308"/>
      <c r="AO158" s="309"/>
      <c r="AP158" s="308">
        <v>0.14560091</v>
      </c>
      <c r="AQ158" s="308">
        <v>7.2132760000000004E-2</v>
      </c>
    </row>
    <row r="159" spans="2:43" x14ac:dyDescent="0.15">
      <c r="B159" s="295"/>
      <c r="C159" s="313">
        <v>788.572</v>
      </c>
      <c r="D159" s="312"/>
      <c r="E159" s="313"/>
      <c r="F159" s="313"/>
      <c r="G159" s="312"/>
      <c r="H159" s="313">
        <v>854.06799999999998</v>
      </c>
      <c r="I159" s="312"/>
      <c r="J159" s="313">
        <v>1257.2919999999999</v>
      </c>
      <c r="K159" s="303"/>
      <c r="L159" s="303"/>
      <c r="M159" s="300"/>
      <c r="N159" s="300"/>
      <c r="Q159" s="300"/>
      <c r="R159" s="307">
        <v>7678.3969999999999</v>
      </c>
      <c r="S159" s="300"/>
      <c r="T159" s="307">
        <v>11580.415999999999</v>
      </c>
      <c r="U159" s="300"/>
      <c r="V159" s="300"/>
      <c r="W159" s="307">
        <v>9446.3919999999998</v>
      </c>
      <c r="X159" s="300"/>
      <c r="Y159" s="307">
        <v>5472.4750000000004</v>
      </c>
      <c r="AA159" s="302"/>
      <c r="AB159" s="308"/>
      <c r="AC159" s="308"/>
      <c r="AD159" s="308"/>
      <c r="AE159" s="309"/>
      <c r="AF159" s="308">
        <v>5478.1409999999996</v>
      </c>
      <c r="AG159" s="308"/>
      <c r="AH159" s="308">
        <v>4677.3239999999996</v>
      </c>
      <c r="AK159" s="302"/>
      <c r="AL159" s="308">
        <v>9.2236170000000006E-2</v>
      </c>
      <c r="AM159" s="308">
        <v>7.6660629999999994E-2</v>
      </c>
      <c r="AN159" s="308"/>
      <c r="AO159" s="309"/>
      <c r="AP159" s="308">
        <v>1.2729493199999999</v>
      </c>
      <c r="AQ159" s="308">
        <v>1.1718073899999999</v>
      </c>
    </row>
    <row r="160" spans="2:43" x14ac:dyDescent="0.15">
      <c r="B160" s="295"/>
      <c r="C160" s="313">
        <v>829.89200000000005</v>
      </c>
      <c r="D160" s="312"/>
      <c r="E160" s="313"/>
      <c r="F160" s="313"/>
      <c r="G160" s="312"/>
      <c r="H160" s="313">
        <v>693.03099999999995</v>
      </c>
      <c r="I160" s="312"/>
      <c r="J160" s="313">
        <v>1245.5840000000001</v>
      </c>
      <c r="K160" s="303"/>
      <c r="L160" s="303"/>
      <c r="M160" s="300"/>
      <c r="N160" s="300"/>
      <c r="Q160" s="300"/>
      <c r="R160" s="307">
        <v>5779.5839999999998</v>
      </c>
      <c r="S160" s="300"/>
      <c r="T160" s="307">
        <v>11890.208000000001</v>
      </c>
      <c r="U160" s="300"/>
      <c r="V160" s="300"/>
      <c r="W160" s="307">
        <v>8154.8959999999997</v>
      </c>
      <c r="X160" s="300"/>
      <c r="Y160" s="307">
        <v>3161.8150000000001</v>
      </c>
      <c r="AA160" s="302"/>
      <c r="AB160" s="308"/>
      <c r="AC160" s="308"/>
      <c r="AD160" s="308"/>
      <c r="AE160" s="309"/>
      <c r="AF160" s="308">
        <v>3369.27</v>
      </c>
      <c r="AG160" s="308"/>
      <c r="AH160" s="308">
        <v>4086.0079999999998</v>
      </c>
      <c r="AK160" s="302"/>
      <c r="AL160" s="308">
        <v>0.43608507000000002</v>
      </c>
      <c r="AM160" s="308">
        <v>0.29830908</v>
      </c>
      <c r="AN160" s="308"/>
      <c r="AO160" s="309"/>
      <c r="AP160" s="308">
        <v>0.28031457999999998</v>
      </c>
      <c r="AQ160" s="308">
        <v>0.26734872999999998</v>
      </c>
    </row>
    <row r="161" spans="2:43" x14ac:dyDescent="0.15">
      <c r="B161" s="295"/>
      <c r="C161" s="297"/>
      <c r="D161" s="312"/>
      <c r="E161" s="313"/>
      <c r="F161" s="313"/>
      <c r="G161" s="312"/>
      <c r="H161" s="313">
        <v>770.19299999999998</v>
      </c>
      <c r="I161" s="312"/>
      <c r="J161" s="313">
        <v>1165.963</v>
      </c>
      <c r="K161" s="303"/>
      <c r="L161" s="303"/>
      <c r="M161" s="300"/>
      <c r="N161" s="300"/>
      <c r="Q161" s="300"/>
      <c r="R161" s="307">
        <v>5333.3810000000003</v>
      </c>
      <c r="S161" s="300"/>
      <c r="T161" s="300"/>
      <c r="U161" s="300"/>
      <c r="V161" s="300"/>
      <c r="W161" s="307">
        <v>9322.0470000000005</v>
      </c>
      <c r="X161" s="300"/>
      <c r="Y161" s="307">
        <v>4217.2039999999997</v>
      </c>
      <c r="AA161" s="302"/>
      <c r="AB161" s="308"/>
      <c r="AC161" s="308"/>
      <c r="AD161" s="308"/>
      <c r="AE161" s="309"/>
      <c r="AF161" s="308">
        <v>4944.7460000000001</v>
      </c>
      <c r="AG161" s="308"/>
      <c r="AH161" s="308">
        <v>5264.4489999999996</v>
      </c>
      <c r="AK161" s="302"/>
      <c r="AL161" s="308">
        <v>0.16616210000000001</v>
      </c>
      <c r="AM161" s="308">
        <v>0.12890399999999999</v>
      </c>
      <c r="AN161" s="308"/>
      <c r="AO161" s="309"/>
      <c r="AP161" s="308">
        <v>0.42826347999999997</v>
      </c>
      <c r="AQ161" s="308">
        <v>0.46730911000000003</v>
      </c>
    </row>
    <row r="162" spans="2:43" x14ac:dyDescent="0.15">
      <c r="B162" s="295"/>
      <c r="C162" s="297"/>
      <c r="D162" s="312"/>
      <c r="E162" s="313"/>
      <c r="F162" s="313"/>
      <c r="G162" s="312"/>
      <c r="H162" s="313">
        <v>826.27800000000002</v>
      </c>
      <c r="I162" s="312"/>
      <c r="J162" s="313">
        <v>975.08399999999995</v>
      </c>
      <c r="K162" s="303"/>
      <c r="L162" s="303"/>
      <c r="M162" s="300"/>
      <c r="N162" s="300"/>
      <c r="Q162" s="300"/>
      <c r="R162" s="307">
        <v>3073.5050000000001</v>
      </c>
      <c r="S162" s="300"/>
      <c r="T162" s="300"/>
      <c r="U162" s="300"/>
      <c r="V162" s="300"/>
      <c r="W162" s="307">
        <v>7610.4639999999999</v>
      </c>
      <c r="X162" s="300"/>
      <c r="Y162" s="307">
        <v>2264.5230000000001</v>
      </c>
      <c r="AA162" s="302"/>
      <c r="AB162" s="308"/>
      <c r="AC162" s="308"/>
      <c r="AD162" s="308"/>
      <c r="AE162" s="309"/>
      <c r="AF162" s="308">
        <v>6417.5159999999996</v>
      </c>
      <c r="AG162" s="308"/>
      <c r="AH162" s="308">
        <v>4332.59</v>
      </c>
      <c r="AK162" s="302"/>
      <c r="AL162" s="308">
        <v>0.41082896000000002</v>
      </c>
      <c r="AM162" s="308">
        <v>0.26388855</v>
      </c>
      <c r="AN162" s="308"/>
      <c r="AO162" s="309"/>
      <c r="AP162" s="308">
        <v>0.26378086000000001</v>
      </c>
      <c r="AQ162" s="308">
        <v>0.44128118999999999</v>
      </c>
    </row>
    <row r="163" spans="2:43" x14ac:dyDescent="0.15">
      <c r="B163" s="295"/>
      <c r="C163" s="297"/>
      <c r="D163" s="312"/>
      <c r="E163" s="313"/>
      <c r="F163" s="313"/>
      <c r="G163" s="312"/>
      <c r="H163" s="313">
        <v>1070.1420000000001</v>
      </c>
      <c r="I163" s="312"/>
      <c r="J163" s="313">
        <v>712.81500000000005</v>
      </c>
      <c r="K163" s="303"/>
      <c r="L163" s="303"/>
      <c r="M163" s="300"/>
      <c r="N163" s="300"/>
      <c r="Q163" s="300"/>
      <c r="R163" s="307">
        <v>4697.4319999999998</v>
      </c>
      <c r="S163" s="300"/>
      <c r="T163" s="300"/>
      <c r="U163" s="300"/>
      <c r="V163" s="302" t="s">
        <v>392</v>
      </c>
      <c r="W163" s="307">
        <v>5433.8289999999997</v>
      </c>
      <c r="X163" s="300"/>
      <c r="Y163" s="307">
        <v>5072.5519999999997</v>
      </c>
      <c r="AA163" s="302"/>
      <c r="AB163" s="308"/>
      <c r="AC163" s="308"/>
      <c r="AD163" s="308"/>
      <c r="AE163" s="309"/>
      <c r="AF163" s="308">
        <v>3207.2620000000002</v>
      </c>
      <c r="AG163" s="308"/>
      <c r="AH163" s="308">
        <v>3656.4380000000001</v>
      </c>
      <c r="AK163" s="302"/>
      <c r="AL163" s="308">
        <v>0.12538901999999999</v>
      </c>
      <c r="AM163" s="308">
        <v>0.10810721</v>
      </c>
      <c r="AN163" s="308"/>
      <c r="AO163" s="309"/>
      <c r="AP163" s="308">
        <v>0.10140026000000001</v>
      </c>
      <c r="AQ163" s="308">
        <v>5.4360569999999997E-2</v>
      </c>
    </row>
    <row r="164" spans="2:43" x14ac:dyDescent="0.15">
      <c r="B164" s="295"/>
      <c r="C164" s="297"/>
      <c r="D164" s="312"/>
      <c r="E164" s="313"/>
      <c r="F164" s="313"/>
      <c r="G164" s="312"/>
      <c r="H164" s="313">
        <v>844.22500000000002</v>
      </c>
      <c r="I164" s="312"/>
      <c r="J164" s="313">
        <v>728.95100000000002</v>
      </c>
      <c r="K164" s="303"/>
      <c r="L164" s="303"/>
      <c r="M164" s="300"/>
      <c r="N164" s="300"/>
      <c r="Q164" s="300"/>
      <c r="R164" s="307">
        <v>3839.6559999999999</v>
      </c>
      <c r="S164" s="300"/>
      <c r="T164" s="300"/>
      <c r="U164" s="300"/>
      <c r="V164" s="300"/>
      <c r="W164" s="307">
        <v>4701.0230000000001</v>
      </c>
      <c r="X164" s="300"/>
      <c r="Y164" s="307">
        <v>2196.779</v>
      </c>
      <c r="AA164" s="302"/>
      <c r="AB164" s="308"/>
      <c r="AC164" s="308"/>
      <c r="AD164" s="308"/>
      <c r="AE164" s="309"/>
      <c r="AF164" s="308">
        <v>3284.875</v>
      </c>
      <c r="AG164" s="308"/>
      <c r="AH164" s="308">
        <v>4594.3239999999996</v>
      </c>
      <c r="AK164" s="302"/>
      <c r="AL164" s="308">
        <v>5.51952E-2</v>
      </c>
      <c r="AM164" s="308">
        <v>5.230692E-2</v>
      </c>
      <c r="AN164" s="308"/>
      <c r="AO164" s="309"/>
      <c r="AP164" s="308">
        <v>0.27725042999999999</v>
      </c>
      <c r="AQ164" s="308">
        <v>0.189328</v>
      </c>
    </row>
    <row r="165" spans="2:43" x14ac:dyDescent="0.15">
      <c r="B165" s="295"/>
      <c r="C165" s="297"/>
      <c r="D165" s="312"/>
      <c r="E165" s="313"/>
      <c r="F165" s="313"/>
      <c r="G165" s="312"/>
      <c r="H165" s="313">
        <v>881.91300000000001</v>
      </c>
      <c r="I165" s="312"/>
      <c r="J165" s="313">
        <v>921.91399999999999</v>
      </c>
      <c r="K165" s="303"/>
      <c r="L165" s="303"/>
      <c r="M165" s="300"/>
      <c r="N165" s="300"/>
      <c r="Q165" s="300"/>
      <c r="R165" s="307">
        <v>5096.3500000000004</v>
      </c>
      <c r="S165" s="300"/>
      <c r="T165" s="300"/>
      <c r="U165" s="300"/>
      <c r="V165" s="300"/>
      <c r="W165" s="307">
        <v>4648.7619999999997</v>
      </c>
      <c r="X165" s="300"/>
      <c r="Y165" s="307">
        <v>3329.1559999999999</v>
      </c>
      <c r="AA165" s="302"/>
      <c r="AB165" s="308"/>
      <c r="AC165" s="308"/>
      <c r="AD165" s="308"/>
      <c r="AE165" s="309"/>
      <c r="AF165" s="308">
        <v>3786.145</v>
      </c>
      <c r="AG165" s="308"/>
      <c r="AH165" s="308">
        <v>4541.0619999999999</v>
      </c>
      <c r="AK165" s="302"/>
      <c r="AL165" s="308">
        <v>0.43903882</v>
      </c>
      <c r="AM165" s="308">
        <v>0.40398015999999998</v>
      </c>
      <c r="AN165" s="308"/>
      <c r="AO165" s="309"/>
      <c r="AP165" s="308">
        <v>0.61682775999999995</v>
      </c>
      <c r="AQ165" s="308">
        <v>0.54803747000000003</v>
      </c>
    </row>
    <row r="166" spans="2:43" x14ac:dyDescent="0.15">
      <c r="B166" s="295"/>
      <c r="C166" s="297"/>
      <c r="D166" s="312"/>
      <c r="E166" s="313"/>
      <c r="F166" s="313"/>
      <c r="G166" s="312"/>
      <c r="H166" s="313">
        <v>954.279</v>
      </c>
      <c r="I166" s="312"/>
      <c r="J166" s="313">
        <v>936.26900000000001</v>
      </c>
      <c r="K166" s="303"/>
      <c r="L166" s="303"/>
      <c r="M166" s="300"/>
      <c r="N166" s="300"/>
      <c r="Q166" s="300"/>
      <c r="R166" s="307">
        <v>5526.058</v>
      </c>
      <c r="S166" s="300"/>
      <c r="T166" s="300"/>
      <c r="U166" s="300"/>
      <c r="V166" s="300"/>
      <c r="W166" s="307">
        <v>5283.0640000000003</v>
      </c>
      <c r="X166" s="300"/>
      <c r="Y166" s="307">
        <v>4973.9660000000003</v>
      </c>
      <c r="AA166" s="302"/>
      <c r="AB166" s="308"/>
      <c r="AC166" s="308"/>
      <c r="AD166" s="308"/>
      <c r="AE166" s="309"/>
      <c r="AF166" s="308">
        <v>4645.8789999999999</v>
      </c>
      <c r="AG166" s="308"/>
      <c r="AH166" s="308">
        <v>2049.1170000000002</v>
      </c>
      <c r="AK166" s="302"/>
      <c r="AL166" s="308">
        <v>0.11950925</v>
      </c>
      <c r="AM166" s="308">
        <v>9.5144220000000002E-2</v>
      </c>
      <c r="AN166" s="308"/>
      <c r="AO166" s="309"/>
      <c r="AP166" s="308">
        <v>0.10690441000000001</v>
      </c>
      <c r="AQ166" s="308">
        <v>6.4651319999999998E-2</v>
      </c>
    </row>
    <row r="167" spans="2:43" x14ac:dyDescent="0.15">
      <c r="B167" s="295"/>
      <c r="C167" s="297"/>
      <c r="D167" s="312"/>
      <c r="E167" s="313"/>
      <c r="F167" s="313"/>
      <c r="G167" s="312"/>
      <c r="H167" s="313">
        <v>982.43299999999999</v>
      </c>
      <c r="I167" s="312"/>
      <c r="J167" s="313">
        <v>796.28599999999994</v>
      </c>
      <c r="K167" s="303"/>
      <c r="L167" s="303"/>
      <c r="M167" s="300"/>
      <c r="N167" s="300"/>
      <c r="Q167" s="300"/>
      <c r="R167" s="307">
        <v>3955.3719999999998</v>
      </c>
      <c r="S167" s="300"/>
      <c r="T167" s="300"/>
      <c r="U167" s="300"/>
      <c r="V167" s="300"/>
      <c r="W167" s="307">
        <v>5319.87</v>
      </c>
      <c r="X167" s="302" t="s">
        <v>392</v>
      </c>
      <c r="Y167" s="307">
        <v>9576.4519999999993</v>
      </c>
      <c r="AA167" s="302"/>
      <c r="AB167" s="308"/>
      <c r="AC167" s="308"/>
      <c r="AD167" s="308"/>
      <c r="AE167" s="309"/>
      <c r="AF167" s="308">
        <v>4543.43</v>
      </c>
      <c r="AG167" s="308"/>
      <c r="AH167" s="308">
        <v>4587.7110000000002</v>
      </c>
      <c r="AK167" s="302"/>
      <c r="AL167" s="308">
        <v>2.5944660000000001E-2</v>
      </c>
      <c r="AM167" s="308">
        <v>4.38775E-2</v>
      </c>
      <c r="AN167" s="308"/>
      <c r="AO167" s="309"/>
      <c r="AP167" s="308">
        <v>1.28798605</v>
      </c>
      <c r="AQ167" s="308">
        <v>1.5938326700000001</v>
      </c>
    </row>
    <row r="168" spans="2:43" x14ac:dyDescent="0.15">
      <c r="B168" s="295"/>
      <c r="C168" s="297"/>
      <c r="D168" s="312"/>
      <c r="E168" s="313"/>
      <c r="F168" s="313"/>
      <c r="G168" s="312"/>
      <c r="H168" s="313">
        <v>1286.473</v>
      </c>
      <c r="I168" s="312"/>
      <c r="J168" s="313">
        <v>637.47199999999998</v>
      </c>
      <c r="K168" s="303"/>
      <c r="L168" s="303"/>
      <c r="M168" s="300"/>
      <c r="N168" s="300"/>
      <c r="Q168" s="300"/>
      <c r="R168" s="307">
        <v>5198.7489999999998</v>
      </c>
      <c r="S168" s="300"/>
      <c r="T168" s="300"/>
      <c r="U168" s="300"/>
      <c r="V168" s="300"/>
      <c r="W168" s="307">
        <v>5480.8050000000003</v>
      </c>
      <c r="X168" s="300"/>
      <c r="Y168" s="307">
        <v>7941.6710000000003</v>
      </c>
      <c r="AA168" s="302"/>
      <c r="AB168" s="308"/>
      <c r="AC168" s="308"/>
      <c r="AD168" s="308"/>
      <c r="AE168" s="309"/>
      <c r="AF168" s="308">
        <v>4259.3630000000003</v>
      </c>
      <c r="AG168" s="308"/>
      <c r="AH168" s="308">
        <v>5849.4489999999996</v>
      </c>
      <c r="AK168" s="302"/>
      <c r="AL168" s="308">
        <v>0.20396265</v>
      </c>
      <c r="AM168" s="308">
        <v>0.16452015</v>
      </c>
      <c r="AN168" s="308"/>
      <c r="AO168" s="309"/>
      <c r="AP168" s="308">
        <v>0.79078428000000001</v>
      </c>
      <c r="AQ168" s="308">
        <v>0.96331886</v>
      </c>
    </row>
    <row r="169" spans="2:43" x14ac:dyDescent="0.15">
      <c r="B169" s="295"/>
      <c r="C169" s="297"/>
      <c r="D169" s="312"/>
      <c r="E169" s="313"/>
      <c r="F169" s="313"/>
      <c r="G169" s="312"/>
      <c r="H169" s="313">
        <v>966.03099999999995</v>
      </c>
      <c r="I169" s="312"/>
      <c r="J169" s="297"/>
      <c r="K169" s="303"/>
      <c r="L169" s="303"/>
      <c r="M169" s="300"/>
      <c r="N169" s="300"/>
      <c r="Q169" s="300"/>
      <c r="R169" s="307">
        <v>4780.07</v>
      </c>
      <c r="S169" s="300"/>
      <c r="T169" s="300"/>
      <c r="U169" s="300"/>
      <c r="V169" s="300"/>
      <c r="W169" s="307">
        <v>5735.0259999999998</v>
      </c>
      <c r="X169" s="300"/>
      <c r="Y169" s="307">
        <v>10583.87</v>
      </c>
      <c r="AA169" s="302"/>
      <c r="AB169" s="308"/>
      <c r="AC169" s="308"/>
      <c r="AD169" s="308"/>
      <c r="AE169" s="309"/>
      <c r="AF169" s="308">
        <v>4994.2700000000004</v>
      </c>
      <c r="AG169" s="308"/>
      <c r="AH169" s="308">
        <v>5048.7539999999999</v>
      </c>
      <c r="AK169" s="302"/>
      <c r="AL169" s="308">
        <v>0.1935402</v>
      </c>
      <c r="AM169" s="308">
        <v>0.15436485</v>
      </c>
      <c r="AN169" s="308"/>
      <c r="AO169" s="309"/>
      <c r="AP169" s="308">
        <v>0.82259764999999996</v>
      </c>
      <c r="AQ169" s="308">
        <v>0.78086920999999998</v>
      </c>
    </row>
    <row r="170" spans="2:43" x14ac:dyDescent="0.15">
      <c r="B170" s="295"/>
      <c r="C170" s="297"/>
      <c r="D170" s="312"/>
      <c r="E170" s="313"/>
      <c r="F170" s="313"/>
      <c r="G170" s="312"/>
      <c r="H170" s="313">
        <v>661.02</v>
      </c>
      <c r="I170" s="312"/>
      <c r="J170" s="297"/>
      <c r="K170" s="303"/>
      <c r="L170" s="303"/>
      <c r="M170" s="300"/>
      <c r="N170" s="300"/>
      <c r="Q170" s="300"/>
      <c r="R170" s="307">
        <v>4799.0919999999996</v>
      </c>
      <c r="S170" s="300"/>
      <c r="T170" s="300"/>
      <c r="U170" s="300"/>
      <c r="V170" s="300"/>
      <c r="W170" s="307">
        <v>6545.9979999999996</v>
      </c>
      <c r="X170" s="300"/>
      <c r="Y170" s="307">
        <v>6144.183</v>
      </c>
      <c r="AA170" s="302"/>
      <c r="AB170" s="308"/>
      <c r="AC170" s="308"/>
      <c r="AD170" s="308"/>
      <c r="AE170" s="309"/>
      <c r="AF170" s="308">
        <v>5593.3090000000002</v>
      </c>
      <c r="AG170" s="308"/>
      <c r="AH170" s="308">
        <v>6155.4409999999998</v>
      </c>
      <c r="AK170" s="302"/>
      <c r="AL170" s="308">
        <v>0.20066253000000001</v>
      </c>
      <c r="AM170" s="308">
        <v>0.15012394000000001</v>
      </c>
      <c r="AN170" s="308"/>
      <c r="AO170" s="309"/>
      <c r="AP170" s="308">
        <v>0.46068778999999999</v>
      </c>
      <c r="AQ170" s="308">
        <v>0.53719148999999999</v>
      </c>
    </row>
    <row r="171" spans="2:43" x14ac:dyDescent="0.15">
      <c r="B171" s="295"/>
      <c r="C171" s="297"/>
      <c r="D171" s="312"/>
      <c r="E171" s="313"/>
      <c r="F171" s="313"/>
      <c r="G171" s="312"/>
      <c r="H171" s="313">
        <v>997.91499999999996</v>
      </c>
      <c r="I171" s="312"/>
      <c r="J171" s="297"/>
      <c r="K171" s="303"/>
      <c r="L171" s="303"/>
      <c r="M171" s="300"/>
      <c r="N171" s="300"/>
      <c r="Q171" s="300"/>
      <c r="R171" s="307">
        <v>4159.8230000000003</v>
      </c>
      <c r="S171" s="300"/>
      <c r="T171" s="300"/>
      <c r="U171" s="300"/>
      <c r="V171" s="300"/>
      <c r="W171" s="307">
        <v>5589.076</v>
      </c>
      <c r="X171" s="300"/>
      <c r="Y171" s="307">
        <v>8358.6640000000007</v>
      </c>
      <c r="AA171" s="302"/>
      <c r="AB171" s="308"/>
      <c r="AC171" s="308"/>
      <c r="AD171" s="308"/>
      <c r="AE171" s="309"/>
      <c r="AF171" s="308">
        <v>5123.2150000000001</v>
      </c>
      <c r="AG171" s="308"/>
      <c r="AH171" s="308">
        <v>5918.6090000000004</v>
      </c>
      <c r="AK171" s="302"/>
      <c r="AL171" s="308">
        <v>5.0936519999999999E-2</v>
      </c>
      <c r="AM171" s="308">
        <v>2.1976349999999999E-2</v>
      </c>
      <c r="AN171" s="308"/>
      <c r="AO171" s="309"/>
      <c r="AP171" s="308">
        <v>8.194216E-2</v>
      </c>
      <c r="AQ171" s="308">
        <v>6.2601359999999995E-2</v>
      </c>
    </row>
    <row r="172" spans="2:43" x14ac:dyDescent="0.15">
      <c r="B172" s="295"/>
      <c r="C172" s="297"/>
      <c r="D172" s="312"/>
      <c r="E172" s="313"/>
      <c r="F172" s="313"/>
      <c r="G172" s="312"/>
      <c r="H172" s="313">
        <v>775.76199999999994</v>
      </c>
      <c r="I172" s="312"/>
      <c r="J172" s="297"/>
      <c r="K172" s="303"/>
      <c r="L172" s="303"/>
      <c r="M172" s="300"/>
      <c r="N172" s="300"/>
      <c r="Q172" s="300"/>
      <c r="R172" s="307">
        <v>5985.8990000000003</v>
      </c>
      <c r="S172" s="307"/>
      <c r="T172" s="300"/>
      <c r="U172" s="300"/>
      <c r="V172" s="300"/>
      <c r="W172" s="307">
        <v>3793.5740000000001</v>
      </c>
      <c r="X172" s="300"/>
      <c r="Y172" s="307">
        <v>9866.5</v>
      </c>
      <c r="AA172" s="302"/>
      <c r="AB172" s="308"/>
      <c r="AC172" s="308"/>
      <c r="AD172" s="308"/>
      <c r="AE172" s="309"/>
      <c r="AF172" s="308">
        <v>5040.6559999999999</v>
      </c>
      <c r="AG172" s="308"/>
      <c r="AH172" s="308">
        <v>5318.1909999999998</v>
      </c>
      <c r="AK172" s="302" t="s">
        <v>392</v>
      </c>
      <c r="AL172" s="308">
        <v>0.51405226000000004</v>
      </c>
      <c r="AM172" s="308">
        <v>0.69722713999999997</v>
      </c>
      <c r="AN172" s="308"/>
      <c r="AO172" s="309"/>
      <c r="AP172" s="308">
        <v>0.12456733</v>
      </c>
      <c r="AQ172" s="308">
        <v>9.7824110000000006E-2</v>
      </c>
    </row>
    <row r="173" spans="2:43" x14ac:dyDescent="0.15">
      <c r="B173" s="295"/>
      <c r="C173" s="297"/>
      <c r="D173" s="312"/>
      <c r="E173" s="313"/>
      <c r="F173" s="313"/>
      <c r="G173" s="312"/>
      <c r="H173" s="313">
        <v>1027.8499999999999</v>
      </c>
      <c r="I173" s="312"/>
      <c r="J173" s="297"/>
      <c r="K173" s="303"/>
      <c r="L173" s="303"/>
      <c r="M173" s="300"/>
      <c r="N173" s="300"/>
      <c r="Q173" s="300"/>
      <c r="R173" s="307">
        <v>5347.5519999999997</v>
      </c>
      <c r="S173" s="307"/>
      <c r="T173" s="300"/>
      <c r="U173" s="300"/>
      <c r="V173" s="300"/>
      <c r="W173" s="307">
        <v>5519.5619999999999</v>
      </c>
      <c r="X173" s="300"/>
      <c r="Y173" s="307">
        <v>9371.1470000000008</v>
      </c>
      <c r="AA173" s="302"/>
      <c r="AB173" s="308"/>
      <c r="AC173" s="308"/>
      <c r="AD173" s="308"/>
      <c r="AE173" s="309"/>
      <c r="AF173" s="308">
        <v>4594.9139999999998</v>
      </c>
      <c r="AG173" s="308"/>
      <c r="AH173" s="308">
        <v>3756.9180000000001</v>
      </c>
      <c r="AK173" s="302"/>
      <c r="AL173" s="308">
        <v>0.77962094999999998</v>
      </c>
      <c r="AM173" s="308">
        <v>0.87619959000000003</v>
      </c>
      <c r="AN173" s="308"/>
      <c r="AO173" s="309"/>
      <c r="AP173" s="308">
        <v>1.1841851299999999</v>
      </c>
      <c r="AQ173" s="308">
        <v>1.0650359599999999</v>
      </c>
    </row>
    <row r="174" spans="2:43" x14ac:dyDescent="0.15">
      <c r="B174" s="295"/>
      <c r="C174" s="297"/>
      <c r="D174" s="312"/>
      <c r="E174" s="313"/>
      <c r="F174" s="313"/>
      <c r="G174" s="312"/>
      <c r="H174" s="313">
        <v>1022.029</v>
      </c>
      <c r="I174" s="312"/>
      <c r="J174" s="297"/>
      <c r="K174" s="303"/>
      <c r="L174" s="303"/>
      <c r="M174" s="300"/>
      <c r="N174" s="300"/>
      <c r="Q174" s="300"/>
      <c r="R174" s="307">
        <v>5684.2749999999996</v>
      </c>
      <c r="S174" s="307"/>
      <c r="T174" s="300"/>
      <c r="U174" s="300"/>
      <c r="V174" s="300"/>
      <c r="W174" s="307">
        <v>5658.7910000000002</v>
      </c>
      <c r="X174" s="300"/>
      <c r="Y174" s="307">
        <v>10724.368</v>
      </c>
      <c r="AA174" s="302"/>
      <c r="AB174" s="308"/>
      <c r="AC174" s="308"/>
      <c r="AD174" s="308"/>
      <c r="AE174" s="309"/>
      <c r="AF174" s="308">
        <v>4736.527</v>
      </c>
      <c r="AG174" s="308"/>
      <c r="AH174" s="308">
        <v>4616.9059999999999</v>
      </c>
      <c r="AK174" s="302"/>
      <c r="AL174" s="308">
        <v>5.2133359999999997E-2</v>
      </c>
      <c r="AM174" s="308">
        <v>4.374873E-2</v>
      </c>
      <c r="AN174" s="308"/>
      <c r="AO174" s="309"/>
      <c r="AP174" s="308">
        <v>1.5756968200000001</v>
      </c>
      <c r="AQ174" s="308">
        <v>1.5202585900000001</v>
      </c>
    </row>
    <row r="175" spans="2:43" x14ac:dyDescent="0.15">
      <c r="B175" s="295"/>
      <c r="C175" s="313"/>
      <c r="D175" s="312"/>
      <c r="E175" s="313"/>
      <c r="F175" s="313"/>
      <c r="G175" s="312"/>
      <c r="H175" s="313">
        <v>935.77800000000002</v>
      </c>
      <c r="I175" s="312"/>
      <c r="J175" s="297"/>
      <c r="K175" s="303"/>
      <c r="L175" s="303"/>
      <c r="M175" s="300"/>
      <c r="N175" s="300"/>
      <c r="Q175" s="300"/>
      <c r="R175" s="307">
        <v>4828.2479999999996</v>
      </c>
      <c r="S175" s="307"/>
      <c r="T175" s="300"/>
      <c r="U175" s="300"/>
      <c r="V175" s="300"/>
      <c r="W175" s="307">
        <v>6511.3010000000004</v>
      </c>
      <c r="X175" s="300"/>
      <c r="Y175" s="307">
        <v>5688.3239999999996</v>
      </c>
      <c r="AA175" s="302"/>
      <c r="AB175" s="308"/>
      <c r="AC175" s="308"/>
      <c r="AD175" s="308"/>
      <c r="AE175" s="309"/>
      <c r="AF175" s="308">
        <v>4394.8239999999996</v>
      </c>
      <c r="AG175" s="308"/>
      <c r="AH175" s="308">
        <v>4271.7730000000001</v>
      </c>
      <c r="AK175" s="302"/>
      <c r="AL175" s="308">
        <v>0.11897106</v>
      </c>
      <c r="AM175" s="308">
        <v>8.6355769999999998E-2</v>
      </c>
      <c r="AN175" s="308"/>
      <c r="AO175" s="309"/>
      <c r="AP175" s="308">
        <v>0.42659298000000001</v>
      </c>
      <c r="AQ175" s="308">
        <v>0.32379861999999998</v>
      </c>
    </row>
    <row r="176" spans="2:43" x14ac:dyDescent="0.15">
      <c r="B176" s="295"/>
      <c r="C176" s="313"/>
      <c r="D176" s="312"/>
      <c r="E176" s="313"/>
      <c r="F176" s="313"/>
      <c r="G176" s="312"/>
      <c r="H176" s="313">
        <v>1059.624</v>
      </c>
      <c r="I176" s="312"/>
      <c r="J176" s="297"/>
      <c r="K176" s="303"/>
      <c r="L176" s="303"/>
      <c r="M176" s="300"/>
      <c r="N176" s="300"/>
      <c r="Q176" s="300"/>
      <c r="R176" s="307">
        <v>4688.3310000000001</v>
      </c>
      <c r="S176" s="307"/>
      <c r="T176" s="300"/>
      <c r="U176" s="300"/>
      <c r="V176" s="300"/>
      <c r="W176" s="307">
        <v>5731.5010000000002</v>
      </c>
      <c r="X176" s="300"/>
      <c r="Y176" s="307">
        <v>7255.1409999999996</v>
      </c>
      <c r="AA176" s="302"/>
      <c r="AB176" s="308"/>
      <c r="AC176" s="308"/>
      <c r="AD176" s="308"/>
      <c r="AE176" s="309"/>
      <c r="AF176" s="308">
        <v>3329.77</v>
      </c>
      <c r="AG176" s="308"/>
      <c r="AH176" s="308">
        <v>4038.7109999999998</v>
      </c>
      <c r="AK176" s="302"/>
      <c r="AL176" s="308">
        <v>2.4310470000000001E-2</v>
      </c>
      <c r="AM176" s="308">
        <v>1.254387E-2</v>
      </c>
      <c r="AN176" s="308"/>
      <c r="AO176" s="309"/>
      <c r="AP176" s="308">
        <v>0.52725427000000002</v>
      </c>
      <c r="AQ176" s="308">
        <v>0.39236733000000001</v>
      </c>
    </row>
    <row r="177" spans="2:43" x14ac:dyDescent="0.15">
      <c r="B177" s="295"/>
      <c r="C177" s="313"/>
      <c r="D177" s="312"/>
      <c r="E177" s="313"/>
      <c r="F177" s="313"/>
      <c r="G177" s="312"/>
      <c r="H177" s="313">
        <v>718.827</v>
      </c>
      <c r="I177" s="312"/>
      <c r="J177" s="297"/>
      <c r="K177" s="303"/>
      <c r="L177" s="303"/>
      <c r="M177" s="300"/>
      <c r="N177" s="300"/>
      <c r="Q177" s="300"/>
      <c r="R177" s="307">
        <v>3142.029</v>
      </c>
      <c r="S177" s="307"/>
      <c r="T177" s="300"/>
      <c r="U177" s="300"/>
      <c r="V177" s="300"/>
      <c r="W177" s="307">
        <v>5383.5940000000001</v>
      </c>
      <c r="X177" s="300"/>
      <c r="Y177" s="307">
        <v>4689.99</v>
      </c>
      <c r="AA177" s="302"/>
      <c r="AB177" s="308"/>
      <c r="AC177" s="308"/>
      <c r="AD177" s="308"/>
      <c r="AE177" s="309"/>
      <c r="AF177" s="308">
        <v>4128.875</v>
      </c>
      <c r="AG177" s="308"/>
      <c r="AH177" s="308">
        <v>3240.4650000000001</v>
      </c>
      <c r="AK177" s="302"/>
      <c r="AL177" s="308">
        <v>6.4872860000000004E-2</v>
      </c>
      <c r="AM177" s="308">
        <v>3.2672340000000001E-2</v>
      </c>
      <c r="AN177" s="308"/>
      <c r="AO177" s="309"/>
      <c r="AP177" s="308">
        <v>1.7864805100000001</v>
      </c>
      <c r="AQ177" s="308">
        <v>1.69137041</v>
      </c>
    </row>
    <row r="178" spans="2:43" x14ac:dyDescent="0.15">
      <c r="B178" s="295"/>
      <c r="C178" s="313"/>
      <c r="D178" s="312"/>
      <c r="E178" s="313"/>
      <c r="F178" s="313"/>
      <c r="G178" s="312"/>
      <c r="H178" s="313">
        <v>905.36199999999997</v>
      </c>
      <c r="I178" s="312"/>
      <c r="J178" s="297"/>
      <c r="K178" s="303"/>
      <c r="L178" s="303"/>
      <c r="M178" s="300"/>
      <c r="N178" s="300"/>
      <c r="Q178" s="300"/>
      <c r="R178" s="307">
        <v>5347.8959999999997</v>
      </c>
      <c r="S178" s="307"/>
      <c r="T178" s="300"/>
      <c r="U178" s="300"/>
      <c r="V178" s="300"/>
      <c r="W178" s="307">
        <v>4617.62</v>
      </c>
      <c r="X178" s="300"/>
      <c r="Y178" s="307">
        <v>6713.6030000000001</v>
      </c>
      <c r="AA178" s="302"/>
      <c r="AB178" s="308"/>
      <c r="AC178" s="308"/>
      <c r="AD178" s="308"/>
      <c r="AE178" s="309"/>
      <c r="AF178" s="308">
        <v>2970.1410000000001</v>
      </c>
      <c r="AG178" s="308"/>
      <c r="AH178" s="308">
        <v>3749.078</v>
      </c>
      <c r="AK178" s="302"/>
      <c r="AL178" s="308">
        <v>0.10542468000000001</v>
      </c>
      <c r="AM178" s="308">
        <v>6.2023300000000003E-2</v>
      </c>
      <c r="AN178" s="308"/>
      <c r="AO178" s="309"/>
      <c r="AP178" s="308">
        <v>0.69746481000000005</v>
      </c>
      <c r="AQ178" s="308">
        <v>0.59115319</v>
      </c>
    </row>
    <row r="179" spans="2:43" x14ac:dyDescent="0.15">
      <c r="B179" s="295"/>
      <c r="C179" s="313"/>
      <c r="D179" s="312"/>
      <c r="E179" s="313"/>
      <c r="F179" s="313"/>
      <c r="G179" s="312"/>
      <c r="H179" s="313">
        <v>860.85500000000002</v>
      </c>
      <c r="I179" s="312"/>
      <c r="J179" s="297"/>
      <c r="K179" s="303"/>
      <c r="L179" s="303"/>
      <c r="M179" s="300"/>
      <c r="N179" s="300"/>
      <c r="Q179" s="300"/>
      <c r="R179" s="307">
        <v>4092.57</v>
      </c>
      <c r="S179" s="307"/>
      <c r="T179" s="300"/>
      <c r="U179" s="300"/>
      <c r="V179" s="300"/>
      <c r="W179" s="307">
        <v>5702.08</v>
      </c>
      <c r="X179" s="300"/>
      <c r="Y179" s="307">
        <v>7526.8720000000003</v>
      </c>
      <c r="AA179" s="302"/>
      <c r="AB179" s="308"/>
      <c r="AC179" s="308"/>
      <c r="AD179" s="308"/>
      <c r="AE179" s="309"/>
      <c r="AF179" s="308">
        <v>3250.1410000000001</v>
      </c>
      <c r="AG179" s="308"/>
      <c r="AH179" s="308">
        <v>4687.7030000000004</v>
      </c>
      <c r="AK179" s="302"/>
      <c r="AL179" s="308">
        <v>6.0646169999999999E-2</v>
      </c>
      <c r="AM179" s="308">
        <v>2.380343E-2</v>
      </c>
      <c r="AN179" s="308"/>
      <c r="AO179" s="309"/>
      <c r="AP179" s="308">
        <v>0.84515633000000001</v>
      </c>
      <c r="AQ179" s="308">
        <v>1.2347144000000001</v>
      </c>
    </row>
    <row r="180" spans="2:43" x14ac:dyDescent="0.15">
      <c r="B180" s="295"/>
      <c r="C180" s="313"/>
      <c r="D180" s="312"/>
      <c r="E180" s="313"/>
      <c r="F180" s="313"/>
      <c r="G180" s="312"/>
      <c r="H180" s="313">
        <v>957.36699999999996</v>
      </c>
      <c r="I180" s="312"/>
      <c r="J180" s="297"/>
      <c r="K180" s="303"/>
      <c r="L180" s="303"/>
      <c r="M180" s="300"/>
      <c r="N180" s="300"/>
      <c r="Q180" s="300"/>
      <c r="R180" s="307">
        <v>4063.4549999999999</v>
      </c>
      <c r="S180" s="307"/>
      <c r="T180" s="300"/>
      <c r="U180" s="300"/>
      <c r="V180" s="300"/>
      <c r="W180" s="307">
        <v>5452.1850000000004</v>
      </c>
      <c r="X180" s="300"/>
      <c r="Y180" s="307">
        <v>7930.6540000000005</v>
      </c>
      <c r="AA180" s="302"/>
      <c r="AB180" s="308"/>
      <c r="AC180" s="308"/>
      <c r="AD180" s="308"/>
      <c r="AE180" s="309"/>
      <c r="AF180" s="308"/>
      <c r="AG180" s="308"/>
      <c r="AH180" s="308">
        <v>7412.9650000000001</v>
      </c>
      <c r="AK180" s="302"/>
      <c r="AL180" s="308">
        <v>0.64514108000000003</v>
      </c>
      <c r="AM180" s="308">
        <v>0.56230778999999997</v>
      </c>
      <c r="AN180" s="308"/>
      <c r="AO180" s="309"/>
      <c r="AP180" s="308">
        <v>1.0396464000000001</v>
      </c>
      <c r="AQ180" s="308">
        <v>0.72499444999999996</v>
      </c>
    </row>
    <row r="181" spans="2:43" x14ac:dyDescent="0.15">
      <c r="B181" s="295"/>
      <c r="C181" s="313"/>
      <c r="D181" s="312"/>
      <c r="E181" s="313"/>
      <c r="F181" s="313"/>
      <c r="G181" s="312"/>
      <c r="H181" s="313">
        <v>1023.121</v>
      </c>
      <c r="I181" s="312"/>
      <c r="J181" s="297"/>
      <c r="K181" s="303"/>
      <c r="L181" s="303"/>
      <c r="M181" s="300"/>
      <c r="N181" s="300"/>
      <c r="Q181" s="300"/>
      <c r="R181" s="307">
        <v>8059.6859999999997</v>
      </c>
      <c r="S181" s="307"/>
      <c r="T181" s="300"/>
      <c r="U181" s="300"/>
      <c r="V181" s="300"/>
      <c r="W181" s="307">
        <v>4263.2529999999997</v>
      </c>
      <c r="X181" s="300"/>
      <c r="Y181" s="307">
        <v>9099.2099999999991</v>
      </c>
      <c r="AA181" s="302"/>
      <c r="AB181" s="308"/>
      <c r="AC181" s="308"/>
      <c r="AD181" s="308"/>
      <c r="AE181" s="309"/>
      <c r="AF181" s="308"/>
      <c r="AG181" s="308"/>
      <c r="AH181" s="308">
        <v>7305.52</v>
      </c>
      <c r="AK181" s="302"/>
      <c r="AL181" s="308">
        <v>0.59693337999999996</v>
      </c>
      <c r="AM181" s="308">
        <v>0.67250304999999999</v>
      </c>
      <c r="AN181" s="308"/>
      <c r="AO181" s="309"/>
      <c r="AP181" s="308">
        <v>1.1536146</v>
      </c>
      <c r="AQ181" s="308">
        <v>1.15981574</v>
      </c>
    </row>
    <row r="182" spans="2:43" x14ac:dyDescent="0.15">
      <c r="B182" s="295"/>
      <c r="C182" s="313"/>
      <c r="D182" s="312"/>
      <c r="E182" s="313"/>
      <c r="F182" s="313"/>
      <c r="G182" s="312"/>
      <c r="H182" s="313">
        <v>875.30700000000002</v>
      </c>
      <c r="I182" s="312"/>
      <c r="J182" s="297"/>
      <c r="K182" s="303"/>
      <c r="L182" s="303"/>
      <c r="M182" s="300"/>
      <c r="N182" s="300"/>
      <c r="Q182" s="300"/>
      <c r="R182" s="307">
        <v>10514.718999999999</v>
      </c>
      <c r="S182" s="307"/>
      <c r="T182" s="300"/>
      <c r="U182" s="300"/>
      <c r="V182" s="300"/>
      <c r="W182" s="307">
        <v>4823.1610000000001</v>
      </c>
      <c r="X182" s="300"/>
      <c r="Y182" s="307">
        <v>9282.2960000000003</v>
      </c>
      <c r="AA182" s="302"/>
      <c r="AB182" s="308"/>
      <c r="AC182" s="308"/>
      <c r="AD182" s="308"/>
      <c r="AE182" s="309"/>
      <c r="AF182" s="308"/>
      <c r="AG182" s="308"/>
      <c r="AH182" s="308">
        <v>4605.3360000000002</v>
      </c>
      <c r="AK182" s="302"/>
      <c r="AL182" s="308">
        <v>0.14206559999999999</v>
      </c>
      <c r="AM182" s="308">
        <v>0.10559615999999999</v>
      </c>
      <c r="AN182" s="308"/>
      <c r="AO182" s="309"/>
      <c r="AP182" s="308">
        <v>0.22214223</v>
      </c>
      <c r="AQ182" s="308">
        <v>0.16973400999999999</v>
      </c>
    </row>
    <row r="183" spans="2:43" x14ac:dyDescent="0.15">
      <c r="B183" s="295"/>
      <c r="C183" s="313"/>
      <c r="D183" s="312"/>
      <c r="E183" s="313"/>
      <c r="F183" s="313"/>
      <c r="G183" s="312"/>
      <c r="H183" s="313">
        <v>1002.289</v>
      </c>
      <c r="I183" s="312"/>
      <c r="J183" s="297"/>
      <c r="K183" s="303"/>
      <c r="L183" s="303"/>
      <c r="M183" s="300"/>
      <c r="N183" s="300"/>
      <c r="Q183" s="300"/>
      <c r="R183" s="307">
        <v>9937.6049999999996</v>
      </c>
      <c r="S183" s="307"/>
      <c r="T183" s="300"/>
      <c r="U183" s="300"/>
      <c r="V183" s="300"/>
      <c r="W183" s="307">
        <v>5704.4870000000001</v>
      </c>
      <c r="X183" s="300"/>
      <c r="Y183" s="307">
        <v>7955.92</v>
      </c>
      <c r="AA183" s="302"/>
      <c r="AB183" s="308"/>
      <c r="AC183" s="308"/>
      <c r="AD183" s="308"/>
      <c r="AE183" s="309"/>
      <c r="AF183" s="308"/>
      <c r="AG183" s="308"/>
      <c r="AH183" s="308">
        <v>5767.34</v>
      </c>
      <c r="AK183" s="302"/>
      <c r="AL183" s="308">
        <v>1.3050000000000001E-2</v>
      </c>
      <c r="AM183" s="308">
        <v>6.7058700000000001E-3</v>
      </c>
      <c r="AN183" s="308"/>
      <c r="AO183" s="309"/>
      <c r="AP183" s="308">
        <v>0.22875754000000001</v>
      </c>
      <c r="AQ183" s="308">
        <v>0.13178587</v>
      </c>
    </row>
    <row r="184" spans="2:43" x14ac:dyDescent="0.15">
      <c r="B184" s="295"/>
      <c r="C184" s="313"/>
      <c r="D184" s="312"/>
      <c r="E184" s="313"/>
      <c r="F184" s="313"/>
      <c r="G184" s="312"/>
      <c r="H184" s="313">
        <v>1056.77</v>
      </c>
      <c r="I184" s="312"/>
      <c r="J184" s="297"/>
      <c r="K184" s="303"/>
      <c r="L184" s="303"/>
      <c r="M184" s="300"/>
      <c r="N184" s="300"/>
      <c r="Q184" s="300"/>
      <c r="R184" s="307">
        <v>10122.236000000001</v>
      </c>
      <c r="S184" s="307"/>
      <c r="T184" s="300"/>
      <c r="U184" s="300"/>
      <c r="V184" s="300"/>
      <c r="W184" s="307">
        <v>5783.1959999999999</v>
      </c>
      <c r="X184" s="300"/>
      <c r="Y184" s="307">
        <v>5851.9040000000005</v>
      </c>
      <c r="AA184" s="302"/>
      <c r="AB184" s="308"/>
      <c r="AC184" s="308"/>
      <c r="AD184" s="308"/>
      <c r="AE184" s="309"/>
      <c r="AF184" s="308"/>
      <c r="AG184" s="308"/>
      <c r="AH184" s="308">
        <v>5016.3710000000001</v>
      </c>
      <c r="AK184" s="302"/>
      <c r="AL184" s="308">
        <v>5.0122460000000001E-2</v>
      </c>
      <c r="AM184" s="308">
        <v>4.3948750000000002E-2</v>
      </c>
      <c r="AN184" s="308"/>
      <c r="AO184" s="309"/>
      <c r="AP184" s="308">
        <v>7.5721079999999996E-2</v>
      </c>
      <c r="AQ184" s="308">
        <v>3.0330869999999999E-2</v>
      </c>
    </row>
    <row r="185" spans="2:43" x14ac:dyDescent="0.15">
      <c r="B185" s="295"/>
      <c r="C185" s="313"/>
      <c r="D185" s="312"/>
      <c r="E185" s="313"/>
      <c r="F185" s="313"/>
      <c r="G185" s="295"/>
      <c r="H185" s="313">
        <v>743.51700000000005</v>
      </c>
      <c r="I185" s="312"/>
      <c r="J185" s="297"/>
      <c r="K185" s="303"/>
      <c r="L185" s="303"/>
      <c r="M185" s="300"/>
      <c r="N185" s="300"/>
      <c r="Q185" s="300"/>
      <c r="R185" s="307">
        <v>8727.4959999999992</v>
      </c>
      <c r="S185" s="307"/>
      <c r="T185" s="300"/>
      <c r="U185" s="300"/>
      <c r="V185" s="300"/>
      <c r="W185" s="307">
        <v>9460.6929999999993</v>
      </c>
      <c r="X185" s="300"/>
      <c r="Y185" s="307">
        <v>3963.2919999999999</v>
      </c>
      <c r="AA185" s="302"/>
      <c r="AB185" s="308"/>
      <c r="AC185" s="308"/>
      <c r="AD185" s="308"/>
      <c r="AE185" s="309"/>
      <c r="AF185" s="308"/>
      <c r="AG185" s="308"/>
      <c r="AH185" s="308">
        <v>6177.6329999999998</v>
      </c>
      <c r="AK185" s="302"/>
      <c r="AL185" s="308">
        <v>4.0885820000000003E-2</v>
      </c>
      <c r="AM185" s="308">
        <v>3.4324889999999997E-2</v>
      </c>
      <c r="AN185" s="308"/>
      <c r="AO185" s="309"/>
      <c r="AP185" s="308">
        <v>0.74076494999999998</v>
      </c>
      <c r="AQ185" s="308">
        <v>0.49657532999999998</v>
      </c>
    </row>
    <row r="186" spans="2:43" x14ac:dyDescent="0.15">
      <c r="B186" s="295"/>
      <c r="C186" s="313"/>
      <c r="D186" s="312"/>
      <c r="E186" s="313"/>
      <c r="F186" s="313"/>
      <c r="G186" s="295"/>
      <c r="H186" s="313">
        <v>805.90599999999995</v>
      </c>
      <c r="I186" s="312"/>
      <c r="J186" s="297"/>
      <c r="K186" s="303"/>
      <c r="L186" s="303"/>
      <c r="M186" s="300"/>
      <c r="N186" s="300"/>
      <c r="Q186" s="300"/>
      <c r="R186" s="307">
        <v>10065.6</v>
      </c>
      <c r="S186" s="307"/>
      <c r="T186" s="300"/>
      <c r="U186" s="300"/>
      <c r="V186" s="300"/>
      <c r="W186" s="307">
        <v>5885.5029999999997</v>
      </c>
      <c r="X186" s="300"/>
      <c r="Y186" s="307">
        <v>5973.6930000000002</v>
      </c>
      <c r="AA186" s="302"/>
      <c r="AB186" s="308"/>
      <c r="AC186" s="308"/>
      <c r="AD186" s="308"/>
      <c r="AE186" s="309"/>
      <c r="AF186" s="308"/>
      <c r="AG186" s="308"/>
      <c r="AH186" s="308">
        <v>4477.4219999999996</v>
      </c>
      <c r="AK186" s="302"/>
      <c r="AL186" s="308">
        <v>0.11219322</v>
      </c>
      <c r="AM186" s="308">
        <v>8.0771739999999995E-2</v>
      </c>
      <c r="AN186" s="308"/>
      <c r="AO186" s="309"/>
      <c r="AP186" s="308">
        <v>0.46823100000000001</v>
      </c>
      <c r="AQ186" s="308">
        <v>0.59597292000000002</v>
      </c>
    </row>
    <row r="187" spans="2:43" x14ac:dyDescent="0.15">
      <c r="B187" s="295"/>
      <c r="C187" s="313"/>
      <c r="D187" s="312"/>
      <c r="E187" s="313"/>
      <c r="F187" s="313"/>
      <c r="G187" s="295"/>
      <c r="H187" s="313">
        <v>896.55600000000004</v>
      </c>
      <c r="I187" s="312"/>
      <c r="J187" s="313"/>
      <c r="K187" s="303"/>
      <c r="L187" s="303"/>
      <c r="M187" s="300"/>
      <c r="N187" s="300"/>
      <c r="Q187" s="300"/>
      <c r="R187" s="307">
        <v>10541.175999999999</v>
      </c>
      <c r="S187" s="307"/>
      <c r="T187" s="300"/>
      <c r="U187" s="300"/>
      <c r="V187" s="300"/>
      <c r="W187" s="307">
        <v>6043.6840000000002</v>
      </c>
      <c r="X187" s="300"/>
      <c r="Y187" s="307">
        <v>6157.8890000000001</v>
      </c>
      <c r="AA187" s="302"/>
      <c r="AB187" s="308"/>
      <c r="AC187" s="308"/>
      <c r="AD187" s="308"/>
      <c r="AE187" s="309"/>
      <c r="AF187" s="308"/>
      <c r="AG187" s="308"/>
      <c r="AH187" s="308">
        <v>6372.875</v>
      </c>
      <c r="AK187" s="302"/>
      <c r="AL187" s="308">
        <v>0.20542337999999999</v>
      </c>
      <c r="AM187" s="308">
        <v>0.23073176000000001</v>
      </c>
      <c r="AN187" s="308"/>
      <c r="AO187" s="309"/>
      <c r="AP187" s="308">
        <v>0.44707080999999999</v>
      </c>
      <c r="AQ187" s="308">
        <v>0.41361596</v>
      </c>
    </row>
    <row r="188" spans="2:43" x14ac:dyDescent="0.15">
      <c r="B188" s="295"/>
      <c r="C188" s="313"/>
      <c r="D188" s="312"/>
      <c r="E188" s="313"/>
      <c r="F188" s="313"/>
      <c r="G188" s="295"/>
      <c r="H188" s="313">
        <v>675.28300000000002</v>
      </c>
      <c r="I188" s="312"/>
      <c r="J188" s="313"/>
      <c r="K188" s="303"/>
      <c r="L188" s="303"/>
      <c r="M188" s="300"/>
      <c r="N188" s="300"/>
      <c r="Q188" s="300"/>
      <c r="R188" s="307">
        <v>8515.7189999999991</v>
      </c>
      <c r="S188" s="307"/>
      <c r="T188" s="300"/>
      <c r="U188" s="300"/>
      <c r="V188" s="300"/>
      <c r="W188" s="307">
        <v>6240.1030000000001</v>
      </c>
      <c r="X188" s="300"/>
      <c r="Y188" s="307">
        <v>3544.6590000000001</v>
      </c>
      <c r="AA188" s="302"/>
      <c r="AB188" s="308"/>
      <c r="AC188" s="308"/>
      <c r="AD188" s="308"/>
      <c r="AE188" s="309"/>
      <c r="AF188" s="308"/>
      <c r="AG188" s="300"/>
      <c r="AH188" s="300"/>
      <c r="AK188" s="302"/>
      <c r="AL188" s="308">
        <v>0.10375205</v>
      </c>
      <c r="AM188" s="308">
        <v>7.1120310000000006E-2</v>
      </c>
      <c r="AN188" s="308"/>
      <c r="AO188" s="309"/>
      <c r="AP188" s="308">
        <v>0.58499500999999998</v>
      </c>
      <c r="AQ188" s="308">
        <v>0.70149022999999999</v>
      </c>
    </row>
    <row r="189" spans="2:43" x14ac:dyDescent="0.15">
      <c r="B189" s="295"/>
      <c r="C189" s="313"/>
      <c r="D189" s="312"/>
      <c r="E189" s="313"/>
      <c r="F189" s="313"/>
      <c r="G189" s="295"/>
      <c r="H189" s="313">
        <v>694.47500000000002</v>
      </c>
      <c r="I189" s="312"/>
      <c r="J189" s="313"/>
      <c r="K189" s="303"/>
      <c r="L189" s="303"/>
      <c r="M189" s="300"/>
      <c r="N189" s="300"/>
      <c r="Q189" s="300"/>
      <c r="R189" s="307">
        <v>8695.1509999999998</v>
      </c>
      <c r="S189" s="307"/>
      <c r="T189" s="300"/>
      <c r="U189" s="300"/>
      <c r="V189" s="300"/>
      <c r="W189" s="307">
        <v>8074.7309999999998</v>
      </c>
      <c r="X189" s="300"/>
      <c r="Y189" s="307">
        <v>5600.8</v>
      </c>
      <c r="AA189" s="302"/>
      <c r="AB189" s="308"/>
      <c r="AC189" s="308"/>
      <c r="AD189" s="308"/>
      <c r="AE189" s="309"/>
      <c r="AF189" s="308"/>
      <c r="AG189" s="300"/>
      <c r="AH189" s="300"/>
      <c r="AK189" s="302"/>
      <c r="AL189" s="308">
        <v>7.5441309999999998E-2</v>
      </c>
      <c r="AM189" s="308">
        <v>5.1223989999999997E-2</v>
      </c>
      <c r="AN189" s="308"/>
      <c r="AO189" s="309"/>
      <c r="AP189" s="308">
        <v>0.21114848</v>
      </c>
      <c r="AQ189" s="308">
        <v>0.17793925999999999</v>
      </c>
    </row>
    <row r="190" spans="2:43" x14ac:dyDescent="0.15">
      <c r="B190" s="295"/>
      <c r="C190" s="313"/>
      <c r="D190" s="312"/>
      <c r="E190" s="313"/>
      <c r="F190" s="313"/>
      <c r="G190" s="295"/>
      <c r="H190" s="313">
        <v>1091.0039999999999</v>
      </c>
      <c r="I190" s="312"/>
      <c r="J190" s="313"/>
      <c r="K190" s="303"/>
      <c r="L190" s="303"/>
      <c r="M190" s="300"/>
      <c r="N190" s="300"/>
      <c r="Q190" s="300"/>
      <c r="R190" s="307">
        <v>9761.18</v>
      </c>
      <c r="S190" s="307"/>
      <c r="T190" s="300"/>
      <c r="U190" s="300"/>
      <c r="V190" s="300"/>
      <c r="W190" s="307">
        <v>5078.7749999999996</v>
      </c>
      <c r="X190" s="300"/>
      <c r="Y190" s="307">
        <v>4745.33</v>
      </c>
      <c r="AA190" s="302"/>
      <c r="AB190" s="308"/>
      <c r="AC190" s="308"/>
      <c r="AD190" s="308"/>
      <c r="AE190" s="302"/>
      <c r="AF190" s="300"/>
      <c r="AG190" s="300"/>
      <c r="AH190" s="300"/>
      <c r="AK190" s="302"/>
      <c r="AL190" s="308">
        <v>0.28835193999999997</v>
      </c>
      <c r="AM190" s="308">
        <v>0.23148081000000001</v>
      </c>
      <c r="AN190" s="308"/>
      <c r="AO190" s="309"/>
      <c r="AP190" s="308">
        <v>0.32583789000000002</v>
      </c>
      <c r="AQ190" s="308">
        <v>0.15932603000000001</v>
      </c>
    </row>
    <row r="191" spans="2:43" x14ac:dyDescent="0.15">
      <c r="B191" s="295"/>
      <c r="C191" s="313"/>
      <c r="D191" s="312"/>
      <c r="E191" s="313"/>
      <c r="F191" s="313"/>
      <c r="G191" s="295"/>
      <c r="H191" s="313">
        <v>740.03599999999994</v>
      </c>
      <c r="I191" s="312"/>
      <c r="J191" s="313"/>
      <c r="K191" s="303"/>
      <c r="L191" s="303"/>
      <c r="M191" s="300"/>
      <c r="N191" s="300"/>
      <c r="Q191" s="300"/>
      <c r="R191" s="307">
        <v>12047.977999999999</v>
      </c>
      <c r="S191" s="307"/>
      <c r="T191" s="300"/>
      <c r="U191" s="300"/>
      <c r="V191" s="300"/>
      <c r="W191" s="307">
        <v>5692.44</v>
      </c>
      <c r="X191" s="300"/>
      <c r="Y191" s="307">
        <v>7417.1989999999996</v>
      </c>
      <c r="AA191" s="302"/>
      <c r="AB191" s="308"/>
      <c r="AC191" s="308"/>
      <c r="AD191" s="308"/>
      <c r="AE191" s="302"/>
      <c r="AF191" s="300"/>
      <c r="AG191" s="300"/>
      <c r="AH191" s="300"/>
      <c r="AK191" s="302"/>
      <c r="AL191" s="308">
        <v>0.19893384</v>
      </c>
      <c r="AM191" s="308">
        <v>0.16046541</v>
      </c>
      <c r="AN191" s="308"/>
      <c r="AO191" s="309"/>
      <c r="AP191" s="308">
        <v>0.53510579000000003</v>
      </c>
      <c r="AQ191" s="308">
        <v>0.3453386</v>
      </c>
    </row>
    <row r="192" spans="2:43" x14ac:dyDescent="0.15">
      <c r="B192" s="295"/>
      <c r="C192" s="313"/>
      <c r="D192" s="312"/>
      <c r="E192" s="313"/>
      <c r="F192" s="313"/>
      <c r="G192" s="295"/>
      <c r="H192" s="313">
        <v>704.48900000000003</v>
      </c>
      <c r="I192" s="312"/>
      <c r="J192" s="313"/>
      <c r="K192" s="303"/>
      <c r="L192" s="303"/>
      <c r="M192" s="300"/>
      <c r="N192" s="300"/>
      <c r="Q192" s="300"/>
      <c r="R192" s="307">
        <v>9887.366</v>
      </c>
      <c r="S192" s="307"/>
      <c r="T192" s="300"/>
      <c r="U192" s="300"/>
      <c r="V192" s="300"/>
      <c r="W192" s="307">
        <v>8163.8860000000004</v>
      </c>
      <c r="X192" s="300"/>
      <c r="Y192" s="307">
        <v>6350.4319999999998</v>
      </c>
      <c r="AA192" s="302"/>
      <c r="AB192" s="308"/>
      <c r="AC192" s="308"/>
      <c r="AD192" s="308"/>
      <c r="AE192" s="302"/>
      <c r="AF192" s="300"/>
      <c r="AG192" s="300"/>
      <c r="AH192" s="300"/>
      <c r="AK192" s="302"/>
      <c r="AL192" s="308">
        <v>0.44776637000000002</v>
      </c>
      <c r="AM192" s="308">
        <v>0.63633393999999999</v>
      </c>
      <c r="AN192" s="308"/>
      <c r="AO192" s="309"/>
      <c r="AP192" s="308">
        <v>0.26728516000000002</v>
      </c>
      <c r="AQ192" s="308">
        <v>0.16355051000000001</v>
      </c>
    </row>
    <row r="193" spans="2:43" x14ac:dyDescent="0.15">
      <c r="B193" s="295"/>
      <c r="C193" s="313"/>
      <c r="D193" s="312"/>
      <c r="E193" s="313"/>
      <c r="F193" s="313"/>
      <c r="G193" s="295"/>
      <c r="H193" s="313">
        <v>929.88900000000001</v>
      </c>
      <c r="I193" s="312"/>
      <c r="J193" s="313"/>
      <c r="K193" s="303"/>
      <c r="L193" s="303"/>
      <c r="M193" s="300"/>
      <c r="N193" s="300"/>
      <c r="Q193" s="300"/>
      <c r="R193" s="307">
        <v>7098.9030000000002</v>
      </c>
      <c r="S193" s="307"/>
      <c r="T193" s="300"/>
      <c r="U193" s="300"/>
      <c r="V193" s="300"/>
      <c r="W193" s="307">
        <v>7487.3689999999997</v>
      </c>
      <c r="X193" s="300"/>
      <c r="Y193" s="307">
        <v>6724.1130000000003</v>
      </c>
      <c r="AA193" s="302"/>
      <c r="AB193" s="308"/>
      <c r="AC193" s="308"/>
      <c r="AD193" s="308"/>
      <c r="AE193" s="302"/>
      <c r="AF193" s="300"/>
      <c r="AG193" s="300"/>
      <c r="AH193" s="300"/>
      <c r="AK193" s="302"/>
      <c r="AL193" s="308">
        <v>0.51572589999999996</v>
      </c>
      <c r="AM193" s="308">
        <v>0.49557366000000003</v>
      </c>
      <c r="AN193" s="308"/>
      <c r="AO193" s="309"/>
      <c r="AP193" s="308">
        <v>0.89102532999999995</v>
      </c>
      <c r="AQ193" s="308">
        <v>0.94713077999999995</v>
      </c>
    </row>
    <row r="194" spans="2:43" x14ac:dyDescent="0.15">
      <c r="B194" s="295"/>
      <c r="C194" s="313"/>
      <c r="D194" s="312"/>
      <c r="E194" s="313"/>
      <c r="F194" s="313"/>
      <c r="G194" s="295"/>
      <c r="H194" s="313">
        <v>1127.461</v>
      </c>
      <c r="I194" s="312"/>
      <c r="J194" s="313"/>
      <c r="K194" s="303"/>
      <c r="L194" s="303"/>
      <c r="M194" s="300"/>
      <c r="N194" s="300"/>
      <c r="Q194" s="300"/>
      <c r="R194" s="307">
        <v>7245.2629999999999</v>
      </c>
      <c r="S194" s="307"/>
      <c r="T194" s="300"/>
      <c r="U194" s="300"/>
      <c r="V194" s="300"/>
      <c r="W194" s="307">
        <v>5390.3040000000001</v>
      </c>
      <c r="X194" s="300"/>
      <c r="Y194" s="307">
        <v>5225.4160000000002</v>
      </c>
      <c r="AA194" s="302"/>
      <c r="AB194" s="308"/>
      <c r="AC194" s="308"/>
      <c r="AD194" s="308"/>
      <c r="AE194" s="302"/>
      <c r="AF194" s="300"/>
      <c r="AG194" s="300"/>
      <c r="AH194" s="300"/>
      <c r="AK194" s="302"/>
      <c r="AL194" s="308">
        <v>8.1524189999999996E-2</v>
      </c>
      <c r="AM194" s="308">
        <v>7.1499320000000005E-2</v>
      </c>
      <c r="AN194" s="308"/>
      <c r="AO194" s="309"/>
      <c r="AP194" s="308">
        <v>3.0973480000000001E-2</v>
      </c>
      <c r="AQ194" s="308">
        <v>2.616841E-2</v>
      </c>
    </row>
    <row r="195" spans="2:43" x14ac:dyDescent="0.15">
      <c r="B195" s="295"/>
      <c r="C195" s="313"/>
      <c r="D195" s="312"/>
      <c r="E195" s="313"/>
      <c r="F195" s="313"/>
      <c r="G195" s="295"/>
      <c r="H195" s="313">
        <v>942.78399999999999</v>
      </c>
      <c r="I195" s="312"/>
      <c r="J195" s="313"/>
      <c r="K195" s="303"/>
      <c r="L195" s="303"/>
      <c r="M195" s="300"/>
      <c r="N195" s="300"/>
      <c r="Q195" s="300"/>
      <c r="R195" s="307">
        <v>8560.2950000000001</v>
      </c>
      <c r="S195" s="307"/>
      <c r="T195" s="300"/>
      <c r="U195" s="300"/>
      <c r="V195" s="300"/>
      <c r="W195" s="307">
        <v>7451.6750000000002</v>
      </c>
      <c r="X195" s="300"/>
      <c r="Y195" s="307">
        <v>5137.366</v>
      </c>
      <c r="AA195" s="302"/>
      <c r="AB195" s="300"/>
      <c r="AC195" s="300"/>
      <c r="AD195" s="300"/>
      <c r="AE195" s="302"/>
      <c r="AF195" s="300"/>
      <c r="AG195" s="300"/>
      <c r="AH195" s="300"/>
      <c r="AK195" s="302"/>
      <c r="AL195" s="308">
        <v>0.31933464</v>
      </c>
      <c r="AM195" s="308">
        <v>0.26491367999999998</v>
      </c>
      <c r="AN195" s="308"/>
      <c r="AO195" s="309"/>
      <c r="AP195" s="308">
        <v>3.3171190000000003E-2</v>
      </c>
      <c r="AQ195" s="308">
        <v>2.0410190000000002E-2</v>
      </c>
    </row>
    <row r="196" spans="2:43" x14ac:dyDescent="0.15">
      <c r="B196" s="295"/>
      <c r="C196" s="313"/>
      <c r="D196" s="312"/>
      <c r="E196" s="313"/>
      <c r="F196" s="313"/>
      <c r="G196" s="312"/>
      <c r="H196" s="313">
        <v>1007.374</v>
      </c>
      <c r="I196" s="312"/>
      <c r="J196" s="313"/>
      <c r="K196" s="303"/>
      <c r="L196" s="303"/>
      <c r="M196" s="300"/>
      <c r="N196" s="300"/>
      <c r="Q196" s="300"/>
      <c r="R196" s="307">
        <v>7056.0919999999996</v>
      </c>
      <c r="S196" s="307"/>
      <c r="T196" s="300"/>
      <c r="U196" s="300"/>
      <c r="V196" s="300"/>
      <c r="W196" s="307">
        <v>8200.2279999999992</v>
      </c>
      <c r="X196" s="300"/>
      <c r="Y196" s="307">
        <v>2809.3069999999998</v>
      </c>
      <c r="AA196" s="302"/>
      <c r="AB196" s="300"/>
      <c r="AC196" s="300"/>
      <c r="AD196" s="300"/>
      <c r="AE196" s="302"/>
      <c r="AF196" s="300"/>
      <c r="AG196" s="300"/>
      <c r="AH196" s="300"/>
      <c r="AK196" s="302"/>
      <c r="AL196" s="308">
        <v>4.0325140000000002E-2</v>
      </c>
      <c r="AM196" s="308">
        <v>2.9794879999999999E-2</v>
      </c>
      <c r="AN196" s="308"/>
      <c r="AO196" s="309"/>
      <c r="AP196" s="308">
        <v>0.70024980000000003</v>
      </c>
      <c r="AQ196" s="308">
        <v>0.91517831999999999</v>
      </c>
    </row>
    <row r="197" spans="2:43" x14ac:dyDescent="0.15">
      <c r="B197" s="295"/>
      <c r="C197" s="313"/>
      <c r="D197" s="312"/>
      <c r="E197" s="313"/>
      <c r="F197" s="313"/>
      <c r="G197" s="312"/>
      <c r="H197" s="313">
        <v>981.02099999999996</v>
      </c>
      <c r="I197" s="312"/>
      <c r="J197" s="313"/>
      <c r="K197" s="303"/>
      <c r="L197" s="303"/>
      <c r="M197" s="300"/>
      <c r="N197" s="300"/>
      <c r="Q197" s="300"/>
      <c r="R197" s="307">
        <v>7920.1980000000003</v>
      </c>
      <c r="S197" s="307"/>
      <c r="T197" s="300"/>
      <c r="U197" s="300"/>
      <c r="V197" s="300"/>
      <c r="W197" s="307">
        <v>6344.5789999999997</v>
      </c>
      <c r="X197" s="300"/>
      <c r="Y197" s="307">
        <v>5291.076</v>
      </c>
      <c r="AA197" s="302"/>
      <c r="AB197" s="300"/>
      <c r="AC197" s="300"/>
      <c r="AD197" s="300"/>
      <c r="AE197" s="302"/>
      <c r="AF197" s="300"/>
      <c r="AG197" s="300"/>
      <c r="AH197" s="300"/>
      <c r="AK197" s="302"/>
      <c r="AL197" s="308">
        <v>5.3011759999999998E-2</v>
      </c>
      <c r="AM197" s="308">
        <v>3.5842159999999998E-2</v>
      </c>
      <c r="AN197" s="308"/>
      <c r="AO197" s="309"/>
      <c r="AP197" s="308">
        <v>9.6641679999999994E-2</v>
      </c>
      <c r="AQ197" s="308">
        <v>6.4409820000000007E-2</v>
      </c>
    </row>
    <row r="198" spans="2:43" x14ac:dyDescent="0.15">
      <c r="B198" s="295"/>
      <c r="C198" s="313"/>
      <c r="D198" s="312"/>
      <c r="E198" s="313"/>
      <c r="F198" s="313"/>
      <c r="G198" s="312"/>
      <c r="H198" s="313">
        <v>1197.1110000000001</v>
      </c>
      <c r="I198" s="312"/>
      <c r="J198" s="313"/>
      <c r="K198" s="303"/>
      <c r="L198" s="303"/>
      <c r="M198" s="300"/>
      <c r="N198" s="300"/>
      <c r="Q198" s="300"/>
      <c r="R198" s="307">
        <v>8092.3130000000001</v>
      </c>
      <c r="S198" s="307"/>
      <c r="T198" s="300"/>
      <c r="U198" s="300"/>
      <c r="V198" s="300"/>
      <c r="W198" s="307">
        <v>5017.3999999999996</v>
      </c>
      <c r="X198" s="300"/>
      <c r="Y198" s="307">
        <v>7224.0389999999998</v>
      </c>
      <c r="AA198" s="302"/>
      <c r="AB198" s="300"/>
      <c r="AC198" s="300"/>
      <c r="AD198" s="300"/>
      <c r="AE198" s="302"/>
      <c r="AF198" s="300"/>
      <c r="AG198" s="300"/>
      <c r="AH198" s="300"/>
      <c r="AK198" s="302"/>
      <c r="AL198" s="308">
        <v>0.71356231000000003</v>
      </c>
      <c r="AM198" s="308">
        <v>0.77398385999999997</v>
      </c>
      <c r="AN198" s="308"/>
      <c r="AO198" s="309"/>
      <c r="AP198" s="308">
        <v>0.32984228999999998</v>
      </c>
      <c r="AQ198" s="308">
        <v>0.18970595000000001</v>
      </c>
    </row>
    <row r="199" spans="2:43" x14ac:dyDescent="0.15">
      <c r="B199" s="295"/>
      <c r="C199" s="313"/>
      <c r="D199" s="312"/>
      <c r="E199" s="313"/>
      <c r="F199" s="313"/>
      <c r="G199" s="312"/>
      <c r="H199" s="313">
        <v>1260.203</v>
      </c>
      <c r="I199" s="312"/>
      <c r="J199" s="313"/>
      <c r="K199" s="303"/>
      <c r="L199" s="303"/>
      <c r="M199" s="300"/>
      <c r="N199" s="300"/>
      <c r="Q199" s="300"/>
      <c r="R199" s="300"/>
      <c r="S199" s="300"/>
      <c r="T199" s="300"/>
      <c r="U199" s="300"/>
      <c r="V199" s="300"/>
      <c r="W199" s="307">
        <v>5892.9480000000003</v>
      </c>
      <c r="X199" s="300"/>
      <c r="Y199" s="307">
        <v>7402.442</v>
      </c>
      <c r="AA199" s="302"/>
      <c r="AB199" s="300"/>
      <c r="AC199" s="300"/>
      <c r="AD199" s="300"/>
      <c r="AE199" s="302"/>
      <c r="AF199" s="300"/>
      <c r="AG199" s="300"/>
      <c r="AH199" s="300"/>
      <c r="AK199" s="302"/>
      <c r="AL199" s="300"/>
      <c r="AM199" s="300"/>
      <c r="AN199" s="308"/>
      <c r="AO199" s="309"/>
      <c r="AP199" s="308">
        <v>0.11702911000000001</v>
      </c>
      <c r="AQ199" s="308">
        <v>0.14852407000000001</v>
      </c>
    </row>
    <row r="200" spans="2:43" x14ac:dyDescent="0.15">
      <c r="B200" s="295"/>
      <c r="C200" s="313"/>
      <c r="D200" s="312"/>
      <c r="E200" s="313"/>
      <c r="F200" s="313"/>
      <c r="G200" s="312"/>
      <c r="H200" s="313">
        <v>1229.8230000000001</v>
      </c>
      <c r="I200" s="312"/>
      <c r="J200" s="313"/>
      <c r="K200" s="303"/>
      <c r="L200" s="303"/>
      <c r="M200" s="300"/>
      <c r="N200" s="300"/>
      <c r="Q200" s="300"/>
      <c r="R200" s="300"/>
      <c r="S200" s="300"/>
      <c r="T200" s="307"/>
      <c r="U200" s="300"/>
      <c r="V200" s="300"/>
      <c r="W200" s="307">
        <v>5587.9660000000003</v>
      </c>
      <c r="X200" s="300"/>
      <c r="Y200" s="307">
        <v>5560.6719999999996</v>
      </c>
      <c r="AA200" s="302"/>
      <c r="AB200" s="300"/>
      <c r="AC200" s="300"/>
      <c r="AD200" s="300"/>
      <c r="AE200" s="302"/>
      <c r="AF200" s="300"/>
      <c r="AG200" s="300"/>
      <c r="AH200" s="300"/>
      <c r="AK200" s="302"/>
      <c r="AL200" s="300"/>
      <c r="AM200" s="300"/>
      <c r="AN200" s="308"/>
      <c r="AO200" s="309"/>
      <c r="AP200" s="308">
        <v>0.13291241000000001</v>
      </c>
      <c r="AQ200" s="308">
        <v>8.6141259999999997E-2</v>
      </c>
    </row>
    <row r="201" spans="2:43" x14ac:dyDescent="0.15">
      <c r="B201" s="295"/>
      <c r="C201" s="313"/>
      <c r="D201" s="312"/>
      <c r="E201" s="313"/>
      <c r="F201" s="313"/>
      <c r="G201" s="312"/>
      <c r="H201" s="313">
        <v>1021.579</v>
      </c>
      <c r="I201" s="312"/>
      <c r="J201" s="313"/>
      <c r="K201" s="303"/>
      <c r="L201" s="303"/>
      <c r="M201" s="300"/>
      <c r="N201" s="300"/>
      <c r="Q201" s="300"/>
      <c r="R201" s="300"/>
      <c r="S201" s="300"/>
      <c r="T201" s="307"/>
      <c r="U201" s="300"/>
      <c r="V201" s="300"/>
      <c r="W201" s="307">
        <v>7276.1270000000004</v>
      </c>
      <c r="X201" s="300"/>
      <c r="Y201" s="307">
        <v>5188.5879999999997</v>
      </c>
      <c r="AA201" s="302"/>
      <c r="AB201" s="300"/>
      <c r="AC201" s="300"/>
      <c r="AD201" s="300"/>
      <c r="AE201" s="302"/>
      <c r="AF201" s="300"/>
      <c r="AG201" s="300"/>
      <c r="AH201" s="300"/>
      <c r="AK201" s="302"/>
      <c r="AL201" s="300"/>
      <c r="AM201" s="300"/>
      <c r="AN201" s="308"/>
      <c r="AO201" s="309"/>
      <c r="AP201" s="308">
        <v>0.1481645</v>
      </c>
      <c r="AQ201" s="308">
        <v>0.1055331</v>
      </c>
    </row>
    <row r="202" spans="2:43" x14ac:dyDescent="0.15">
      <c r="B202" s="295"/>
      <c r="C202" s="313"/>
      <c r="D202" s="312"/>
      <c r="E202" s="313"/>
      <c r="F202" s="313"/>
      <c r="G202" s="312"/>
      <c r="H202" s="313">
        <v>1053.501</v>
      </c>
      <c r="I202" s="312"/>
      <c r="J202" s="313"/>
      <c r="K202" s="303"/>
      <c r="L202" s="303"/>
      <c r="M202" s="300"/>
      <c r="N202" s="300"/>
      <c r="Q202" s="300"/>
      <c r="R202" s="300"/>
      <c r="S202" s="300"/>
      <c r="T202" s="307"/>
      <c r="U202" s="300"/>
      <c r="V202" s="300"/>
      <c r="W202" s="307">
        <v>6954.01</v>
      </c>
      <c r="X202" s="300"/>
      <c r="Y202" s="307">
        <v>5212.4260000000004</v>
      </c>
      <c r="AA202" s="302"/>
      <c r="AB202" s="300"/>
      <c r="AC202" s="300"/>
      <c r="AD202" s="300"/>
      <c r="AE202" s="302"/>
      <c r="AF202" s="300"/>
      <c r="AG202" s="300"/>
      <c r="AH202" s="300"/>
      <c r="AK202" s="302"/>
      <c r="AL202" s="300"/>
      <c r="AM202" s="300"/>
      <c r="AN202" s="308"/>
      <c r="AO202" s="309"/>
      <c r="AP202" s="308">
        <v>0.77732424</v>
      </c>
      <c r="AQ202" s="308">
        <v>0.88522476999999999</v>
      </c>
    </row>
    <row r="203" spans="2:43" x14ac:dyDescent="0.15">
      <c r="B203" s="295"/>
      <c r="C203" s="313"/>
      <c r="D203" s="312"/>
      <c r="E203" s="313"/>
      <c r="F203" s="313"/>
      <c r="G203" s="312"/>
      <c r="H203" s="313">
        <v>1231.0909999999999</v>
      </c>
      <c r="I203" s="312"/>
      <c r="J203" s="313"/>
      <c r="K203" s="303"/>
      <c r="L203" s="303"/>
      <c r="M203" s="300"/>
      <c r="N203" s="300"/>
      <c r="Q203" s="300"/>
      <c r="R203" s="300"/>
      <c r="S203" s="300"/>
      <c r="T203" s="307"/>
      <c r="U203" s="300"/>
      <c r="V203" s="300"/>
      <c r="W203" s="307">
        <v>7733.8950000000004</v>
      </c>
      <c r="X203" s="300"/>
      <c r="Y203" s="307">
        <v>6007.1289999999999</v>
      </c>
      <c r="AA203" s="295"/>
      <c r="AB203" s="297"/>
      <c r="AC203" s="297"/>
      <c r="AD203" s="297"/>
      <c r="AE203" s="295"/>
      <c r="AF203" s="297"/>
      <c r="AG203" s="297"/>
      <c r="AH203" s="297"/>
      <c r="AK203" s="302"/>
      <c r="AL203" s="300"/>
      <c r="AM203" s="300"/>
      <c r="AN203" s="308"/>
      <c r="AO203" s="309"/>
      <c r="AP203" s="308">
        <v>0.20381151</v>
      </c>
      <c r="AQ203" s="308">
        <v>0.23629573000000001</v>
      </c>
    </row>
    <row r="204" spans="2:43" x14ac:dyDescent="0.15">
      <c r="B204" s="295"/>
      <c r="C204" s="313"/>
      <c r="D204" s="312"/>
      <c r="E204" s="313"/>
      <c r="F204" s="313"/>
      <c r="G204" s="312"/>
      <c r="H204" s="313">
        <v>1208.633</v>
      </c>
      <c r="I204" s="312"/>
      <c r="J204" s="313"/>
      <c r="K204" s="303"/>
      <c r="L204" s="303"/>
      <c r="M204" s="300"/>
      <c r="N204" s="300"/>
      <c r="Q204" s="300"/>
      <c r="R204" s="300"/>
      <c r="S204" s="300"/>
      <c r="T204" s="307"/>
      <c r="U204" s="300"/>
      <c r="V204" s="300"/>
      <c r="W204" s="307">
        <v>6838.732</v>
      </c>
      <c r="X204" s="300"/>
      <c r="Y204" s="307">
        <v>3980.3290000000002</v>
      </c>
      <c r="AA204" s="295"/>
      <c r="AB204" s="297"/>
      <c r="AC204" s="297"/>
      <c r="AD204" s="297"/>
      <c r="AE204" s="295"/>
      <c r="AF204" s="297"/>
      <c r="AG204" s="297"/>
      <c r="AH204" s="297"/>
      <c r="AK204" s="302"/>
      <c r="AL204" s="308"/>
      <c r="AM204" s="308"/>
      <c r="AN204" s="308"/>
      <c r="AO204" s="309"/>
      <c r="AP204" s="308">
        <v>9.0158509999999997E-2</v>
      </c>
      <c r="AQ204" s="308">
        <v>5.42341E-2</v>
      </c>
    </row>
    <row r="205" spans="2:43" x14ac:dyDescent="0.15">
      <c r="B205" s="295"/>
      <c r="C205" s="313"/>
      <c r="D205" s="312"/>
      <c r="E205" s="313"/>
      <c r="F205" s="313"/>
      <c r="G205" s="312"/>
      <c r="H205" s="313">
        <v>979.25800000000004</v>
      </c>
      <c r="I205" s="312"/>
      <c r="J205" s="313"/>
      <c r="K205" s="303"/>
      <c r="L205" s="303"/>
      <c r="M205" s="300"/>
      <c r="N205" s="300"/>
      <c r="Q205" s="300"/>
      <c r="R205" s="300"/>
      <c r="S205" s="300"/>
      <c r="T205" s="307"/>
      <c r="U205" s="300"/>
      <c r="V205" s="300"/>
      <c r="W205" s="307">
        <v>6988.6049999999996</v>
      </c>
      <c r="X205" s="300"/>
      <c r="Y205" s="307">
        <v>2224.7559999999999</v>
      </c>
      <c r="AA205" s="295"/>
      <c r="AB205" s="297"/>
      <c r="AC205" s="297"/>
      <c r="AD205" s="297"/>
      <c r="AE205" s="295"/>
      <c r="AF205" s="297"/>
      <c r="AG205" s="297"/>
      <c r="AH205" s="297"/>
      <c r="AK205" s="302"/>
      <c r="AL205" s="308"/>
      <c r="AM205" s="308"/>
      <c r="AN205" s="308"/>
      <c r="AO205" s="309" t="s">
        <v>184</v>
      </c>
      <c r="AP205" s="308">
        <v>0.11240197</v>
      </c>
      <c r="AQ205" s="308">
        <v>8.974646E-2</v>
      </c>
    </row>
    <row r="206" spans="2:43" x14ac:dyDescent="0.15">
      <c r="B206" s="295"/>
      <c r="C206" s="313"/>
      <c r="D206" s="312"/>
      <c r="E206" s="313"/>
      <c r="F206" s="313"/>
      <c r="G206" s="312"/>
      <c r="H206" s="297"/>
      <c r="I206" s="312"/>
      <c r="J206" s="313"/>
      <c r="K206" s="303"/>
      <c r="L206" s="303"/>
      <c r="M206" s="300"/>
      <c r="N206" s="300"/>
      <c r="Q206" s="300"/>
      <c r="R206" s="300"/>
      <c r="S206" s="300"/>
      <c r="T206" s="307"/>
      <c r="U206" s="300"/>
      <c r="V206" s="300"/>
      <c r="W206" s="307">
        <v>5223.1940000000004</v>
      </c>
      <c r="X206" s="300"/>
      <c r="Y206" s="307">
        <v>3103.4650000000001</v>
      </c>
      <c r="AA206" s="295"/>
      <c r="AB206" s="297"/>
      <c r="AC206" s="297"/>
      <c r="AD206" s="297"/>
      <c r="AE206" s="295"/>
      <c r="AF206" s="297"/>
      <c r="AG206" s="297"/>
      <c r="AH206" s="297"/>
      <c r="AK206" s="302"/>
      <c r="AL206" s="300"/>
      <c r="AM206" s="300"/>
      <c r="AN206" s="308"/>
      <c r="AO206" s="309"/>
      <c r="AP206" s="308">
        <v>0.40661468000000001</v>
      </c>
      <c r="AQ206" s="308">
        <v>0.38719215000000001</v>
      </c>
    </row>
    <row r="207" spans="2:43" x14ac:dyDescent="0.15">
      <c r="B207" s="295"/>
      <c r="C207" s="313"/>
      <c r="D207" s="312"/>
      <c r="E207" s="313"/>
      <c r="F207" s="313"/>
      <c r="G207" s="312"/>
      <c r="H207" s="297"/>
      <c r="I207" s="312"/>
      <c r="J207" s="313"/>
      <c r="K207" s="303"/>
      <c r="L207" s="303"/>
      <c r="M207" s="300"/>
      <c r="N207" s="300"/>
      <c r="Q207" s="300"/>
      <c r="R207" s="300"/>
      <c r="S207" s="300"/>
      <c r="T207" s="307"/>
      <c r="U207" s="300"/>
      <c r="V207" s="300"/>
      <c r="W207" s="307">
        <v>6756.9809999999998</v>
      </c>
      <c r="X207" s="300"/>
      <c r="Y207" s="307">
        <v>7813.5309999999999</v>
      </c>
      <c r="AA207" s="295"/>
      <c r="AB207" s="297"/>
      <c r="AC207" s="297"/>
      <c r="AD207" s="297"/>
      <c r="AE207" s="295"/>
      <c r="AF207" s="297"/>
      <c r="AG207" s="297"/>
      <c r="AH207" s="297"/>
      <c r="AK207" s="302"/>
      <c r="AL207" s="300"/>
      <c r="AM207" s="300"/>
      <c r="AN207" s="308"/>
      <c r="AO207" s="302"/>
      <c r="AP207" s="308">
        <v>6.0750980000000003E-2</v>
      </c>
      <c r="AQ207" s="308">
        <v>2.3942669999999999E-2</v>
      </c>
    </row>
    <row r="208" spans="2:43" x14ac:dyDescent="0.15">
      <c r="B208" s="295"/>
      <c r="C208" s="313"/>
      <c r="D208" s="312"/>
      <c r="E208" s="313"/>
      <c r="F208" s="313"/>
      <c r="G208" s="312"/>
      <c r="H208" s="297"/>
      <c r="I208" s="312"/>
      <c r="J208" s="313"/>
      <c r="K208" s="303"/>
      <c r="L208" s="303"/>
      <c r="M208" s="300"/>
      <c r="N208" s="300"/>
      <c r="Q208" s="300"/>
      <c r="R208" s="300"/>
      <c r="S208" s="300"/>
      <c r="T208" s="307"/>
      <c r="U208" s="300"/>
      <c r="V208" s="300"/>
      <c r="W208" s="307">
        <v>7386.8389999999999</v>
      </c>
      <c r="X208" s="300"/>
      <c r="Y208" s="307">
        <v>10270.625</v>
      </c>
      <c r="AA208" s="295"/>
      <c r="AB208" s="297"/>
      <c r="AC208" s="297"/>
      <c r="AD208" s="297"/>
      <c r="AE208" s="295"/>
      <c r="AF208" s="297"/>
      <c r="AG208" s="297"/>
      <c r="AH208" s="297"/>
      <c r="AK208" s="302"/>
      <c r="AL208" s="300"/>
      <c r="AM208" s="300"/>
      <c r="AN208" s="308"/>
      <c r="AO208" s="302"/>
      <c r="AP208" s="308">
        <v>0.15202889999999999</v>
      </c>
      <c r="AQ208" s="308">
        <v>0.14636494999999999</v>
      </c>
    </row>
    <row r="209" spans="2:43" x14ac:dyDescent="0.15">
      <c r="B209" s="295"/>
      <c r="C209" s="313"/>
      <c r="D209" s="312"/>
      <c r="E209" s="313"/>
      <c r="F209" s="313"/>
      <c r="G209" s="312"/>
      <c r="H209" s="297"/>
      <c r="I209" s="312"/>
      <c r="J209" s="313"/>
      <c r="K209" s="303"/>
      <c r="L209" s="303"/>
      <c r="M209" s="300"/>
      <c r="N209" s="300"/>
      <c r="Q209" s="300"/>
      <c r="R209" s="300"/>
      <c r="S209" s="300"/>
      <c r="T209" s="307"/>
      <c r="U209" s="300"/>
      <c r="V209" s="300"/>
      <c r="W209" s="307">
        <v>6383.1019999999999</v>
      </c>
      <c r="X209" s="300"/>
      <c r="Y209" s="307">
        <v>9968.9709999999995</v>
      </c>
      <c r="AA209" s="295"/>
      <c r="AB209" s="297"/>
      <c r="AC209" s="297"/>
      <c r="AD209" s="297"/>
      <c r="AE209" s="295"/>
      <c r="AF209" s="297"/>
      <c r="AG209" s="297"/>
      <c r="AH209" s="297"/>
      <c r="AK209" s="302"/>
      <c r="AL209" s="300"/>
      <c r="AM209" s="300"/>
      <c r="AN209" s="308"/>
      <c r="AO209" s="309"/>
      <c r="AP209" s="308">
        <v>0.2200829</v>
      </c>
      <c r="AQ209" s="308">
        <v>0.16055679</v>
      </c>
    </row>
    <row r="210" spans="2:43" x14ac:dyDescent="0.15">
      <c r="B210" s="295"/>
      <c r="C210" s="313"/>
      <c r="D210" s="312"/>
      <c r="E210" s="313"/>
      <c r="F210" s="313"/>
      <c r="G210" s="312"/>
      <c r="H210" s="297"/>
      <c r="I210" s="312"/>
      <c r="J210" s="313"/>
      <c r="K210" s="303"/>
      <c r="L210" s="303"/>
      <c r="M210" s="300"/>
      <c r="N210" s="300"/>
      <c r="Q210" s="300"/>
      <c r="R210" s="300"/>
      <c r="S210" s="300"/>
      <c r="T210" s="307"/>
      <c r="U210" s="300"/>
      <c r="V210" s="300"/>
      <c r="W210" s="300"/>
      <c r="X210" s="300"/>
      <c r="Y210" s="307">
        <v>6375.21</v>
      </c>
      <c r="AA210" s="295"/>
      <c r="AB210" s="297"/>
      <c r="AC210" s="297"/>
      <c r="AD210" s="297"/>
      <c r="AE210" s="295"/>
      <c r="AF210" s="297"/>
      <c r="AG210" s="297"/>
      <c r="AH210" s="297"/>
      <c r="AK210" s="302"/>
      <c r="AL210" s="300"/>
      <c r="AM210" s="300"/>
      <c r="AN210" s="308"/>
      <c r="AO210" s="309"/>
      <c r="AP210" s="308">
        <v>2.945366E-2</v>
      </c>
      <c r="AQ210" s="308">
        <v>2.7739119999999999E-2</v>
      </c>
    </row>
    <row r="211" spans="2:43" x14ac:dyDescent="0.15">
      <c r="B211" s="295"/>
      <c r="C211" s="313"/>
      <c r="D211" s="312"/>
      <c r="E211" s="313"/>
      <c r="F211" s="313"/>
      <c r="G211" s="312"/>
      <c r="H211" s="297"/>
      <c r="I211" s="312"/>
      <c r="J211" s="313"/>
      <c r="K211" s="303"/>
      <c r="L211" s="303"/>
      <c r="M211" s="300"/>
      <c r="N211" s="300"/>
      <c r="Q211" s="300"/>
      <c r="R211" s="300"/>
      <c r="S211" s="300"/>
      <c r="T211" s="307"/>
      <c r="U211" s="300"/>
      <c r="V211" s="300"/>
      <c r="W211" s="300"/>
      <c r="X211" s="300"/>
      <c r="Y211" s="307">
        <v>6458.268</v>
      </c>
      <c r="AA211" s="295"/>
      <c r="AB211" s="297"/>
      <c r="AC211" s="297"/>
      <c r="AD211" s="297"/>
      <c r="AE211" s="295"/>
      <c r="AF211" s="297"/>
      <c r="AG211" s="297"/>
      <c r="AH211" s="297"/>
      <c r="AK211" s="302"/>
      <c r="AL211" s="300"/>
      <c r="AM211" s="300"/>
      <c r="AN211" s="308"/>
      <c r="AO211" s="309"/>
      <c r="AP211" s="308">
        <v>0.12438724</v>
      </c>
      <c r="AQ211" s="308">
        <v>0.10259964000000001</v>
      </c>
    </row>
    <row r="212" spans="2:43" x14ac:dyDescent="0.15">
      <c r="B212" s="295"/>
      <c r="C212" s="313"/>
      <c r="D212" s="312"/>
      <c r="E212" s="313"/>
      <c r="F212" s="313"/>
      <c r="G212" s="312"/>
      <c r="H212" s="297"/>
      <c r="I212" s="312"/>
      <c r="J212" s="313"/>
      <c r="K212" s="303"/>
      <c r="L212" s="303"/>
      <c r="M212" s="300"/>
      <c r="N212" s="300"/>
      <c r="Q212" s="300"/>
      <c r="R212" s="300"/>
      <c r="S212" s="300"/>
      <c r="T212" s="307"/>
      <c r="U212" s="300"/>
      <c r="V212" s="300"/>
      <c r="W212" s="300"/>
      <c r="X212" s="300"/>
      <c r="Y212" s="307">
        <v>7490.0129999999999</v>
      </c>
      <c r="AA212" s="295"/>
      <c r="AB212" s="297"/>
      <c r="AC212" s="297"/>
      <c r="AD212" s="297"/>
      <c r="AE212" s="295"/>
      <c r="AF212" s="297"/>
      <c r="AG212" s="297"/>
      <c r="AH212" s="297"/>
      <c r="AK212" s="302"/>
      <c r="AL212" s="300"/>
      <c r="AM212" s="300"/>
      <c r="AN212" s="308"/>
      <c r="AO212" s="309"/>
      <c r="AP212" s="308">
        <v>8.7161310000000006E-2</v>
      </c>
      <c r="AQ212" s="308">
        <v>5.3189460000000001E-2</v>
      </c>
    </row>
    <row r="213" spans="2:43" x14ac:dyDescent="0.15">
      <c r="B213" s="295"/>
      <c r="C213" s="313"/>
      <c r="D213" s="312"/>
      <c r="E213" s="313"/>
      <c r="F213" s="313"/>
      <c r="G213" s="312"/>
      <c r="H213" s="297"/>
      <c r="I213" s="312"/>
      <c r="J213" s="313"/>
      <c r="K213" s="303"/>
      <c r="L213" s="303"/>
      <c r="M213" s="300"/>
      <c r="N213" s="300"/>
      <c r="Q213" s="300"/>
      <c r="R213" s="300"/>
      <c r="S213" s="300"/>
      <c r="T213" s="307"/>
      <c r="U213" s="300"/>
      <c r="V213" s="300"/>
      <c r="W213" s="300"/>
      <c r="X213" s="300"/>
      <c r="Y213" s="307">
        <v>6096.8609999999999</v>
      </c>
      <c r="AA213" s="295"/>
      <c r="AB213" s="297"/>
      <c r="AC213" s="297"/>
      <c r="AD213" s="297"/>
      <c r="AE213" s="295"/>
      <c r="AF213" s="297"/>
      <c r="AG213" s="297"/>
      <c r="AH213" s="297"/>
      <c r="AK213" s="302"/>
      <c r="AL213" s="300"/>
      <c r="AM213" s="300"/>
      <c r="AN213" s="308"/>
      <c r="AO213" s="309"/>
      <c r="AP213" s="308">
        <v>1.080392E-2</v>
      </c>
      <c r="AQ213" s="308">
        <v>5.3779300000000004E-3</v>
      </c>
    </row>
    <row r="214" spans="2:43" x14ac:dyDescent="0.15">
      <c r="B214" s="295"/>
      <c r="C214" s="313"/>
      <c r="D214" s="312"/>
      <c r="E214" s="313"/>
      <c r="F214" s="313"/>
      <c r="G214" s="312"/>
      <c r="H214" s="297"/>
      <c r="I214" s="312"/>
      <c r="J214" s="313"/>
      <c r="K214" s="303"/>
      <c r="L214" s="303"/>
      <c r="M214" s="300"/>
      <c r="N214" s="300"/>
      <c r="Q214" s="300"/>
      <c r="R214" s="300"/>
      <c r="S214" s="300"/>
      <c r="T214" s="307"/>
      <c r="U214" s="300"/>
      <c r="V214" s="300"/>
      <c r="W214" s="300"/>
      <c r="X214" s="300"/>
      <c r="Y214" s="307">
        <v>6647.0910000000003</v>
      </c>
      <c r="AA214" s="295"/>
      <c r="AB214" s="297"/>
      <c r="AC214" s="297"/>
      <c r="AD214" s="297"/>
      <c r="AE214" s="295"/>
      <c r="AF214" s="297"/>
      <c r="AG214" s="297"/>
      <c r="AH214" s="297"/>
      <c r="AK214" s="302"/>
      <c r="AL214" s="300"/>
      <c r="AM214" s="300"/>
      <c r="AN214" s="308"/>
      <c r="AO214" s="309"/>
      <c r="AP214" s="308">
        <v>0.19476130999999999</v>
      </c>
      <c r="AQ214" s="308">
        <v>0.10044815999999999</v>
      </c>
    </row>
    <row r="215" spans="2:43" x14ac:dyDescent="0.15">
      <c r="B215" s="295"/>
      <c r="C215" s="313"/>
      <c r="D215" s="312"/>
      <c r="E215" s="313"/>
      <c r="F215" s="313"/>
      <c r="G215" s="312"/>
      <c r="H215" s="297"/>
      <c r="I215" s="312"/>
      <c r="J215" s="313"/>
      <c r="K215" s="303"/>
      <c r="L215" s="303"/>
      <c r="M215" s="300"/>
      <c r="N215" s="300"/>
      <c r="Q215" s="300"/>
      <c r="R215" s="300"/>
      <c r="S215" s="300"/>
      <c r="T215" s="307"/>
      <c r="U215" s="300"/>
      <c r="V215" s="300"/>
      <c r="W215" s="300"/>
      <c r="X215" s="300"/>
      <c r="Y215" s="307">
        <v>7859.6130000000003</v>
      </c>
      <c r="AA215" s="295"/>
      <c r="AB215" s="297"/>
      <c r="AC215" s="297"/>
      <c r="AD215" s="297"/>
      <c r="AE215" s="295"/>
      <c r="AF215" s="297"/>
      <c r="AG215" s="297"/>
      <c r="AH215" s="297"/>
      <c r="AK215" s="302"/>
      <c r="AL215" s="300"/>
      <c r="AM215" s="300"/>
      <c r="AN215" s="308"/>
      <c r="AO215" s="309"/>
      <c r="AP215" s="308">
        <v>0.70840013999999996</v>
      </c>
      <c r="AQ215" s="308">
        <v>0.66870788000000003</v>
      </c>
    </row>
    <row r="216" spans="2:43" x14ac:dyDescent="0.15">
      <c r="B216" s="295"/>
      <c r="C216" s="313"/>
      <c r="D216" s="312"/>
      <c r="E216" s="313"/>
      <c r="F216" s="313"/>
      <c r="G216" s="312"/>
      <c r="H216" s="297"/>
      <c r="I216" s="312"/>
      <c r="J216" s="313"/>
      <c r="K216" s="303"/>
      <c r="L216" s="303"/>
      <c r="M216" s="300"/>
      <c r="N216" s="300"/>
      <c r="Q216" s="300"/>
      <c r="R216" s="300"/>
      <c r="S216" s="300"/>
      <c r="T216" s="307"/>
      <c r="U216" s="300"/>
      <c r="V216" s="300"/>
      <c r="W216" s="300"/>
      <c r="X216" s="300"/>
      <c r="Y216" s="307">
        <v>9196.6659999999993</v>
      </c>
      <c r="AA216" s="295"/>
      <c r="AB216" s="297"/>
      <c r="AC216" s="297"/>
      <c r="AD216" s="297"/>
      <c r="AE216" s="295"/>
      <c r="AF216" s="297"/>
      <c r="AG216" s="297"/>
      <c r="AH216" s="297"/>
      <c r="AK216" s="302"/>
      <c r="AL216" s="300"/>
      <c r="AM216" s="300"/>
      <c r="AN216" s="308"/>
      <c r="AO216" s="309"/>
      <c r="AP216" s="308">
        <v>5.265951E-2</v>
      </c>
      <c r="AQ216" s="308">
        <v>2.834188E-2</v>
      </c>
    </row>
    <row r="217" spans="2:43" x14ac:dyDescent="0.15">
      <c r="B217" s="295"/>
      <c r="C217" s="313"/>
      <c r="D217" s="312"/>
      <c r="E217" s="313"/>
      <c r="F217" s="313"/>
      <c r="G217" s="312"/>
      <c r="H217" s="297"/>
      <c r="I217" s="312"/>
      <c r="J217" s="313"/>
      <c r="M217" s="300"/>
      <c r="N217" s="300"/>
      <c r="R217" s="292"/>
      <c r="S217" s="292"/>
      <c r="T217" s="314"/>
      <c r="U217" s="292"/>
      <c r="V217" s="292"/>
      <c r="W217" s="292"/>
      <c r="X217" s="292"/>
      <c r="Y217" s="292"/>
      <c r="AA217" s="295"/>
      <c r="AB217" s="297"/>
      <c r="AC217" s="297"/>
      <c r="AD217" s="297"/>
      <c r="AE217" s="295"/>
      <c r="AF217" s="297"/>
      <c r="AG217" s="297"/>
      <c r="AH217" s="297"/>
      <c r="AK217" s="302"/>
      <c r="AL217" s="308"/>
      <c r="AM217" s="308"/>
      <c r="AN217" s="308"/>
      <c r="AO217" s="309"/>
      <c r="AP217" s="308">
        <v>0.44464512</v>
      </c>
      <c r="AQ217" s="308">
        <v>0.42686141999999999</v>
      </c>
    </row>
    <row r="218" spans="2:43" x14ac:dyDescent="0.15">
      <c r="B218" s="295"/>
      <c r="C218" s="313"/>
      <c r="D218" s="312"/>
      <c r="E218" s="313"/>
      <c r="F218" s="313"/>
      <c r="G218" s="312"/>
      <c r="H218" s="297"/>
      <c r="I218" s="312"/>
      <c r="J218" s="313"/>
      <c r="M218" s="300"/>
      <c r="N218" s="300"/>
      <c r="R218" s="292"/>
      <c r="S218" s="292"/>
      <c r="T218" s="314"/>
      <c r="U218" s="292"/>
      <c r="V218" s="292"/>
      <c r="W218" s="292"/>
      <c r="X218" s="292"/>
      <c r="Y218" s="292"/>
      <c r="AA218" s="295"/>
      <c r="AB218" s="297"/>
      <c r="AC218" s="297"/>
      <c r="AD218" s="297"/>
      <c r="AE218" s="295"/>
      <c r="AF218" s="297"/>
      <c r="AG218" s="297"/>
      <c r="AH218" s="297"/>
      <c r="AK218" s="302"/>
      <c r="AL218" s="308"/>
      <c r="AM218" s="308"/>
      <c r="AN218" s="308"/>
      <c r="AO218" s="309"/>
      <c r="AP218" s="308">
        <v>0.82045135000000002</v>
      </c>
      <c r="AQ218" s="308">
        <v>1.2865662600000001</v>
      </c>
    </row>
    <row r="219" spans="2:43" x14ac:dyDescent="0.15">
      <c r="B219" s="295"/>
      <c r="C219" s="313"/>
      <c r="D219" s="312"/>
      <c r="E219" s="313"/>
      <c r="F219" s="313"/>
      <c r="G219" s="312"/>
      <c r="H219" s="297"/>
      <c r="I219" s="312"/>
      <c r="J219" s="313"/>
      <c r="M219" s="300"/>
      <c r="N219" s="300"/>
      <c r="R219" s="292"/>
      <c r="S219" s="292"/>
      <c r="T219" s="314"/>
      <c r="U219" s="292"/>
      <c r="V219" s="292"/>
      <c r="W219" s="292"/>
      <c r="X219" s="292"/>
      <c r="Y219" s="292"/>
      <c r="AA219" s="295"/>
      <c r="AB219" s="297"/>
      <c r="AC219" s="297"/>
      <c r="AD219" s="297"/>
      <c r="AE219" s="295"/>
      <c r="AF219" s="297"/>
      <c r="AG219" s="297"/>
      <c r="AH219" s="297"/>
      <c r="AK219" s="302"/>
      <c r="AL219" s="308"/>
      <c r="AM219" s="308"/>
      <c r="AN219" s="308"/>
      <c r="AO219" s="309"/>
      <c r="AP219" s="308">
        <v>0.60802487999999999</v>
      </c>
      <c r="AQ219" s="308">
        <v>0.63051665999999995</v>
      </c>
    </row>
    <row r="220" spans="2:43" x14ac:dyDescent="0.15">
      <c r="B220" s="295"/>
      <c r="C220" s="297"/>
      <c r="D220" s="295"/>
      <c r="E220" s="297"/>
      <c r="F220" s="297"/>
      <c r="G220" s="295"/>
      <c r="H220" s="297"/>
      <c r="I220" s="295"/>
      <c r="J220" s="297"/>
      <c r="M220" s="300"/>
      <c r="N220" s="300"/>
      <c r="R220" s="292"/>
      <c r="S220" s="292"/>
      <c r="T220" s="314"/>
      <c r="U220" s="292"/>
      <c r="V220" s="292"/>
      <c r="W220" s="292"/>
      <c r="X220" s="292"/>
      <c r="Y220" s="292"/>
      <c r="AA220" s="295"/>
      <c r="AB220" s="297"/>
      <c r="AC220" s="297"/>
      <c r="AD220" s="297"/>
      <c r="AE220" s="295"/>
      <c r="AF220" s="297"/>
      <c r="AG220" s="297"/>
      <c r="AH220" s="297"/>
      <c r="AK220" s="302"/>
      <c r="AL220" s="308"/>
      <c r="AM220" s="308"/>
      <c r="AN220" s="308"/>
      <c r="AO220" s="309"/>
      <c r="AP220" s="308">
        <v>0.10403825</v>
      </c>
      <c r="AQ220" s="308">
        <v>7.2251679999999999E-2</v>
      </c>
    </row>
    <row r="221" spans="2:43" x14ac:dyDescent="0.15">
      <c r="B221" s="295"/>
      <c r="C221" s="297"/>
      <c r="D221" s="295"/>
      <c r="E221" s="297"/>
      <c r="F221" s="297"/>
      <c r="G221" s="295"/>
      <c r="H221" s="297"/>
      <c r="I221" s="295"/>
      <c r="J221" s="297"/>
      <c r="M221" s="300"/>
      <c r="N221" s="300"/>
      <c r="R221" s="292"/>
      <c r="S221" s="292"/>
      <c r="T221" s="314"/>
      <c r="U221" s="292"/>
      <c r="V221" s="292"/>
      <c r="W221" s="292"/>
      <c r="X221" s="292"/>
      <c r="Y221" s="292"/>
      <c r="AA221" s="295"/>
      <c r="AB221" s="297"/>
      <c r="AC221" s="297"/>
      <c r="AD221" s="297"/>
      <c r="AE221" s="295"/>
      <c r="AF221" s="297"/>
      <c r="AG221" s="297"/>
      <c r="AH221" s="297"/>
      <c r="AK221" s="302"/>
      <c r="AL221" s="308"/>
      <c r="AM221" s="308"/>
      <c r="AN221" s="308"/>
      <c r="AO221" s="309"/>
      <c r="AP221" s="308">
        <v>0.15576522000000001</v>
      </c>
      <c r="AQ221" s="308">
        <v>0.17062313000000001</v>
      </c>
    </row>
    <row r="222" spans="2:43" x14ac:dyDescent="0.15">
      <c r="B222" s="295"/>
      <c r="C222" s="297"/>
      <c r="D222" s="295"/>
      <c r="E222" s="297"/>
      <c r="F222" s="297"/>
      <c r="G222" s="295"/>
      <c r="H222" s="297"/>
      <c r="I222" s="295"/>
      <c r="J222" s="297"/>
      <c r="M222" s="300"/>
      <c r="N222" s="300"/>
      <c r="R222" s="292"/>
      <c r="S222" s="292"/>
      <c r="T222" s="314"/>
      <c r="U222" s="292"/>
      <c r="V222" s="292"/>
      <c r="W222" s="292"/>
      <c r="X222" s="292"/>
      <c r="Y222" s="292"/>
      <c r="AA222" s="295"/>
      <c r="AB222" s="297"/>
      <c r="AC222" s="297"/>
      <c r="AD222" s="297"/>
      <c r="AE222" s="295"/>
      <c r="AF222" s="297"/>
      <c r="AG222" s="297"/>
      <c r="AH222" s="297"/>
      <c r="AK222" s="302"/>
      <c r="AL222" s="308"/>
      <c r="AM222" s="308"/>
      <c r="AN222" s="308"/>
      <c r="AO222" s="309"/>
      <c r="AP222" s="308">
        <v>3.8697490000000001E-2</v>
      </c>
      <c r="AQ222" s="308">
        <v>4.0265710000000003E-2</v>
      </c>
    </row>
    <row r="223" spans="2:43" x14ac:dyDescent="0.15">
      <c r="B223" s="295"/>
      <c r="C223" s="297"/>
      <c r="D223" s="295"/>
      <c r="E223" s="297"/>
      <c r="F223" s="297"/>
      <c r="G223" s="295"/>
      <c r="H223" s="297"/>
      <c r="I223" s="295"/>
      <c r="J223" s="297"/>
      <c r="M223" s="300"/>
      <c r="N223" s="300"/>
      <c r="R223" s="292"/>
      <c r="S223" s="292"/>
      <c r="T223" s="314"/>
      <c r="U223" s="292"/>
      <c r="V223" s="292"/>
      <c r="W223" s="292"/>
      <c r="X223" s="292"/>
      <c r="Y223" s="292"/>
      <c r="AA223" s="295"/>
      <c r="AB223" s="297"/>
      <c r="AC223" s="297"/>
      <c r="AD223" s="297"/>
      <c r="AE223" s="295"/>
      <c r="AF223" s="297"/>
      <c r="AG223" s="297"/>
      <c r="AH223" s="297"/>
      <c r="AK223" s="302"/>
      <c r="AL223" s="308"/>
      <c r="AM223" s="308"/>
      <c r="AN223" s="308"/>
      <c r="AO223" s="309"/>
      <c r="AP223" s="308">
        <v>0.25372887</v>
      </c>
      <c r="AQ223" s="308">
        <v>0.16900958999999999</v>
      </c>
    </row>
    <row r="224" spans="2:43" x14ac:dyDescent="0.15">
      <c r="B224" s="295"/>
      <c r="C224" s="297"/>
      <c r="D224" s="295"/>
      <c r="E224" s="297"/>
      <c r="F224" s="297"/>
      <c r="G224" s="295"/>
      <c r="H224" s="297"/>
      <c r="I224" s="295"/>
      <c r="J224" s="297"/>
      <c r="M224" s="300"/>
      <c r="N224" s="300"/>
      <c r="R224" s="292"/>
      <c r="S224" s="292"/>
      <c r="T224" s="314"/>
      <c r="U224" s="292"/>
      <c r="V224" s="292"/>
      <c r="W224" s="314"/>
      <c r="X224" s="292"/>
      <c r="Y224" s="292"/>
      <c r="AA224" s="295"/>
      <c r="AB224" s="297"/>
      <c r="AC224" s="297"/>
      <c r="AD224" s="297"/>
      <c r="AE224" s="295"/>
      <c r="AF224" s="297"/>
      <c r="AG224" s="297"/>
      <c r="AH224" s="297"/>
      <c r="AK224" s="302"/>
      <c r="AL224" s="308"/>
      <c r="AM224" s="308"/>
      <c r="AN224" s="308"/>
      <c r="AO224" s="309"/>
      <c r="AP224" s="308">
        <v>8.862006E-2</v>
      </c>
      <c r="AQ224" s="308">
        <v>7.7215629999999993E-2</v>
      </c>
    </row>
    <row r="225" spans="2:43" x14ac:dyDescent="0.15">
      <c r="B225" s="295"/>
      <c r="C225" s="297"/>
      <c r="D225" s="295"/>
      <c r="E225" s="297"/>
      <c r="F225" s="297"/>
      <c r="G225" s="295"/>
      <c r="H225" s="297"/>
      <c r="I225" s="295"/>
      <c r="J225" s="297"/>
      <c r="M225" s="300"/>
      <c r="N225" s="300"/>
      <c r="R225" s="292"/>
      <c r="S225" s="292"/>
      <c r="T225" s="314"/>
      <c r="U225" s="292"/>
      <c r="V225" s="292"/>
      <c r="W225" s="314"/>
      <c r="X225" s="292"/>
      <c r="Y225" s="292"/>
      <c r="AA225" s="295"/>
      <c r="AB225" s="297"/>
      <c r="AC225" s="297"/>
      <c r="AD225" s="297"/>
      <c r="AE225" s="295"/>
      <c r="AF225" s="297"/>
      <c r="AG225" s="297"/>
      <c r="AH225" s="297"/>
      <c r="AK225" s="302"/>
      <c r="AL225" s="308"/>
      <c r="AM225" s="308"/>
      <c r="AN225" s="308"/>
      <c r="AO225" s="309"/>
      <c r="AP225" s="308">
        <v>0.10224881</v>
      </c>
      <c r="AQ225" s="308">
        <v>7.0141629999999996E-2</v>
      </c>
    </row>
    <row r="226" spans="2:43" x14ac:dyDescent="0.15">
      <c r="B226" s="295"/>
      <c r="C226" s="297"/>
      <c r="D226" s="295"/>
      <c r="E226" s="297"/>
      <c r="F226" s="297"/>
      <c r="G226" s="295"/>
      <c r="H226" s="297"/>
      <c r="I226" s="295"/>
      <c r="J226" s="297"/>
      <c r="M226" s="300"/>
      <c r="N226" s="300"/>
      <c r="R226" s="292"/>
      <c r="S226" s="292"/>
      <c r="T226" s="314"/>
      <c r="U226" s="292"/>
      <c r="V226" s="292"/>
      <c r="W226" s="314"/>
      <c r="X226" s="292"/>
      <c r="Y226" s="292"/>
      <c r="AA226" s="295"/>
      <c r="AB226" s="297"/>
      <c r="AC226" s="297"/>
      <c r="AD226" s="297"/>
      <c r="AE226" s="295"/>
      <c r="AF226" s="297"/>
      <c r="AG226" s="297"/>
      <c r="AH226" s="297"/>
      <c r="AK226" s="302"/>
      <c r="AL226" s="308"/>
      <c r="AM226" s="308"/>
      <c r="AN226" s="308"/>
      <c r="AO226" s="309"/>
      <c r="AP226" s="308">
        <v>0.65222049000000004</v>
      </c>
      <c r="AQ226" s="308">
        <v>0.90645072000000004</v>
      </c>
    </row>
    <row r="227" spans="2:43" x14ac:dyDescent="0.15">
      <c r="B227" s="295"/>
      <c r="C227" s="297"/>
      <c r="D227" s="295"/>
      <c r="E227" s="297"/>
      <c r="F227" s="297"/>
      <c r="G227" s="295"/>
      <c r="H227" s="297"/>
      <c r="I227" s="295"/>
      <c r="J227" s="297"/>
      <c r="M227" s="300"/>
      <c r="N227" s="300"/>
      <c r="R227" s="292"/>
      <c r="S227" s="292"/>
      <c r="T227" s="314"/>
      <c r="U227" s="292"/>
      <c r="V227" s="292"/>
      <c r="W227" s="314"/>
      <c r="X227" s="292"/>
      <c r="Y227" s="292"/>
      <c r="AA227" s="295"/>
      <c r="AB227" s="297"/>
      <c r="AC227" s="297"/>
      <c r="AD227" s="297"/>
      <c r="AE227" s="295"/>
      <c r="AF227" s="297"/>
      <c r="AG227" s="297"/>
      <c r="AH227" s="297"/>
      <c r="AK227" s="302"/>
      <c r="AL227" s="308"/>
      <c r="AM227" s="308"/>
      <c r="AN227" s="308"/>
      <c r="AO227" s="309"/>
      <c r="AP227" s="308">
        <v>0.37058685000000002</v>
      </c>
      <c r="AQ227" s="308">
        <v>0.62890875000000002</v>
      </c>
    </row>
    <row r="228" spans="2:43" x14ac:dyDescent="0.15">
      <c r="B228" s="295"/>
      <c r="C228" s="297"/>
      <c r="D228" s="295"/>
      <c r="E228" s="297"/>
      <c r="F228" s="297"/>
      <c r="G228" s="295"/>
      <c r="H228" s="297"/>
      <c r="I228" s="295"/>
      <c r="J228" s="297"/>
      <c r="M228" s="300"/>
      <c r="N228" s="300"/>
      <c r="R228" s="292"/>
      <c r="S228" s="292"/>
      <c r="T228" s="314"/>
      <c r="U228" s="292"/>
      <c r="V228" s="292"/>
      <c r="W228" s="314"/>
      <c r="X228" s="292"/>
      <c r="Y228" s="292"/>
      <c r="AA228" s="295"/>
      <c r="AB228" s="297"/>
      <c r="AC228" s="297"/>
      <c r="AD228" s="297"/>
      <c r="AE228" s="295"/>
      <c r="AF228" s="297"/>
      <c r="AG228" s="297"/>
      <c r="AH228" s="297"/>
      <c r="AK228" s="302"/>
      <c r="AL228" s="308"/>
      <c r="AM228" s="308"/>
      <c r="AN228" s="308"/>
      <c r="AO228" s="309"/>
      <c r="AP228" s="308">
        <v>0.19210000999999999</v>
      </c>
      <c r="AQ228" s="308">
        <v>0.15697031</v>
      </c>
    </row>
    <row r="229" spans="2:43" x14ac:dyDescent="0.15">
      <c r="B229" s="295"/>
      <c r="C229" s="297"/>
      <c r="D229" s="295"/>
      <c r="E229" s="297"/>
      <c r="F229" s="297"/>
      <c r="G229" s="295"/>
      <c r="H229" s="297"/>
      <c r="I229" s="295"/>
      <c r="J229" s="297"/>
      <c r="M229" s="300"/>
      <c r="N229" s="300"/>
      <c r="R229" s="292"/>
      <c r="S229" s="292"/>
      <c r="T229" s="314"/>
      <c r="U229" s="292"/>
      <c r="V229" s="292"/>
      <c r="W229" s="314"/>
      <c r="X229" s="292"/>
      <c r="Y229" s="292"/>
      <c r="AA229" s="295"/>
      <c r="AB229" s="297"/>
      <c r="AC229" s="297"/>
      <c r="AD229" s="297"/>
      <c r="AE229" s="295"/>
      <c r="AF229" s="297"/>
      <c r="AG229" s="297"/>
      <c r="AH229" s="297"/>
      <c r="AK229" s="302"/>
      <c r="AL229" s="308"/>
      <c r="AM229" s="308"/>
      <c r="AN229" s="308"/>
      <c r="AO229" s="309"/>
      <c r="AP229" s="308">
        <v>0.1485505</v>
      </c>
      <c r="AQ229" s="308">
        <v>0.19014635999999999</v>
      </c>
    </row>
    <row r="230" spans="2:43" x14ac:dyDescent="0.15">
      <c r="B230" s="295"/>
      <c r="C230" s="297"/>
      <c r="D230" s="295"/>
      <c r="E230" s="297"/>
      <c r="F230" s="297"/>
      <c r="G230" s="295"/>
      <c r="H230" s="297"/>
      <c r="I230" s="295"/>
      <c r="J230" s="297"/>
      <c r="M230" s="300"/>
      <c r="N230" s="300"/>
      <c r="R230" s="292"/>
      <c r="S230" s="292"/>
      <c r="T230" s="292"/>
      <c r="U230" s="292"/>
      <c r="V230" s="292"/>
      <c r="W230" s="314"/>
      <c r="X230" s="292"/>
      <c r="Y230" s="292"/>
      <c r="AA230" s="295"/>
      <c r="AB230" s="297"/>
      <c r="AC230" s="297"/>
      <c r="AD230" s="297"/>
      <c r="AE230" s="295"/>
      <c r="AF230" s="297"/>
      <c r="AG230" s="297"/>
      <c r="AH230" s="297"/>
      <c r="AK230" s="302"/>
      <c r="AL230" s="308"/>
      <c r="AM230" s="308"/>
      <c r="AN230" s="308"/>
      <c r="AO230" s="309"/>
      <c r="AP230" s="308">
        <v>0.45948537</v>
      </c>
      <c r="AQ230" s="308">
        <v>0.39266027999999997</v>
      </c>
    </row>
    <row r="231" spans="2:43" x14ac:dyDescent="0.15">
      <c r="B231" s="295"/>
      <c r="C231" s="297"/>
      <c r="D231" s="295"/>
      <c r="E231" s="297"/>
      <c r="F231" s="297"/>
      <c r="G231" s="295"/>
      <c r="H231" s="297"/>
      <c r="I231" s="295"/>
      <c r="J231" s="297"/>
      <c r="M231" s="300"/>
      <c r="N231" s="300"/>
      <c r="R231" s="292"/>
      <c r="S231" s="292"/>
      <c r="T231" s="292"/>
      <c r="U231" s="292"/>
      <c r="V231" s="292"/>
      <c r="W231" s="314"/>
      <c r="X231" s="292"/>
      <c r="Y231" s="292"/>
      <c r="AA231" s="295"/>
      <c r="AB231" s="297"/>
      <c r="AC231" s="297"/>
      <c r="AD231" s="297"/>
      <c r="AE231" s="295"/>
      <c r="AF231" s="297"/>
      <c r="AG231" s="297"/>
      <c r="AH231" s="297"/>
      <c r="AK231" s="302"/>
      <c r="AL231" s="308"/>
      <c r="AM231" s="308"/>
      <c r="AN231" s="308"/>
      <c r="AO231" s="309"/>
      <c r="AP231" s="308">
        <v>0.12288059</v>
      </c>
      <c r="AQ231" s="308">
        <v>7.8213309999999994E-2</v>
      </c>
    </row>
    <row r="232" spans="2:43" x14ac:dyDescent="0.15">
      <c r="B232" s="295"/>
      <c r="C232" s="297"/>
      <c r="D232" s="295"/>
      <c r="E232" s="297"/>
      <c r="F232" s="297"/>
      <c r="G232" s="295"/>
      <c r="H232" s="297"/>
      <c r="I232" s="295"/>
      <c r="J232" s="297"/>
      <c r="M232" s="300"/>
      <c r="N232" s="300"/>
      <c r="R232" s="292"/>
      <c r="S232" s="292"/>
      <c r="T232" s="292"/>
      <c r="U232" s="292"/>
      <c r="V232" s="292"/>
      <c r="W232" s="314"/>
      <c r="X232" s="292"/>
      <c r="Y232" s="292"/>
      <c r="AA232" s="295"/>
      <c r="AB232" s="297"/>
      <c r="AC232" s="297"/>
      <c r="AD232" s="297"/>
      <c r="AE232" s="295"/>
      <c r="AF232" s="297"/>
      <c r="AG232" s="297"/>
      <c r="AH232" s="297"/>
      <c r="AK232" s="302"/>
      <c r="AL232" s="308"/>
      <c r="AM232" s="308"/>
      <c r="AN232" s="308"/>
      <c r="AO232" s="309"/>
      <c r="AP232" s="308">
        <v>9.8393999999999995E-2</v>
      </c>
      <c r="AQ232" s="308">
        <v>6.5531359999999997E-2</v>
      </c>
    </row>
    <row r="233" spans="2:43" x14ac:dyDescent="0.15">
      <c r="B233" s="295"/>
      <c r="C233" s="297"/>
      <c r="D233" s="295"/>
      <c r="E233" s="297"/>
      <c r="F233" s="297"/>
      <c r="G233" s="295"/>
      <c r="H233" s="297"/>
      <c r="I233" s="295"/>
      <c r="J233" s="297"/>
      <c r="M233" s="300"/>
      <c r="N233" s="300"/>
      <c r="R233" s="292"/>
      <c r="S233" s="292"/>
      <c r="T233" s="292"/>
      <c r="U233" s="292"/>
      <c r="V233" s="292"/>
      <c r="W233" s="314"/>
      <c r="X233" s="314"/>
      <c r="Y233" s="292"/>
      <c r="AA233" s="295"/>
      <c r="AB233" s="297"/>
      <c r="AC233" s="297"/>
      <c r="AD233" s="297"/>
      <c r="AE233" s="295"/>
      <c r="AF233" s="297"/>
      <c r="AG233" s="297"/>
      <c r="AH233" s="297"/>
      <c r="AK233" s="302"/>
      <c r="AL233" s="308"/>
      <c r="AM233" s="308"/>
      <c r="AN233" s="308"/>
      <c r="AO233" s="309"/>
      <c r="AP233" s="308">
        <v>0.39622091999999998</v>
      </c>
      <c r="AQ233" s="308">
        <v>0.45051544999999998</v>
      </c>
    </row>
    <row r="234" spans="2:43" x14ac:dyDescent="0.15">
      <c r="B234" s="295"/>
      <c r="C234" s="297"/>
      <c r="D234" s="295"/>
      <c r="E234" s="297"/>
      <c r="F234" s="297"/>
      <c r="G234" s="295"/>
      <c r="H234" s="297"/>
      <c r="I234" s="295"/>
      <c r="J234" s="297"/>
      <c r="M234" s="300"/>
      <c r="N234" s="300"/>
      <c r="R234" s="292"/>
      <c r="S234" s="292"/>
      <c r="T234" s="292"/>
      <c r="U234" s="292"/>
      <c r="V234" s="292"/>
      <c r="W234" s="314"/>
      <c r="X234" s="314"/>
      <c r="Y234" s="292"/>
      <c r="AA234" s="295"/>
      <c r="AB234" s="297"/>
      <c r="AC234" s="297"/>
      <c r="AD234" s="297"/>
      <c r="AE234" s="295"/>
      <c r="AF234" s="297"/>
      <c r="AG234" s="297"/>
      <c r="AH234" s="297"/>
      <c r="AK234" s="302"/>
      <c r="AL234" s="308"/>
      <c r="AM234" s="308"/>
      <c r="AN234" s="308"/>
      <c r="AO234" s="309"/>
      <c r="AP234" s="308">
        <v>0.73406941000000003</v>
      </c>
      <c r="AQ234" s="308">
        <v>1.0087885700000001</v>
      </c>
    </row>
    <row r="235" spans="2:43" x14ac:dyDescent="0.15">
      <c r="B235" s="295"/>
      <c r="C235" s="297"/>
      <c r="D235" s="295"/>
      <c r="E235" s="297"/>
      <c r="F235" s="297"/>
      <c r="G235" s="295"/>
      <c r="H235" s="297"/>
      <c r="I235" s="295"/>
      <c r="J235" s="297"/>
      <c r="M235" s="300"/>
      <c r="N235" s="300"/>
      <c r="R235" s="292"/>
      <c r="S235" s="292"/>
      <c r="T235" s="292"/>
      <c r="U235" s="292"/>
      <c r="V235" s="292"/>
      <c r="W235" s="314"/>
      <c r="X235" s="292"/>
      <c r="Y235" s="292"/>
      <c r="AA235" s="295"/>
      <c r="AB235" s="297"/>
      <c r="AC235" s="297"/>
      <c r="AD235" s="297"/>
      <c r="AE235" s="295"/>
      <c r="AF235" s="297"/>
      <c r="AG235" s="297"/>
      <c r="AH235" s="297"/>
      <c r="AK235" s="302"/>
      <c r="AL235" s="308"/>
      <c r="AM235" s="308"/>
      <c r="AN235" s="308"/>
      <c r="AO235" s="309"/>
      <c r="AP235" s="308">
        <v>0.56534039000000003</v>
      </c>
      <c r="AQ235" s="308">
        <v>0.37373561</v>
      </c>
    </row>
    <row r="236" spans="2:43" x14ac:dyDescent="0.15">
      <c r="B236" s="295"/>
      <c r="C236" s="297"/>
      <c r="D236" s="295"/>
      <c r="E236" s="297"/>
      <c r="F236" s="297"/>
      <c r="G236" s="295"/>
      <c r="H236" s="297"/>
      <c r="I236" s="295"/>
      <c r="J236" s="297"/>
      <c r="M236" s="300"/>
      <c r="N236" s="300"/>
      <c r="R236" s="292"/>
      <c r="S236" s="292"/>
      <c r="T236" s="292"/>
      <c r="U236" s="292"/>
      <c r="V236" s="292"/>
      <c r="W236" s="314"/>
      <c r="X236" s="292"/>
      <c r="Y236" s="292"/>
      <c r="AA236" s="295"/>
      <c r="AB236" s="297"/>
      <c r="AC236" s="297"/>
      <c r="AD236" s="297"/>
      <c r="AE236" s="295"/>
      <c r="AF236" s="297"/>
      <c r="AG236" s="297"/>
      <c r="AH236" s="297"/>
      <c r="AK236" s="302"/>
      <c r="AL236" s="308"/>
      <c r="AM236" s="308"/>
      <c r="AN236" s="308"/>
      <c r="AO236" s="309"/>
      <c r="AP236" s="308">
        <v>0.52676767999999996</v>
      </c>
      <c r="AQ236" s="308">
        <v>0.50165504999999999</v>
      </c>
    </row>
    <row r="237" spans="2:43" x14ac:dyDescent="0.15">
      <c r="B237" s="295"/>
      <c r="C237" s="297"/>
      <c r="D237" s="295"/>
      <c r="E237" s="297"/>
      <c r="F237" s="297"/>
      <c r="G237" s="295"/>
      <c r="H237" s="297"/>
      <c r="I237" s="295"/>
      <c r="J237" s="297"/>
      <c r="M237" s="300"/>
      <c r="N237" s="300"/>
      <c r="R237" s="292"/>
      <c r="S237" s="292"/>
      <c r="T237" s="292"/>
      <c r="U237" s="292"/>
      <c r="V237" s="292"/>
      <c r="W237" s="314"/>
      <c r="X237" s="292"/>
      <c r="Y237" s="292"/>
      <c r="AA237" s="295"/>
      <c r="AB237" s="297"/>
      <c r="AC237" s="297"/>
      <c r="AD237" s="297"/>
      <c r="AE237" s="295"/>
      <c r="AF237" s="297"/>
      <c r="AG237" s="297"/>
      <c r="AH237" s="297"/>
      <c r="AK237" s="302"/>
      <c r="AL237" s="308"/>
      <c r="AM237" s="308"/>
      <c r="AN237" s="308"/>
      <c r="AO237" s="309"/>
      <c r="AP237" s="308">
        <v>0.42547918000000001</v>
      </c>
      <c r="AQ237" s="308">
        <v>0.41273750999999997</v>
      </c>
    </row>
    <row r="238" spans="2:43" x14ac:dyDescent="0.15">
      <c r="B238" s="295"/>
      <c r="C238" s="297"/>
      <c r="D238" s="295"/>
      <c r="E238" s="297"/>
      <c r="F238" s="297"/>
      <c r="G238" s="295"/>
      <c r="H238" s="297"/>
      <c r="I238" s="295"/>
      <c r="J238" s="297"/>
      <c r="M238" s="300"/>
      <c r="N238" s="300"/>
      <c r="R238" s="292"/>
      <c r="S238" s="292"/>
      <c r="T238" s="292"/>
      <c r="U238" s="292"/>
      <c r="V238" s="292"/>
      <c r="W238" s="314"/>
      <c r="X238" s="292"/>
      <c r="Y238" s="292"/>
      <c r="AA238" s="295"/>
      <c r="AB238" s="297"/>
      <c r="AC238" s="297"/>
      <c r="AD238" s="297"/>
      <c r="AE238" s="295"/>
      <c r="AF238" s="297"/>
      <c r="AG238" s="297"/>
      <c r="AH238" s="297"/>
      <c r="AK238" s="302"/>
      <c r="AL238" s="308"/>
      <c r="AM238" s="308"/>
      <c r="AN238" s="308"/>
      <c r="AO238" s="309"/>
      <c r="AP238" s="308">
        <v>0.52326481999999996</v>
      </c>
      <c r="AQ238" s="308">
        <v>0.63394996000000003</v>
      </c>
    </row>
    <row r="239" spans="2:43" x14ac:dyDescent="0.15">
      <c r="B239" s="295"/>
      <c r="C239" s="297"/>
      <c r="D239" s="295"/>
      <c r="E239" s="297"/>
      <c r="F239" s="297"/>
      <c r="G239" s="295"/>
      <c r="H239" s="297"/>
      <c r="I239" s="295"/>
      <c r="J239" s="297"/>
      <c r="M239" s="300"/>
      <c r="N239" s="300"/>
      <c r="R239" s="292"/>
      <c r="S239" s="292"/>
      <c r="T239" s="292"/>
      <c r="U239" s="292"/>
      <c r="V239" s="292"/>
      <c r="W239" s="314"/>
      <c r="X239" s="292"/>
      <c r="Y239" s="292"/>
      <c r="AA239" s="295"/>
      <c r="AB239" s="297"/>
      <c r="AC239" s="297"/>
      <c r="AD239" s="297"/>
      <c r="AE239" s="295"/>
      <c r="AF239" s="297"/>
      <c r="AG239" s="297"/>
      <c r="AH239" s="297"/>
      <c r="AK239" s="302"/>
      <c r="AL239" s="308"/>
      <c r="AM239" s="308"/>
      <c r="AN239" s="308"/>
      <c r="AO239" s="309"/>
      <c r="AP239" s="308">
        <v>0.58066041000000002</v>
      </c>
      <c r="AQ239" s="308">
        <v>0.66757089000000003</v>
      </c>
    </row>
    <row r="240" spans="2:43" x14ac:dyDescent="0.15">
      <c r="B240" s="295"/>
      <c r="C240" s="297"/>
      <c r="D240" s="295"/>
      <c r="E240" s="297"/>
      <c r="F240" s="297"/>
      <c r="G240" s="295"/>
      <c r="H240" s="297"/>
      <c r="I240" s="295"/>
      <c r="J240" s="297"/>
      <c r="M240" s="300"/>
      <c r="N240" s="300"/>
      <c r="R240" s="292"/>
      <c r="S240" s="292"/>
      <c r="T240" s="292"/>
      <c r="U240" s="292"/>
      <c r="V240" s="292"/>
      <c r="W240" s="314"/>
      <c r="X240" s="292"/>
      <c r="Y240" s="292"/>
      <c r="AA240" s="295"/>
      <c r="AB240" s="297"/>
      <c r="AC240" s="297"/>
      <c r="AD240" s="297"/>
      <c r="AE240" s="295"/>
      <c r="AF240" s="297"/>
      <c r="AG240" s="297"/>
      <c r="AH240" s="297"/>
      <c r="AK240" s="302"/>
      <c r="AL240" s="308"/>
      <c r="AM240" s="308"/>
      <c r="AN240" s="308"/>
      <c r="AO240" s="309"/>
      <c r="AP240" s="308">
        <v>2.288805E-2</v>
      </c>
      <c r="AQ240" s="308">
        <v>2.272513E-2</v>
      </c>
    </row>
    <row r="241" spans="2:43" x14ac:dyDescent="0.15">
      <c r="B241" s="295"/>
      <c r="C241" s="297"/>
      <c r="D241" s="295"/>
      <c r="E241" s="297"/>
      <c r="F241" s="297"/>
      <c r="G241" s="295"/>
      <c r="H241" s="297"/>
      <c r="I241" s="295"/>
      <c r="J241" s="297"/>
      <c r="M241" s="300"/>
      <c r="N241" s="300"/>
      <c r="R241" s="292"/>
      <c r="S241" s="292"/>
      <c r="T241" s="292"/>
      <c r="U241" s="292"/>
      <c r="V241" s="292"/>
      <c r="W241" s="292"/>
      <c r="X241" s="292"/>
      <c r="Y241" s="292"/>
      <c r="AA241" s="295"/>
      <c r="AB241" s="297"/>
      <c r="AC241" s="297"/>
      <c r="AD241" s="297"/>
      <c r="AE241" s="295"/>
      <c r="AF241" s="297"/>
      <c r="AG241" s="297"/>
      <c r="AH241" s="297"/>
      <c r="AK241" s="302"/>
      <c r="AL241" s="308"/>
      <c r="AM241" s="308"/>
      <c r="AN241" s="308"/>
      <c r="AO241" s="309"/>
      <c r="AP241" s="308">
        <v>2.7684199999999999E-2</v>
      </c>
      <c r="AQ241" s="308">
        <v>1.7487579999999999E-2</v>
      </c>
    </row>
    <row r="242" spans="2:43" x14ac:dyDescent="0.15">
      <c r="B242" s="295"/>
      <c r="C242" s="297"/>
      <c r="D242" s="295"/>
      <c r="E242" s="297"/>
      <c r="F242" s="297"/>
      <c r="G242" s="295"/>
      <c r="H242" s="297"/>
      <c r="I242" s="295"/>
      <c r="J242" s="297"/>
      <c r="M242" s="300"/>
      <c r="N242" s="300"/>
      <c r="R242" s="292"/>
      <c r="S242" s="292"/>
      <c r="T242" s="292"/>
      <c r="U242" s="292"/>
      <c r="V242" s="292"/>
      <c r="W242" s="292"/>
      <c r="X242" s="292"/>
      <c r="Y242" s="292"/>
      <c r="AA242" s="295"/>
      <c r="AB242" s="297"/>
      <c r="AC242" s="297"/>
      <c r="AD242" s="297"/>
      <c r="AE242" s="295"/>
      <c r="AF242" s="297"/>
      <c r="AG242" s="297"/>
      <c r="AH242" s="297"/>
      <c r="AK242" s="302"/>
      <c r="AL242" s="308"/>
      <c r="AM242" s="308"/>
      <c r="AN242" s="308"/>
      <c r="AO242" s="309"/>
      <c r="AP242" s="308">
        <v>0.73406941000000003</v>
      </c>
      <c r="AQ242" s="308">
        <v>1.0087885700000001</v>
      </c>
    </row>
    <row r="243" spans="2:43" x14ac:dyDescent="0.15">
      <c r="B243" s="295"/>
      <c r="C243" s="297"/>
      <c r="D243" s="295"/>
      <c r="E243" s="297"/>
      <c r="F243" s="297"/>
      <c r="G243" s="295"/>
      <c r="H243" s="297"/>
      <c r="I243" s="295"/>
      <c r="J243" s="297"/>
      <c r="M243" s="300"/>
      <c r="N243" s="300"/>
      <c r="R243" s="292"/>
      <c r="S243" s="292"/>
      <c r="T243" s="292"/>
      <c r="U243" s="292"/>
      <c r="V243" s="292"/>
      <c r="W243" s="292"/>
      <c r="X243" s="292"/>
      <c r="Y243" s="292"/>
      <c r="AA243" s="295"/>
      <c r="AB243" s="297"/>
      <c r="AC243" s="297"/>
      <c r="AD243" s="297"/>
      <c r="AE243" s="295"/>
      <c r="AF243" s="297"/>
      <c r="AG243" s="297"/>
      <c r="AH243" s="297"/>
      <c r="AK243" s="302"/>
      <c r="AL243" s="308"/>
      <c r="AM243" s="308"/>
      <c r="AN243" s="308"/>
      <c r="AO243" s="309"/>
      <c r="AP243" s="308">
        <v>0.56534039000000003</v>
      </c>
      <c r="AQ243" s="308">
        <v>0.37373561</v>
      </c>
    </row>
    <row r="244" spans="2:43" x14ac:dyDescent="0.15">
      <c r="B244" s="295"/>
      <c r="C244" s="297"/>
      <c r="D244" s="295"/>
      <c r="E244" s="297"/>
      <c r="F244" s="297"/>
      <c r="G244" s="295"/>
      <c r="H244" s="297"/>
      <c r="I244" s="295"/>
      <c r="J244" s="297"/>
      <c r="M244" s="300"/>
      <c r="N244" s="300"/>
      <c r="R244" s="292"/>
      <c r="S244" s="292"/>
      <c r="T244" s="292"/>
      <c r="U244" s="292"/>
      <c r="V244" s="292"/>
      <c r="W244" s="292"/>
      <c r="X244" s="292"/>
      <c r="Y244" s="292"/>
      <c r="AA244" s="295"/>
      <c r="AB244" s="297"/>
      <c r="AC244" s="297"/>
      <c r="AD244" s="297"/>
      <c r="AE244" s="295"/>
      <c r="AF244" s="297"/>
      <c r="AG244" s="297"/>
      <c r="AH244" s="297"/>
      <c r="AK244" s="302"/>
      <c r="AL244" s="308"/>
      <c r="AM244" s="308"/>
      <c r="AN244" s="308"/>
      <c r="AO244" s="309"/>
      <c r="AP244" s="308">
        <v>0.52676767999999996</v>
      </c>
      <c r="AQ244" s="308">
        <v>0.50165504999999999</v>
      </c>
    </row>
    <row r="245" spans="2:43" x14ac:dyDescent="0.15">
      <c r="B245" s="295"/>
      <c r="C245" s="297"/>
      <c r="D245" s="295"/>
      <c r="E245" s="297"/>
      <c r="F245" s="297"/>
      <c r="G245" s="295"/>
      <c r="H245" s="297"/>
      <c r="I245" s="295"/>
      <c r="J245" s="297"/>
      <c r="M245" s="300"/>
      <c r="N245" s="300"/>
      <c r="R245" s="292"/>
      <c r="S245" s="292"/>
      <c r="T245" s="292"/>
      <c r="U245" s="292"/>
      <c r="V245" s="292"/>
      <c r="W245" s="292"/>
      <c r="X245" s="292"/>
      <c r="Y245" s="292"/>
      <c r="AA245" s="295"/>
      <c r="AB245" s="297"/>
      <c r="AC245" s="297"/>
      <c r="AD245" s="297"/>
      <c r="AE245" s="295"/>
      <c r="AF245" s="297"/>
      <c r="AG245" s="297"/>
      <c r="AH245" s="297"/>
      <c r="AK245" s="302"/>
      <c r="AL245" s="308"/>
      <c r="AM245" s="308"/>
      <c r="AN245" s="308"/>
      <c r="AO245" s="309"/>
      <c r="AP245" s="308">
        <v>0.42547918000000001</v>
      </c>
      <c r="AQ245" s="308">
        <v>0.41273750999999997</v>
      </c>
    </row>
    <row r="246" spans="2:43" x14ac:dyDescent="0.15">
      <c r="B246" s="295"/>
      <c r="C246" s="297"/>
      <c r="D246" s="295"/>
      <c r="E246" s="297"/>
      <c r="F246" s="297"/>
      <c r="G246" s="295"/>
      <c r="H246" s="297"/>
      <c r="I246" s="295"/>
      <c r="J246" s="297"/>
      <c r="M246" s="300"/>
      <c r="N246" s="300"/>
      <c r="R246" s="292"/>
      <c r="S246" s="292"/>
      <c r="T246" s="292"/>
      <c r="U246" s="292"/>
      <c r="V246" s="292"/>
      <c r="W246" s="292"/>
      <c r="X246" s="292"/>
      <c r="Y246" s="292"/>
      <c r="AA246" s="295"/>
      <c r="AB246" s="297"/>
      <c r="AC246" s="297"/>
      <c r="AD246" s="297"/>
      <c r="AE246" s="295"/>
      <c r="AF246" s="297"/>
      <c r="AG246" s="297"/>
      <c r="AH246" s="297"/>
      <c r="AK246" s="302"/>
      <c r="AL246" s="308"/>
      <c r="AM246" s="308"/>
      <c r="AN246" s="308"/>
      <c r="AO246" s="309"/>
      <c r="AP246" s="308">
        <v>0.52326481999999996</v>
      </c>
      <c r="AQ246" s="308">
        <v>0.63394996000000003</v>
      </c>
    </row>
    <row r="247" spans="2:43" x14ac:dyDescent="0.15">
      <c r="B247" s="295"/>
      <c r="C247" s="297"/>
      <c r="D247" s="295"/>
      <c r="E247" s="297"/>
      <c r="F247" s="297"/>
      <c r="G247" s="295"/>
      <c r="H247" s="297"/>
      <c r="I247" s="295"/>
      <c r="J247" s="297"/>
      <c r="M247" s="300"/>
      <c r="N247" s="300"/>
      <c r="R247" s="292"/>
      <c r="S247" s="292"/>
      <c r="T247" s="292"/>
      <c r="U247" s="292"/>
      <c r="V247" s="292"/>
      <c r="W247" s="292"/>
      <c r="X247" s="292"/>
      <c r="Y247" s="292"/>
      <c r="AA247" s="295"/>
      <c r="AB247" s="297"/>
      <c r="AC247" s="297"/>
      <c r="AD247" s="297"/>
      <c r="AE247" s="295"/>
      <c r="AF247" s="297"/>
      <c r="AG247" s="297"/>
      <c r="AH247" s="297"/>
      <c r="AK247" s="302"/>
      <c r="AL247" s="308"/>
      <c r="AM247" s="308"/>
      <c r="AN247" s="308"/>
      <c r="AO247" s="309"/>
      <c r="AP247" s="308">
        <v>0.58066041000000002</v>
      </c>
      <c r="AQ247" s="308">
        <v>0.66757089000000003</v>
      </c>
    </row>
    <row r="248" spans="2:43" x14ac:dyDescent="0.15">
      <c r="B248" s="295"/>
      <c r="C248" s="297"/>
      <c r="D248" s="295"/>
      <c r="E248" s="297"/>
      <c r="F248" s="297"/>
      <c r="G248" s="295"/>
      <c r="H248" s="297"/>
      <c r="I248" s="295"/>
      <c r="J248" s="297"/>
      <c r="M248" s="300"/>
      <c r="N248" s="300"/>
      <c r="R248" s="292"/>
      <c r="S248" s="292"/>
      <c r="T248" s="292"/>
      <c r="U248" s="292"/>
      <c r="V248" s="292"/>
      <c r="W248" s="292"/>
      <c r="X248" s="292"/>
      <c r="Y248" s="292"/>
      <c r="AA248" s="295"/>
      <c r="AB248" s="297"/>
      <c r="AC248" s="297"/>
      <c r="AD248" s="297"/>
      <c r="AE248" s="295"/>
      <c r="AF248" s="297"/>
      <c r="AG248" s="297"/>
      <c r="AH248" s="297"/>
      <c r="AK248" s="302"/>
      <c r="AL248" s="308"/>
      <c r="AM248" s="308"/>
      <c r="AN248" s="308"/>
      <c r="AO248" s="309"/>
      <c r="AP248" s="308">
        <v>2.288805E-2</v>
      </c>
      <c r="AQ248" s="308">
        <v>2.272513E-2</v>
      </c>
    </row>
    <row r="249" spans="2:43" x14ac:dyDescent="0.15">
      <c r="B249" s="295"/>
      <c r="C249" s="297"/>
      <c r="D249" s="295"/>
      <c r="E249" s="297"/>
      <c r="F249" s="297"/>
      <c r="G249" s="295"/>
      <c r="H249" s="297"/>
      <c r="I249" s="295"/>
      <c r="J249" s="297"/>
      <c r="M249" s="300"/>
      <c r="N249" s="300"/>
      <c r="R249" s="292"/>
      <c r="S249" s="292"/>
      <c r="T249" s="292"/>
      <c r="U249" s="292"/>
      <c r="V249" s="292"/>
      <c r="W249" s="292"/>
      <c r="X249" s="292"/>
      <c r="Y249" s="292"/>
      <c r="AA249" s="295"/>
      <c r="AB249" s="297"/>
      <c r="AC249" s="297"/>
      <c r="AD249" s="297"/>
      <c r="AE249" s="295"/>
      <c r="AF249" s="297"/>
      <c r="AG249" s="297"/>
      <c r="AH249" s="297"/>
      <c r="AK249" s="302"/>
      <c r="AL249" s="308"/>
      <c r="AM249" s="308"/>
      <c r="AN249" s="308"/>
      <c r="AO249" s="309"/>
      <c r="AP249" s="308">
        <v>2.7684199999999999E-2</v>
      </c>
      <c r="AQ249" s="308">
        <v>1.7487579999999999E-2</v>
      </c>
    </row>
    <row r="250" spans="2:43" x14ac:dyDescent="0.15">
      <c r="B250" s="295"/>
      <c r="C250" s="297"/>
      <c r="D250" s="295"/>
      <c r="E250" s="297"/>
      <c r="F250" s="297"/>
      <c r="G250" s="295"/>
      <c r="H250" s="297"/>
      <c r="I250" s="295"/>
      <c r="J250" s="297"/>
      <c r="M250" s="300"/>
      <c r="N250" s="300"/>
      <c r="R250" s="292"/>
      <c r="S250" s="292"/>
      <c r="T250" s="292"/>
      <c r="U250" s="292"/>
      <c r="V250" s="292"/>
      <c r="W250" s="292"/>
      <c r="X250" s="292"/>
      <c r="Y250" s="292"/>
      <c r="AA250" s="295"/>
      <c r="AB250" s="297"/>
      <c r="AC250" s="297"/>
      <c r="AD250" s="297"/>
      <c r="AE250" s="295"/>
      <c r="AF250" s="297"/>
      <c r="AG250" s="297"/>
      <c r="AH250" s="297"/>
      <c r="AK250" s="302"/>
      <c r="AL250" s="308"/>
      <c r="AM250" s="308"/>
      <c r="AN250" s="308"/>
      <c r="AO250" s="309"/>
      <c r="AP250" s="308">
        <v>2.0268391600000002</v>
      </c>
      <c r="AQ250" s="308">
        <v>2.9222469700000002</v>
      </c>
    </row>
    <row r="251" spans="2:43" x14ac:dyDescent="0.15">
      <c r="B251" s="295"/>
      <c r="C251" s="297"/>
      <c r="D251" s="295"/>
      <c r="E251" s="297"/>
      <c r="F251" s="297"/>
      <c r="G251" s="295"/>
      <c r="H251" s="297"/>
      <c r="I251" s="295"/>
      <c r="J251" s="297"/>
      <c r="M251" s="300"/>
      <c r="N251" s="300"/>
      <c r="R251" s="292"/>
      <c r="S251" s="292"/>
      <c r="T251" s="292"/>
      <c r="U251" s="292"/>
      <c r="V251" s="292"/>
      <c r="W251" s="292"/>
      <c r="X251" s="292"/>
      <c r="Y251" s="292"/>
      <c r="AA251" s="295"/>
      <c r="AB251" s="297"/>
      <c r="AC251" s="297"/>
      <c r="AD251" s="297"/>
      <c r="AE251" s="295"/>
      <c r="AF251" s="297"/>
      <c r="AG251" s="297"/>
      <c r="AH251" s="297"/>
      <c r="AK251" s="302"/>
      <c r="AL251" s="308"/>
      <c r="AM251" s="308"/>
      <c r="AN251" s="308"/>
      <c r="AO251" s="309"/>
      <c r="AP251" s="308">
        <v>1.19037719</v>
      </c>
      <c r="AQ251" s="308">
        <v>2.0723819400000001</v>
      </c>
    </row>
    <row r="252" spans="2:43" x14ac:dyDescent="0.15">
      <c r="B252" s="295"/>
      <c r="C252" s="297"/>
      <c r="D252" s="295"/>
      <c r="E252" s="297"/>
      <c r="F252" s="297"/>
      <c r="G252" s="295"/>
      <c r="H252" s="297"/>
      <c r="I252" s="295"/>
      <c r="J252" s="297"/>
      <c r="M252" s="300"/>
      <c r="N252" s="300"/>
      <c r="R252" s="292"/>
      <c r="S252" s="292"/>
      <c r="T252" s="292"/>
      <c r="U252" s="292"/>
      <c r="V252" s="292"/>
      <c r="W252" s="292"/>
      <c r="X252" s="292"/>
      <c r="Y252" s="292"/>
      <c r="AA252" s="295"/>
      <c r="AB252" s="297"/>
      <c r="AC252" s="297"/>
      <c r="AD252" s="297"/>
      <c r="AE252" s="295"/>
      <c r="AF252" s="297"/>
      <c r="AG252" s="297"/>
      <c r="AH252" s="297"/>
      <c r="AK252" s="302"/>
      <c r="AL252" s="308"/>
      <c r="AM252" s="308"/>
      <c r="AN252" s="308"/>
      <c r="AO252" s="309"/>
      <c r="AP252" s="308">
        <v>0.41699470999999999</v>
      </c>
      <c r="AQ252" s="308">
        <v>0.28926078</v>
      </c>
    </row>
    <row r="253" spans="2:43" x14ac:dyDescent="0.15">
      <c r="B253" s="295"/>
      <c r="C253" s="297"/>
      <c r="D253" s="295"/>
      <c r="E253" s="297"/>
      <c r="F253" s="297"/>
      <c r="G253" s="295"/>
      <c r="H253" s="297"/>
      <c r="I253" s="295"/>
      <c r="J253" s="297"/>
      <c r="M253" s="300"/>
      <c r="N253" s="300"/>
      <c r="R253" s="292"/>
      <c r="S253" s="292"/>
      <c r="T253" s="292"/>
      <c r="U253" s="292"/>
      <c r="V253" s="292"/>
      <c r="W253" s="292"/>
      <c r="X253" s="292"/>
      <c r="Y253" s="292"/>
      <c r="AA253" s="295"/>
      <c r="AB253" s="297"/>
      <c r="AC253" s="297"/>
      <c r="AD253" s="297"/>
      <c r="AE253" s="295"/>
      <c r="AF253" s="297"/>
      <c r="AG253" s="297"/>
      <c r="AH253" s="297"/>
      <c r="AK253" s="302"/>
      <c r="AL253" s="308"/>
      <c r="AM253" s="308"/>
      <c r="AN253" s="308"/>
      <c r="AO253" s="309"/>
      <c r="AP253" s="308">
        <v>0.68455699999999997</v>
      </c>
      <c r="AQ253" s="308">
        <v>0.64803677999999998</v>
      </c>
    </row>
    <row r="254" spans="2:43" x14ac:dyDescent="0.15">
      <c r="B254" s="295"/>
      <c r="C254" s="297"/>
      <c r="D254" s="295"/>
      <c r="E254" s="297"/>
      <c r="F254" s="297"/>
      <c r="G254" s="295"/>
      <c r="H254" s="297"/>
      <c r="I254" s="295"/>
      <c r="J254" s="297"/>
      <c r="M254" s="300"/>
      <c r="N254" s="300"/>
      <c r="R254" s="292"/>
      <c r="S254" s="292"/>
      <c r="T254" s="292"/>
      <c r="U254" s="292"/>
      <c r="V254" s="292"/>
      <c r="W254" s="292"/>
      <c r="X254" s="292"/>
      <c r="Y254" s="292"/>
      <c r="AA254" s="295"/>
      <c r="AB254" s="297"/>
      <c r="AC254" s="297"/>
      <c r="AD254" s="297"/>
      <c r="AE254" s="295"/>
      <c r="AF254" s="297"/>
      <c r="AG254" s="297"/>
      <c r="AH254" s="297"/>
      <c r="AK254" s="302"/>
      <c r="AL254" s="308"/>
      <c r="AM254" s="308"/>
      <c r="AN254" s="308"/>
      <c r="AO254" s="309"/>
      <c r="AP254" s="308">
        <v>0.12186453999999999</v>
      </c>
      <c r="AQ254" s="308">
        <v>8.8748960000000002E-2</v>
      </c>
    </row>
    <row r="255" spans="2:43" x14ac:dyDescent="0.15">
      <c r="B255" s="295"/>
      <c r="C255" s="297"/>
      <c r="D255" s="295"/>
      <c r="E255" s="297"/>
      <c r="F255" s="297"/>
      <c r="G255" s="295"/>
      <c r="H255" s="297"/>
      <c r="I255" s="295"/>
      <c r="J255" s="297"/>
      <c r="M255" s="300"/>
      <c r="N255" s="300"/>
      <c r="R255" s="292"/>
      <c r="S255" s="292"/>
      <c r="T255" s="292"/>
      <c r="U255" s="292"/>
      <c r="V255" s="292"/>
      <c r="W255" s="292"/>
      <c r="X255" s="292"/>
      <c r="Y255" s="292"/>
      <c r="AA255" s="295"/>
      <c r="AB255" s="297"/>
      <c r="AC255" s="297"/>
      <c r="AD255" s="297"/>
      <c r="AE255" s="295"/>
      <c r="AF255" s="297"/>
      <c r="AG255" s="297"/>
      <c r="AH255" s="297"/>
      <c r="AK255" s="302"/>
      <c r="AL255" s="308"/>
      <c r="AM255" s="308"/>
      <c r="AN255" s="308"/>
      <c r="AO255" s="315" t="s">
        <v>392</v>
      </c>
      <c r="AP255" s="308">
        <v>0.47985030000000001</v>
      </c>
      <c r="AQ255" s="308">
        <v>0.49742218999999999</v>
      </c>
    </row>
    <row r="256" spans="2:43" x14ac:dyDescent="0.15">
      <c r="B256" s="295"/>
      <c r="C256" s="297"/>
      <c r="D256" s="295"/>
      <c r="E256" s="297"/>
      <c r="F256" s="297"/>
      <c r="G256" s="295"/>
      <c r="H256" s="297"/>
      <c r="I256" s="295"/>
      <c r="J256" s="297"/>
      <c r="M256" s="300"/>
      <c r="N256" s="300"/>
      <c r="R256" s="292"/>
      <c r="S256" s="292"/>
      <c r="T256" s="292"/>
      <c r="U256" s="292"/>
      <c r="V256" s="292"/>
      <c r="W256" s="292"/>
      <c r="X256" s="292"/>
      <c r="Y256" s="292"/>
      <c r="AA256" s="295"/>
      <c r="AB256" s="297"/>
      <c r="AC256" s="297"/>
      <c r="AD256" s="297"/>
      <c r="AE256" s="295"/>
      <c r="AF256" s="297"/>
      <c r="AG256" s="297"/>
      <c r="AH256" s="297"/>
      <c r="AK256" s="302"/>
      <c r="AL256" s="308"/>
      <c r="AM256" s="308"/>
      <c r="AN256" s="308"/>
      <c r="AO256" s="309"/>
      <c r="AP256" s="308">
        <v>8.3861300000000003E-3</v>
      </c>
      <c r="AQ256" s="308">
        <v>6.1452900000000003E-3</v>
      </c>
    </row>
    <row r="257" spans="2:43" x14ac:dyDescent="0.15">
      <c r="B257" s="295"/>
      <c r="C257" s="297"/>
      <c r="D257" s="295"/>
      <c r="E257" s="297"/>
      <c r="F257" s="297"/>
      <c r="G257" s="295"/>
      <c r="H257" s="297"/>
      <c r="I257" s="295"/>
      <c r="J257" s="297"/>
      <c r="M257" s="300"/>
      <c r="N257" s="300"/>
      <c r="R257" s="292"/>
      <c r="S257" s="292"/>
      <c r="T257" s="292"/>
      <c r="U257" s="292"/>
      <c r="V257" s="292"/>
      <c r="W257" s="292"/>
      <c r="X257" s="292"/>
      <c r="Y257" s="292"/>
      <c r="AA257" s="295"/>
      <c r="AB257" s="297"/>
      <c r="AC257" s="297"/>
      <c r="AD257" s="297"/>
      <c r="AE257" s="295"/>
      <c r="AF257" s="297"/>
      <c r="AG257" s="297"/>
      <c r="AH257" s="297"/>
      <c r="AK257" s="302"/>
      <c r="AL257" s="308"/>
      <c r="AM257" s="308"/>
      <c r="AN257" s="308"/>
      <c r="AO257" s="309"/>
      <c r="AP257" s="308">
        <v>8.5229579999999999E-2</v>
      </c>
      <c r="AQ257" s="308">
        <v>3.722868E-2</v>
      </c>
    </row>
    <row r="258" spans="2:43" x14ac:dyDescent="0.15">
      <c r="B258" s="295"/>
      <c r="C258" s="297"/>
      <c r="D258" s="295"/>
      <c r="E258" s="297"/>
      <c r="F258" s="297"/>
      <c r="G258" s="295"/>
      <c r="H258" s="297"/>
      <c r="I258" s="295"/>
      <c r="J258" s="297"/>
      <c r="M258" s="300"/>
      <c r="N258" s="300"/>
      <c r="R258" s="292"/>
      <c r="S258" s="292"/>
      <c r="T258" s="292"/>
      <c r="U258" s="292"/>
      <c r="V258" s="292"/>
      <c r="W258" s="292"/>
      <c r="X258" s="292"/>
      <c r="Y258" s="292"/>
      <c r="AA258" s="295"/>
      <c r="AB258" s="297"/>
      <c r="AC258" s="297"/>
      <c r="AD258" s="297"/>
      <c r="AE258" s="295"/>
      <c r="AF258" s="297"/>
      <c r="AG258" s="297"/>
      <c r="AH258" s="297"/>
      <c r="AK258" s="302"/>
      <c r="AL258" s="308"/>
      <c r="AM258" s="308"/>
      <c r="AN258" s="308"/>
      <c r="AO258" s="309"/>
      <c r="AP258" s="308">
        <v>8.5229579999999999E-2</v>
      </c>
      <c r="AQ258" s="308">
        <v>3.722868E-2</v>
      </c>
    </row>
    <row r="259" spans="2:43" x14ac:dyDescent="0.15">
      <c r="B259" s="295"/>
      <c r="C259" s="297"/>
      <c r="D259" s="295"/>
      <c r="E259" s="297"/>
      <c r="F259" s="297"/>
      <c r="G259" s="295"/>
      <c r="H259" s="297"/>
      <c r="I259" s="295"/>
      <c r="J259" s="297"/>
      <c r="M259" s="300"/>
      <c r="N259" s="300"/>
      <c r="R259" s="292"/>
      <c r="S259" s="292"/>
      <c r="T259" s="292"/>
      <c r="U259" s="292"/>
      <c r="V259" s="292"/>
      <c r="W259" s="292"/>
      <c r="X259" s="292"/>
      <c r="Y259" s="292"/>
      <c r="AA259" s="295"/>
      <c r="AB259" s="297"/>
      <c r="AC259" s="297"/>
      <c r="AD259" s="297"/>
      <c r="AE259" s="295"/>
      <c r="AF259" s="297"/>
      <c r="AG259" s="297"/>
      <c r="AH259" s="297"/>
      <c r="AK259" s="302"/>
      <c r="AL259" s="308"/>
      <c r="AM259" s="308"/>
      <c r="AN259" s="308"/>
      <c r="AO259" s="309"/>
      <c r="AP259" s="308">
        <v>8.5229579999999999E-2</v>
      </c>
      <c r="AQ259" s="308">
        <v>3.722868E-2</v>
      </c>
    </row>
    <row r="260" spans="2:43" x14ac:dyDescent="0.15">
      <c r="B260" s="295"/>
      <c r="C260" s="297"/>
      <c r="D260" s="295"/>
      <c r="E260" s="297"/>
      <c r="F260" s="297"/>
      <c r="G260" s="295"/>
      <c r="H260" s="297"/>
      <c r="I260" s="295"/>
      <c r="J260" s="297"/>
      <c r="M260" s="300"/>
      <c r="N260" s="300"/>
      <c r="R260" s="292"/>
      <c r="S260" s="292"/>
      <c r="T260" s="292"/>
      <c r="U260" s="292"/>
      <c r="V260" s="292"/>
      <c r="W260" s="292"/>
      <c r="X260" s="292"/>
      <c r="Y260" s="292"/>
      <c r="AA260" s="295"/>
      <c r="AB260" s="297"/>
      <c r="AC260" s="297"/>
      <c r="AD260" s="297"/>
      <c r="AE260" s="295"/>
      <c r="AF260" s="297"/>
      <c r="AG260" s="297"/>
      <c r="AH260" s="297"/>
      <c r="AK260" s="302"/>
      <c r="AL260" s="308"/>
      <c r="AM260" s="308"/>
      <c r="AN260" s="308"/>
      <c r="AO260" s="309"/>
      <c r="AP260" s="308">
        <v>8.5229579999999999E-2</v>
      </c>
      <c r="AQ260" s="308">
        <v>3.722868E-2</v>
      </c>
    </row>
    <row r="261" spans="2:43" x14ac:dyDescent="0.15">
      <c r="B261" s="295"/>
      <c r="C261" s="297"/>
      <c r="D261" s="295"/>
      <c r="E261" s="297"/>
      <c r="F261" s="297"/>
      <c r="G261" s="295"/>
      <c r="H261" s="297"/>
      <c r="I261" s="295"/>
      <c r="J261" s="297"/>
      <c r="M261" s="300"/>
      <c r="N261" s="300"/>
      <c r="R261" s="292"/>
      <c r="S261" s="292"/>
      <c r="T261" s="292"/>
      <c r="U261" s="292"/>
      <c r="V261" s="292"/>
      <c r="W261" s="292"/>
      <c r="X261" s="292"/>
      <c r="Y261" s="292"/>
      <c r="AA261" s="295"/>
      <c r="AB261" s="297"/>
      <c r="AC261" s="297"/>
      <c r="AD261" s="297"/>
      <c r="AE261" s="295"/>
      <c r="AF261" s="297"/>
      <c r="AG261" s="297"/>
      <c r="AH261" s="297"/>
      <c r="AK261" s="302"/>
      <c r="AL261" s="308"/>
      <c r="AM261" s="308"/>
      <c r="AN261" s="308"/>
      <c r="AO261" s="309"/>
      <c r="AP261" s="308">
        <v>8.5229579999999999E-2</v>
      </c>
      <c r="AQ261" s="308">
        <v>3.722868E-2</v>
      </c>
    </row>
    <row r="262" spans="2:43" x14ac:dyDescent="0.15">
      <c r="B262" s="295"/>
      <c r="C262" s="297"/>
      <c r="D262" s="295"/>
      <c r="E262" s="297"/>
      <c r="F262" s="297"/>
      <c r="G262" s="295"/>
      <c r="H262" s="297"/>
      <c r="I262" s="295"/>
      <c r="J262" s="297"/>
      <c r="M262" s="300"/>
      <c r="N262" s="300"/>
      <c r="R262" s="292"/>
      <c r="S262" s="292"/>
      <c r="T262" s="292"/>
      <c r="U262" s="292"/>
      <c r="V262" s="292"/>
      <c r="W262" s="292"/>
      <c r="X262" s="292"/>
      <c r="Y262" s="292"/>
      <c r="AA262" s="295"/>
      <c r="AB262" s="297"/>
      <c r="AC262" s="297"/>
      <c r="AD262" s="297"/>
      <c r="AE262" s="295"/>
      <c r="AF262" s="297"/>
      <c r="AG262" s="297"/>
      <c r="AH262" s="297"/>
      <c r="AK262" s="302"/>
      <c r="AL262" s="308"/>
      <c r="AM262" s="308"/>
      <c r="AN262" s="308"/>
      <c r="AO262" s="309"/>
      <c r="AP262" s="308">
        <v>0.90603226000000003</v>
      </c>
      <c r="AQ262" s="308">
        <v>0.91228116000000004</v>
      </c>
    </row>
    <row r="263" spans="2:43" x14ac:dyDescent="0.15">
      <c r="B263" s="295"/>
      <c r="C263" s="297"/>
      <c r="D263" s="295"/>
      <c r="E263" s="297"/>
      <c r="F263" s="297"/>
      <c r="G263" s="295"/>
      <c r="H263" s="297"/>
      <c r="I263" s="295"/>
      <c r="J263" s="297"/>
      <c r="M263" s="300"/>
      <c r="N263" s="300"/>
      <c r="R263" s="292"/>
      <c r="S263" s="292"/>
      <c r="T263" s="292"/>
      <c r="U263" s="292"/>
      <c r="V263" s="292"/>
      <c r="W263" s="292"/>
      <c r="X263" s="292"/>
      <c r="Y263" s="292"/>
      <c r="AA263" s="295"/>
      <c r="AB263" s="297"/>
      <c r="AC263" s="297"/>
      <c r="AD263" s="297"/>
      <c r="AE263" s="295"/>
      <c r="AF263" s="297"/>
      <c r="AG263" s="297"/>
      <c r="AH263" s="297"/>
      <c r="AK263" s="302"/>
      <c r="AL263" s="308"/>
      <c r="AM263" s="308"/>
      <c r="AN263" s="308"/>
      <c r="AO263" s="309"/>
      <c r="AP263" s="308">
        <v>0.90603226000000003</v>
      </c>
      <c r="AQ263" s="308">
        <v>0.91228116000000004</v>
      </c>
    </row>
    <row r="264" spans="2:43" x14ac:dyDescent="0.15">
      <c r="B264" s="295"/>
      <c r="C264" s="297"/>
      <c r="D264" s="295"/>
      <c r="E264" s="297"/>
      <c r="F264" s="297"/>
      <c r="G264" s="295"/>
      <c r="H264" s="297"/>
      <c r="I264" s="295"/>
      <c r="J264" s="297"/>
      <c r="M264" s="300"/>
      <c r="N264" s="300"/>
      <c r="R264" s="292"/>
      <c r="S264" s="292"/>
      <c r="T264" s="292"/>
      <c r="U264" s="292"/>
      <c r="V264" s="292"/>
      <c r="W264" s="292"/>
      <c r="X264" s="292"/>
      <c r="Y264" s="292"/>
      <c r="AA264" s="295"/>
      <c r="AB264" s="297"/>
      <c r="AC264" s="297"/>
      <c r="AD264" s="297"/>
      <c r="AE264" s="295"/>
      <c r="AF264" s="297"/>
      <c r="AG264" s="297"/>
      <c r="AH264" s="297"/>
      <c r="AK264" s="302"/>
      <c r="AL264" s="308"/>
      <c r="AM264" s="308"/>
      <c r="AN264" s="308"/>
      <c r="AO264" s="309"/>
      <c r="AP264" s="308">
        <v>0.90603226000000003</v>
      </c>
      <c r="AQ264" s="308">
        <v>0.91228116000000004</v>
      </c>
    </row>
    <row r="265" spans="2:43" x14ac:dyDescent="0.15">
      <c r="B265" s="295"/>
      <c r="C265" s="297"/>
      <c r="D265" s="295"/>
      <c r="E265" s="297"/>
      <c r="F265" s="297"/>
      <c r="G265" s="295"/>
      <c r="H265" s="297"/>
      <c r="I265" s="295"/>
      <c r="J265" s="297"/>
      <c r="M265" s="300"/>
      <c r="N265" s="300"/>
      <c r="R265" s="292"/>
      <c r="S265" s="292"/>
      <c r="T265" s="292"/>
      <c r="U265" s="292"/>
      <c r="V265" s="292"/>
      <c r="W265" s="292"/>
      <c r="X265" s="292"/>
      <c r="Y265" s="292"/>
      <c r="AA265" s="295"/>
      <c r="AB265" s="297"/>
      <c r="AC265" s="297"/>
      <c r="AD265" s="297"/>
      <c r="AE265" s="295"/>
      <c r="AF265" s="297"/>
      <c r="AG265" s="297"/>
      <c r="AH265" s="297"/>
      <c r="AK265" s="302"/>
      <c r="AL265" s="308"/>
      <c r="AM265" s="308"/>
      <c r="AN265" s="308"/>
      <c r="AO265" s="309"/>
      <c r="AP265" s="308">
        <v>0.90603226000000003</v>
      </c>
      <c r="AQ265" s="308">
        <v>0.91228116000000004</v>
      </c>
    </row>
    <row r="266" spans="2:43" x14ac:dyDescent="0.15">
      <c r="B266" s="295"/>
      <c r="C266" s="297"/>
      <c r="D266" s="295"/>
      <c r="E266" s="297"/>
      <c r="F266" s="297"/>
      <c r="G266" s="295"/>
      <c r="H266" s="297"/>
      <c r="I266" s="295"/>
      <c r="J266" s="297"/>
      <c r="M266" s="300"/>
      <c r="N266" s="300"/>
      <c r="R266" s="292"/>
      <c r="S266" s="292"/>
      <c r="T266" s="292"/>
      <c r="U266" s="292"/>
      <c r="V266" s="292"/>
      <c r="W266" s="292"/>
      <c r="X266" s="292"/>
      <c r="Y266" s="292"/>
      <c r="AA266" s="295"/>
      <c r="AB266" s="297"/>
      <c r="AC266" s="297"/>
      <c r="AD266" s="297"/>
      <c r="AE266" s="295"/>
      <c r="AF266" s="297"/>
      <c r="AG266" s="297"/>
      <c r="AH266" s="297"/>
      <c r="AK266" s="302"/>
      <c r="AL266" s="308"/>
      <c r="AM266" s="308"/>
      <c r="AN266" s="308"/>
      <c r="AO266" s="309"/>
      <c r="AP266" s="308">
        <v>0.90603226000000003</v>
      </c>
      <c r="AQ266" s="308">
        <v>0.91228116000000004</v>
      </c>
    </row>
    <row r="267" spans="2:43" x14ac:dyDescent="0.15">
      <c r="B267" s="295"/>
      <c r="C267" s="297"/>
      <c r="D267" s="295"/>
      <c r="E267" s="297"/>
      <c r="F267" s="297"/>
      <c r="G267" s="295"/>
      <c r="H267" s="297"/>
      <c r="I267" s="295"/>
      <c r="J267" s="297"/>
      <c r="M267" s="300"/>
      <c r="N267" s="300"/>
      <c r="R267" s="292"/>
      <c r="S267" s="292"/>
      <c r="T267" s="292"/>
      <c r="U267" s="292"/>
      <c r="V267" s="292"/>
      <c r="W267" s="292"/>
      <c r="X267" s="292"/>
      <c r="Y267" s="292"/>
      <c r="AA267" s="295"/>
      <c r="AB267" s="297"/>
      <c r="AC267" s="297"/>
      <c r="AD267" s="297"/>
      <c r="AE267" s="295"/>
      <c r="AF267" s="297"/>
      <c r="AG267" s="297"/>
      <c r="AH267" s="297"/>
      <c r="AK267" s="302"/>
      <c r="AL267" s="308"/>
      <c r="AM267" s="308"/>
      <c r="AN267" s="308"/>
      <c r="AO267" s="309"/>
      <c r="AP267" s="308">
        <v>0.38768793000000001</v>
      </c>
      <c r="AQ267" s="308">
        <v>0.40833887000000002</v>
      </c>
    </row>
    <row r="268" spans="2:43" x14ac:dyDescent="0.15">
      <c r="B268" s="295"/>
      <c r="C268" s="297"/>
      <c r="D268" s="295"/>
      <c r="E268" s="297"/>
      <c r="F268" s="297"/>
      <c r="G268" s="295"/>
      <c r="H268" s="297"/>
      <c r="I268" s="295"/>
      <c r="J268" s="297"/>
      <c r="M268" s="300"/>
      <c r="N268" s="300"/>
      <c r="R268" s="292"/>
      <c r="S268" s="292"/>
      <c r="T268" s="292"/>
      <c r="U268" s="292"/>
      <c r="V268" s="292"/>
      <c r="W268" s="292"/>
      <c r="X268" s="292"/>
      <c r="Y268" s="292"/>
      <c r="AA268" s="295"/>
      <c r="AB268" s="297"/>
      <c r="AC268" s="297"/>
      <c r="AD268" s="297"/>
      <c r="AE268" s="295"/>
      <c r="AF268" s="297"/>
      <c r="AG268" s="297"/>
      <c r="AH268" s="297"/>
      <c r="AK268" s="302"/>
      <c r="AL268" s="308"/>
      <c r="AM268" s="308"/>
      <c r="AN268" s="308"/>
      <c r="AO268" s="309"/>
      <c r="AP268" s="308">
        <v>0.38768793000000001</v>
      </c>
      <c r="AQ268" s="308">
        <v>0.40833887000000002</v>
      </c>
    </row>
    <row r="269" spans="2:43" x14ac:dyDescent="0.15">
      <c r="B269" s="295"/>
      <c r="C269" s="297"/>
      <c r="D269" s="295"/>
      <c r="E269" s="297"/>
      <c r="F269" s="297"/>
      <c r="G269" s="295"/>
      <c r="H269" s="297"/>
      <c r="I269" s="295"/>
      <c r="J269" s="297"/>
      <c r="M269" s="300"/>
      <c r="N269" s="300"/>
      <c r="R269" s="292"/>
      <c r="S269" s="292"/>
      <c r="T269" s="292"/>
      <c r="U269" s="292"/>
      <c r="V269" s="292"/>
      <c r="W269" s="292"/>
      <c r="X269" s="292"/>
      <c r="Y269" s="292"/>
      <c r="AA269" s="295"/>
      <c r="AB269" s="297"/>
      <c r="AC269" s="297"/>
      <c r="AD269" s="297"/>
      <c r="AE269" s="295"/>
      <c r="AF269" s="297"/>
      <c r="AG269" s="297"/>
      <c r="AH269" s="297"/>
      <c r="AK269" s="302"/>
      <c r="AL269" s="308"/>
      <c r="AM269" s="308"/>
      <c r="AN269" s="308"/>
      <c r="AO269" s="309"/>
      <c r="AP269" s="308">
        <v>0.38768793000000001</v>
      </c>
      <c r="AQ269" s="308">
        <v>0.40833887000000002</v>
      </c>
    </row>
    <row r="270" spans="2:43" x14ac:dyDescent="0.15">
      <c r="B270" s="295"/>
      <c r="C270" s="297"/>
      <c r="D270" s="295"/>
      <c r="E270" s="297"/>
      <c r="F270" s="297"/>
      <c r="G270" s="295"/>
      <c r="H270" s="297"/>
      <c r="I270" s="295"/>
      <c r="J270" s="297"/>
      <c r="M270" s="300"/>
      <c r="N270" s="300"/>
      <c r="R270" s="292"/>
      <c r="S270" s="292"/>
      <c r="T270" s="292"/>
      <c r="U270" s="292"/>
      <c r="V270" s="292"/>
      <c r="W270" s="292"/>
      <c r="X270" s="292"/>
      <c r="Y270" s="292"/>
      <c r="AA270" s="295"/>
      <c r="AB270" s="297"/>
      <c r="AC270" s="297"/>
      <c r="AD270" s="297"/>
      <c r="AE270" s="295"/>
      <c r="AF270" s="297"/>
      <c r="AG270" s="297"/>
      <c r="AH270" s="297"/>
      <c r="AK270" s="302"/>
      <c r="AL270" s="308"/>
      <c r="AM270" s="308"/>
      <c r="AN270" s="308"/>
      <c r="AO270" s="309"/>
      <c r="AP270" s="308">
        <v>0.38768793000000001</v>
      </c>
      <c r="AQ270" s="308">
        <v>0.40833887000000002</v>
      </c>
    </row>
    <row r="271" spans="2:43" x14ac:dyDescent="0.15">
      <c r="B271" s="295"/>
      <c r="C271" s="297"/>
      <c r="D271" s="295"/>
      <c r="E271" s="297"/>
      <c r="F271" s="297"/>
      <c r="G271" s="295"/>
      <c r="H271" s="297"/>
      <c r="I271" s="295"/>
      <c r="J271" s="297"/>
      <c r="M271" s="300"/>
      <c r="N271" s="300"/>
      <c r="R271" s="292"/>
      <c r="S271" s="292"/>
      <c r="T271" s="292"/>
      <c r="U271" s="292"/>
      <c r="V271" s="292"/>
      <c r="W271" s="292"/>
      <c r="X271" s="292"/>
      <c r="Y271" s="292"/>
      <c r="AA271" s="295"/>
      <c r="AB271" s="297"/>
      <c r="AC271" s="297"/>
      <c r="AD271" s="297"/>
      <c r="AE271" s="295"/>
      <c r="AF271" s="297"/>
      <c r="AG271" s="297"/>
      <c r="AH271" s="297"/>
      <c r="AK271" s="302"/>
      <c r="AL271" s="308"/>
      <c r="AM271" s="308"/>
      <c r="AN271" s="308"/>
      <c r="AO271" s="309"/>
      <c r="AP271" s="308">
        <v>0.38768793000000001</v>
      </c>
      <c r="AQ271" s="308">
        <v>0.40833887000000002</v>
      </c>
    </row>
    <row r="272" spans="2:43" x14ac:dyDescent="0.15">
      <c r="B272" s="295"/>
      <c r="C272" s="297"/>
      <c r="D272" s="295"/>
      <c r="E272" s="297"/>
      <c r="F272" s="297"/>
      <c r="G272" s="295"/>
      <c r="H272" s="297"/>
      <c r="I272" s="295"/>
      <c r="J272" s="297"/>
      <c r="M272" s="300"/>
      <c r="N272" s="300"/>
      <c r="R272" s="292"/>
      <c r="S272" s="292"/>
      <c r="T272" s="292"/>
      <c r="U272" s="292"/>
      <c r="V272" s="292"/>
      <c r="W272" s="292"/>
      <c r="X272" s="292"/>
      <c r="Y272" s="292"/>
      <c r="AA272" s="295"/>
      <c r="AB272" s="297"/>
      <c r="AC272" s="297"/>
      <c r="AD272" s="297"/>
      <c r="AE272" s="295"/>
      <c r="AF272" s="297"/>
      <c r="AG272" s="297"/>
      <c r="AH272" s="297"/>
      <c r="AK272" s="302"/>
      <c r="AL272" s="308"/>
      <c r="AM272" s="308"/>
      <c r="AN272" s="308"/>
      <c r="AO272" s="309"/>
      <c r="AP272" s="308">
        <v>0.38768793000000001</v>
      </c>
      <c r="AQ272" s="308">
        <v>0.40833887000000002</v>
      </c>
    </row>
    <row r="273" spans="2:43" x14ac:dyDescent="0.15">
      <c r="B273" s="295"/>
      <c r="C273" s="297"/>
      <c r="D273" s="295"/>
      <c r="E273" s="297"/>
      <c r="F273" s="297"/>
      <c r="G273" s="295"/>
      <c r="H273" s="297"/>
      <c r="I273" s="295"/>
      <c r="J273" s="297"/>
      <c r="M273" s="300"/>
      <c r="N273" s="300"/>
      <c r="R273" s="292"/>
      <c r="S273" s="292"/>
      <c r="T273" s="292"/>
      <c r="U273" s="292"/>
      <c r="V273" s="292"/>
      <c r="W273" s="292"/>
      <c r="X273" s="292"/>
      <c r="Y273" s="292"/>
      <c r="AA273" s="295"/>
      <c r="AB273" s="297"/>
      <c r="AC273" s="297"/>
      <c r="AD273" s="297"/>
      <c r="AE273" s="295"/>
      <c r="AF273" s="297"/>
      <c r="AG273" s="297"/>
      <c r="AH273" s="297"/>
      <c r="AK273" s="302"/>
      <c r="AL273" s="308"/>
      <c r="AM273" s="308"/>
      <c r="AN273" s="308"/>
      <c r="AO273" s="309"/>
      <c r="AP273" s="308">
        <v>0.13482802999999999</v>
      </c>
      <c r="AQ273" s="308">
        <v>0.1553802</v>
      </c>
    </row>
    <row r="274" spans="2:43" x14ac:dyDescent="0.15">
      <c r="B274" s="295"/>
      <c r="C274" s="297"/>
      <c r="D274" s="295"/>
      <c r="E274" s="297"/>
      <c r="F274" s="297"/>
      <c r="G274" s="295"/>
      <c r="H274" s="297"/>
      <c r="I274" s="295"/>
      <c r="J274" s="297"/>
      <c r="M274" s="300"/>
      <c r="N274" s="300"/>
      <c r="R274" s="292"/>
      <c r="S274" s="292"/>
      <c r="T274" s="292"/>
      <c r="U274" s="292"/>
      <c r="V274" s="292"/>
      <c r="W274" s="292"/>
      <c r="X274" s="292"/>
      <c r="Y274" s="292"/>
      <c r="AA274" s="295"/>
      <c r="AB274" s="297"/>
      <c r="AC274" s="297"/>
      <c r="AD274" s="297"/>
      <c r="AE274" s="295"/>
      <c r="AF274" s="297"/>
      <c r="AG274" s="297"/>
      <c r="AH274" s="297"/>
      <c r="AK274" s="302"/>
      <c r="AL274" s="308"/>
      <c r="AM274" s="308"/>
      <c r="AN274" s="308"/>
      <c r="AO274" s="309"/>
      <c r="AP274" s="308">
        <v>0.13482802999999999</v>
      </c>
      <c r="AQ274" s="308">
        <v>0.1553802</v>
      </c>
    </row>
    <row r="275" spans="2:43" x14ac:dyDescent="0.15">
      <c r="B275" s="295"/>
      <c r="C275" s="297"/>
      <c r="D275" s="295"/>
      <c r="E275" s="297"/>
      <c r="F275" s="297"/>
      <c r="G275" s="295"/>
      <c r="H275" s="297"/>
      <c r="I275" s="295"/>
      <c r="J275" s="297"/>
      <c r="M275" s="300"/>
      <c r="N275" s="300"/>
      <c r="R275" s="292"/>
      <c r="S275" s="292"/>
      <c r="T275" s="292"/>
      <c r="U275" s="292"/>
      <c r="V275" s="292"/>
      <c r="W275" s="292"/>
      <c r="X275" s="292"/>
      <c r="Y275" s="292"/>
      <c r="AA275" s="295"/>
      <c r="AB275" s="297"/>
      <c r="AC275" s="297"/>
      <c r="AD275" s="297"/>
      <c r="AE275" s="295"/>
      <c r="AF275" s="297"/>
      <c r="AG275" s="297"/>
      <c r="AH275" s="297"/>
      <c r="AK275" s="302"/>
      <c r="AL275" s="308"/>
      <c r="AM275" s="308"/>
      <c r="AN275" s="308"/>
      <c r="AO275" s="309"/>
      <c r="AP275" s="308">
        <v>0.13482802999999999</v>
      </c>
      <c r="AQ275" s="308">
        <v>0.1553802</v>
      </c>
    </row>
    <row r="276" spans="2:43" x14ac:dyDescent="0.15">
      <c r="B276" s="295"/>
      <c r="C276" s="297"/>
      <c r="D276" s="295"/>
      <c r="E276" s="297"/>
      <c r="F276" s="297"/>
      <c r="G276" s="295"/>
      <c r="H276" s="297"/>
      <c r="I276" s="295"/>
      <c r="J276" s="297"/>
      <c r="M276" s="300"/>
      <c r="N276" s="300"/>
      <c r="R276" s="292"/>
      <c r="S276" s="292"/>
      <c r="T276" s="292"/>
      <c r="U276" s="292"/>
      <c r="V276" s="292"/>
      <c r="W276" s="292"/>
      <c r="X276" s="292"/>
      <c r="Y276" s="292"/>
      <c r="AA276" s="295"/>
      <c r="AB276" s="297"/>
      <c r="AC276" s="297"/>
      <c r="AD276" s="297"/>
      <c r="AE276" s="295"/>
      <c r="AF276" s="297"/>
      <c r="AG276" s="297"/>
      <c r="AH276" s="297"/>
      <c r="AK276" s="302"/>
      <c r="AL276" s="308"/>
      <c r="AM276" s="308"/>
      <c r="AN276" s="308"/>
      <c r="AO276" s="309"/>
      <c r="AP276" s="308">
        <v>0.13482802999999999</v>
      </c>
      <c r="AQ276" s="308">
        <v>0.1553802</v>
      </c>
    </row>
    <row r="277" spans="2:43" x14ac:dyDescent="0.15">
      <c r="B277" s="295"/>
      <c r="C277" s="297"/>
      <c r="D277" s="295"/>
      <c r="E277" s="297"/>
      <c r="F277" s="297"/>
      <c r="G277" s="295"/>
      <c r="H277" s="297"/>
      <c r="I277" s="295"/>
      <c r="J277" s="297"/>
      <c r="M277" s="300"/>
      <c r="N277" s="300"/>
      <c r="R277" s="292"/>
      <c r="S277" s="292"/>
      <c r="T277" s="292"/>
      <c r="U277" s="292"/>
      <c r="V277" s="292"/>
      <c r="W277" s="292"/>
      <c r="X277" s="292"/>
      <c r="Y277" s="292"/>
      <c r="AA277" s="295"/>
      <c r="AB277" s="297"/>
      <c r="AC277" s="297"/>
      <c r="AD277" s="297"/>
      <c r="AE277" s="295"/>
      <c r="AF277" s="297"/>
      <c r="AG277" s="297"/>
      <c r="AH277" s="297"/>
      <c r="AK277" s="302"/>
      <c r="AL277" s="308"/>
      <c r="AM277" s="308"/>
      <c r="AN277" s="308"/>
      <c r="AO277" s="309"/>
      <c r="AP277" s="308">
        <v>0.18283704000000001</v>
      </c>
      <c r="AQ277" s="308">
        <v>0.15163531</v>
      </c>
    </row>
    <row r="278" spans="2:43" x14ac:dyDescent="0.15">
      <c r="B278" s="295"/>
      <c r="C278" s="297"/>
      <c r="D278" s="295"/>
      <c r="E278" s="297"/>
      <c r="F278" s="297"/>
      <c r="G278" s="295"/>
      <c r="H278" s="297"/>
      <c r="I278" s="295"/>
      <c r="J278" s="297"/>
      <c r="M278" s="300"/>
      <c r="N278" s="300"/>
      <c r="R278" s="292"/>
      <c r="S278" s="292"/>
      <c r="T278" s="292"/>
      <c r="U278" s="292"/>
      <c r="V278" s="292"/>
      <c r="W278" s="292"/>
      <c r="X278" s="292"/>
      <c r="Y278" s="292"/>
      <c r="AA278" s="295"/>
      <c r="AB278" s="297"/>
      <c r="AC278" s="297"/>
      <c r="AD278" s="297"/>
      <c r="AE278" s="295"/>
      <c r="AF278" s="297"/>
      <c r="AG278" s="297"/>
      <c r="AH278" s="297"/>
      <c r="AK278" s="302"/>
      <c r="AL278" s="308"/>
      <c r="AM278" s="308"/>
      <c r="AN278" s="308"/>
      <c r="AO278" s="309"/>
      <c r="AP278" s="308">
        <v>0.18283704000000001</v>
      </c>
      <c r="AQ278" s="308">
        <v>0.15163531</v>
      </c>
    </row>
    <row r="279" spans="2:43" x14ac:dyDescent="0.15">
      <c r="B279" s="295"/>
      <c r="R279" s="292"/>
      <c r="S279" s="292"/>
      <c r="T279" s="292"/>
      <c r="U279" s="292"/>
      <c r="V279" s="292"/>
      <c r="W279" s="292"/>
      <c r="X279" s="292"/>
      <c r="Y279" s="292"/>
      <c r="AA279" s="295"/>
      <c r="AB279" s="297"/>
      <c r="AC279" s="297"/>
      <c r="AD279" s="297"/>
      <c r="AE279" s="295"/>
      <c r="AF279" s="297"/>
      <c r="AG279" s="297"/>
      <c r="AH279" s="297"/>
      <c r="AK279" s="302"/>
      <c r="AL279" s="308"/>
      <c r="AM279" s="308"/>
      <c r="AN279" s="308"/>
      <c r="AO279" s="309"/>
      <c r="AP279" s="308">
        <v>0.18283704000000001</v>
      </c>
      <c r="AQ279" s="308">
        <v>0.15163531</v>
      </c>
    </row>
    <row r="280" spans="2:43" x14ac:dyDescent="0.15">
      <c r="B280" s="295"/>
      <c r="R280" s="292"/>
      <c r="S280" s="292"/>
      <c r="T280" s="292"/>
      <c r="U280" s="292"/>
      <c r="V280" s="292"/>
      <c r="W280" s="292"/>
      <c r="X280" s="292"/>
      <c r="Y280" s="292"/>
      <c r="AA280" s="295"/>
      <c r="AB280" s="297"/>
      <c r="AC280" s="297"/>
      <c r="AD280" s="297"/>
      <c r="AE280" s="295"/>
      <c r="AF280" s="297"/>
      <c r="AG280" s="297"/>
      <c r="AH280" s="297"/>
      <c r="AK280" s="302"/>
      <c r="AL280" s="308"/>
      <c r="AM280" s="308"/>
      <c r="AN280" s="308"/>
      <c r="AO280" s="309"/>
      <c r="AP280" s="308">
        <v>0.22909930000000001</v>
      </c>
      <c r="AQ280" s="308">
        <v>0.30730091999999998</v>
      </c>
    </row>
    <row r="281" spans="2:43" x14ac:dyDescent="0.15">
      <c r="B281" s="295"/>
      <c r="R281" s="292"/>
      <c r="S281" s="292"/>
      <c r="T281" s="292"/>
      <c r="U281" s="292"/>
      <c r="V281" s="292"/>
      <c r="W281" s="292"/>
      <c r="X281" s="292"/>
      <c r="Y281" s="292"/>
      <c r="AA281" s="295"/>
      <c r="AB281" s="297"/>
      <c r="AC281" s="297"/>
      <c r="AD281" s="297"/>
      <c r="AE281" s="295"/>
      <c r="AF281" s="297"/>
      <c r="AG281" s="297"/>
      <c r="AH281" s="297"/>
      <c r="AK281" s="302"/>
      <c r="AL281" s="308"/>
      <c r="AM281" s="308"/>
      <c r="AN281" s="308"/>
      <c r="AO281" s="309"/>
      <c r="AP281" s="308">
        <v>0.22909930000000001</v>
      </c>
      <c r="AQ281" s="308">
        <v>0.30730091999999998</v>
      </c>
    </row>
    <row r="282" spans="2:43" x14ac:dyDescent="0.15">
      <c r="B282" s="295"/>
      <c r="R282" s="292"/>
      <c r="S282" s="292"/>
      <c r="T282" s="292"/>
      <c r="U282" s="292"/>
      <c r="V282" s="292"/>
      <c r="W282" s="292"/>
      <c r="X282" s="292"/>
      <c r="Y282" s="292"/>
      <c r="AA282" s="295"/>
      <c r="AB282" s="297"/>
      <c r="AC282" s="297"/>
      <c r="AD282" s="297"/>
      <c r="AE282" s="295"/>
      <c r="AF282" s="297"/>
      <c r="AG282" s="297"/>
      <c r="AH282" s="297"/>
      <c r="AK282" s="302"/>
      <c r="AL282" s="308"/>
      <c r="AM282" s="308"/>
      <c r="AN282" s="308"/>
      <c r="AO282" s="309"/>
      <c r="AP282" s="308">
        <v>0.22909930000000001</v>
      </c>
      <c r="AQ282" s="308">
        <v>0.30730091999999998</v>
      </c>
    </row>
    <row r="283" spans="2:43" x14ac:dyDescent="0.15">
      <c r="B283" s="295"/>
      <c r="R283" s="292"/>
      <c r="S283" s="292"/>
      <c r="T283" s="292"/>
      <c r="U283" s="292"/>
      <c r="V283" s="292"/>
      <c r="W283" s="292"/>
      <c r="X283" s="292"/>
      <c r="Y283" s="292"/>
      <c r="AA283" s="295"/>
      <c r="AB283" s="297"/>
      <c r="AC283" s="297"/>
      <c r="AD283" s="297"/>
      <c r="AE283" s="295"/>
      <c r="AF283" s="297"/>
      <c r="AG283" s="297"/>
      <c r="AH283" s="297"/>
      <c r="AK283" s="302"/>
      <c r="AL283" s="308"/>
      <c r="AM283" s="308"/>
      <c r="AN283" s="308"/>
      <c r="AO283" s="309"/>
      <c r="AP283" s="308">
        <v>0.22909930000000001</v>
      </c>
      <c r="AQ283" s="308">
        <v>0.30730091999999998</v>
      </c>
    </row>
    <row r="284" spans="2:43" x14ac:dyDescent="0.15">
      <c r="B284" s="295"/>
      <c r="R284" s="292"/>
      <c r="S284" s="292"/>
      <c r="T284" s="292"/>
      <c r="U284" s="292"/>
      <c r="V284" s="292"/>
      <c r="W284" s="292"/>
      <c r="X284" s="292"/>
      <c r="Y284" s="292"/>
      <c r="AA284" s="295"/>
      <c r="AB284" s="297"/>
      <c r="AC284" s="297"/>
      <c r="AD284" s="297"/>
      <c r="AE284" s="295"/>
      <c r="AF284" s="297"/>
      <c r="AG284" s="297"/>
      <c r="AH284" s="297"/>
      <c r="AK284" s="302"/>
      <c r="AL284" s="308"/>
      <c r="AM284" s="308"/>
      <c r="AN284" s="308"/>
      <c r="AO284" s="309"/>
      <c r="AP284" s="308">
        <v>0.22909930000000001</v>
      </c>
      <c r="AQ284" s="308">
        <v>0.30730091999999998</v>
      </c>
    </row>
    <row r="285" spans="2:43" x14ac:dyDescent="0.15">
      <c r="B285" s="295"/>
      <c r="R285" s="292"/>
      <c r="S285" s="292"/>
      <c r="T285" s="292"/>
      <c r="U285" s="292"/>
      <c r="V285" s="292"/>
      <c r="W285" s="292"/>
      <c r="X285" s="292"/>
      <c r="Y285" s="292"/>
      <c r="AA285" s="295"/>
      <c r="AB285" s="297"/>
      <c r="AC285" s="297"/>
      <c r="AD285" s="297"/>
      <c r="AE285" s="295"/>
      <c r="AF285" s="297"/>
      <c r="AG285" s="297"/>
      <c r="AH285" s="297"/>
      <c r="AK285" s="302"/>
      <c r="AL285" s="308"/>
      <c r="AM285" s="308"/>
      <c r="AN285" s="308"/>
      <c r="AO285" s="309"/>
      <c r="AP285" s="300"/>
      <c r="AQ285" s="300"/>
    </row>
    <row r="286" spans="2:43" x14ac:dyDescent="0.15">
      <c r="B286" s="295"/>
      <c r="R286" s="292"/>
      <c r="S286" s="292"/>
      <c r="T286" s="292"/>
      <c r="U286" s="292"/>
      <c r="V286" s="292"/>
      <c r="W286" s="292"/>
      <c r="X286" s="292"/>
      <c r="Y286" s="292"/>
      <c r="AA286" s="295"/>
      <c r="AB286" s="297"/>
      <c r="AC286" s="297"/>
      <c r="AD286" s="297"/>
      <c r="AE286" s="295"/>
      <c r="AF286" s="297"/>
      <c r="AG286" s="297"/>
      <c r="AH286" s="297"/>
      <c r="AK286" s="302"/>
      <c r="AL286" s="308"/>
      <c r="AM286" s="308"/>
      <c r="AN286" s="308"/>
      <c r="AO286" s="309"/>
      <c r="AP286" s="300"/>
      <c r="AQ286" s="300"/>
    </row>
    <row r="287" spans="2:43" x14ac:dyDescent="0.15">
      <c r="B287" s="295"/>
      <c r="R287" s="292"/>
      <c r="S287" s="292"/>
      <c r="T287" s="292"/>
      <c r="U287" s="292"/>
      <c r="V287" s="292"/>
      <c r="W287" s="292"/>
      <c r="X287" s="292"/>
      <c r="Y287" s="292"/>
      <c r="AA287" s="295"/>
      <c r="AB287" s="297"/>
      <c r="AC287" s="297"/>
      <c r="AD287" s="297"/>
      <c r="AE287" s="295"/>
      <c r="AF287" s="297"/>
      <c r="AG287" s="297"/>
      <c r="AH287" s="297"/>
      <c r="AK287" s="302"/>
      <c r="AL287" s="308"/>
      <c r="AM287" s="308"/>
      <c r="AN287" s="308"/>
      <c r="AO287" s="309"/>
      <c r="AP287" s="300"/>
      <c r="AQ287" s="300"/>
    </row>
    <row r="288" spans="2:43" x14ac:dyDescent="0.15">
      <c r="B288" s="295"/>
      <c r="R288" s="292"/>
      <c r="S288" s="292"/>
      <c r="T288" s="292"/>
      <c r="U288" s="292"/>
      <c r="V288" s="292"/>
      <c r="W288" s="292"/>
      <c r="X288" s="292"/>
      <c r="Y288" s="292"/>
      <c r="AA288" s="295"/>
      <c r="AB288" s="297"/>
      <c r="AC288" s="297"/>
      <c r="AD288" s="297"/>
      <c r="AE288" s="295"/>
      <c r="AF288" s="297"/>
      <c r="AG288" s="297"/>
      <c r="AH288" s="297"/>
      <c r="AK288" s="302"/>
      <c r="AL288" s="308"/>
      <c r="AM288" s="308"/>
      <c r="AN288" s="308"/>
      <c r="AO288" s="309"/>
      <c r="AP288" s="300"/>
      <c r="AQ288" s="300"/>
    </row>
    <row r="289" spans="2:43" x14ac:dyDescent="0.15">
      <c r="B289" s="295"/>
      <c r="R289" s="292"/>
      <c r="S289" s="292"/>
      <c r="T289" s="292"/>
      <c r="U289" s="292"/>
      <c r="V289" s="292"/>
      <c r="W289" s="292"/>
      <c r="X289" s="292"/>
      <c r="Y289" s="292"/>
      <c r="AA289" s="295"/>
      <c r="AB289" s="297"/>
      <c r="AC289" s="297"/>
      <c r="AD289" s="297"/>
      <c r="AE289" s="295"/>
      <c r="AF289" s="297"/>
      <c r="AG289" s="297"/>
      <c r="AH289" s="297"/>
      <c r="AK289" s="302"/>
      <c r="AL289" s="308"/>
      <c r="AM289" s="308"/>
      <c r="AN289" s="308"/>
      <c r="AO289" s="309"/>
      <c r="AP289" s="300"/>
      <c r="AQ289" s="300"/>
    </row>
    <row r="290" spans="2:43" x14ac:dyDescent="0.15">
      <c r="B290" s="295"/>
      <c r="R290" s="292"/>
      <c r="S290" s="292"/>
      <c r="T290" s="292"/>
      <c r="U290" s="292"/>
      <c r="V290" s="292"/>
      <c r="W290" s="292"/>
      <c r="X290" s="292"/>
      <c r="Y290" s="292"/>
      <c r="AA290" s="295"/>
      <c r="AB290" s="297"/>
      <c r="AC290" s="297"/>
      <c r="AD290" s="297"/>
      <c r="AE290" s="295"/>
      <c r="AF290" s="297"/>
      <c r="AG290" s="297"/>
      <c r="AH290" s="297"/>
      <c r="AK290" s="302"/>
      <c r="AL290" s="308"/>
      <c r="AM290" s="308"/>
      <c r="AN290" s="308"/>
      <c r="AO290" s="309"/>
      <c r="AP290" s="300"/>
      <c r="AQ290" s="300"/>
    </row>
    <row r="291" spans="2:43" x14ac:dyDescent="0.15">
      <c r="B291" s="295"/>
      <c r="R291" s="292"/>
      <c r="S291" s="292"/>
      <c r="T291" s="292"/>
      <c r="U291" s="292"/>
      <c r="V291" s="292"/>
      <c r="W291" s="292"/>
      <c r="X291" s="292"/>
      <c r="Y291" s="292"/>
      <c r="AA291" s="295"/>
      <c r="AB291" s="297"/>
      <c r="AC291" s="297"/>
      <c r="AD291" s="297"/>
      <c r="AE291" s="295"/>
      <c r="AF291" s="297"/>
      <c r="AG291" s="297"/>
      <c r="AH291" s="297"/>
      <c r="AK291" s="302"/>
      <c r="AL291" s="308"/>
      <c r="AM291" s="308"/>
      <c r="AN291" s="308"/>
      <c r="AO291" s="309"/>
      <c r="AP291" s="300"/>
      <c r="AQ291" s="300"/>
    </row>
    <row r="292" spans="2:43" x14ac:dyDescent="0.15">
      <c r="B292" s="295"/>
      <c r="R292" s="292"/>
      <c r="S292" s="292"/>
      <c r="T292" s="292"/>
      <c r="U292" s="292"/>
      <c r="V292" s="292"/>
      <c r="W292" s="292"/>
      <c r="X292" s="292"/>
      <c r="Y292" s="292"/>
      <c r="AA292" s="295"/>
      <c r="AB292" s="297"/>
      <c r="AC292" s="297"/>
      <c r="AD292" s="297"/>
      <c r="AE292" s="295"/>
      <c r="AF292" s="297"/>
      <c r="AG292" s="297"/>
      <c r="AH292" s="297"/>
      <c r="AK292" s="302"/>
      <c r="AL292" s="308"/>
      <c r="AM292" s="308"/>
      <c r="AN292" s="308"/>
      <c r="AO292" s="309"/>
      <c r="AP292" s="300"/>
      <c r="AQ292" s="300"/>
    </row>
    <row r="293" spans="2:43" x14ac:dyDescent="0.15">
      <c r="B293" s="295"/>
      <c r="R293" s="292"/>
      <c r="S293" s="292"/>
      <c r="T293" s="292"/>
      <c r="U293" s="292"/>
      <c r="V293" s="292"/>
      <c r="W293" s="292"/>
      <c r="X293" s="292"/>
      <c r="Y293" s="292"/>
      <c r="AA293" s="295"/>
      <c r="AB293" s="297"/>
      <c r="AC293" s="297"/>
      <c r="AD293" s="297"/>
      <c r="AE293" s="295"/>
      <c r="AF293" s="297"/>
      <c r="AG293" s="297"/>
      <c r="AH293" s="297"/>
      <c r="AK293" s="302"/>
      <c r="AL293" s="308"/>
      <c r="AM293" s="308"/>
      <c r="AN293" s="308"/>
      <c r="AO293" s="309"/>
      <c r="AP293" s="300"/>
      <c r="AQ293" s="300"/>
    </row>
    <row r="294" spans="2:43" x14ac:dyDescent="0.15">
      <c r="B294" s="295"/>
      <c r="R294" s="292"/>
      <c r="S294" s="292"/>
      <c r="T294" s="292"/>
      <c r="U294" s="292"/>
      <c r="V294" s="292"/>
      <c r="W294" s="292"/>
      <c r="X294" s="292"/>
      <c r="Y294" s="292"/>
      <c r="AA294" s="295"/>
      <c r="AB294" s="297"/>
      <c r="AC294" s="297"/>
      <c r="AD294" s="297"/>
      <c r="AE294" s="295"/>
      <c r="AF294" s="297"/>
      <c r="AG294" s="297"/>
      <c r="AH294" s="297"/>
      <c r="AK294" s="302"/>
      <c r="AL294" s="308"/>
      <c r="AM294" s="308"/>
      <c r="AN294" s="308"/>
      <c r="AO294" s="309"/>
      <c r="AP294" s="300"/>
      <c r="AQ294" s="300"/>
    </row>
    <row r="295" spans="2:43" x14ac:dyDescent="0.15">
      <c r="B295" s="295"/>
      <c r="R295" s="292"/>
      <c r="S295" s="292"/>
      <c r="T295" s="292"/>
      <c r="U295" s="292"/>
      <c r="V295" s="292"/>
      <c r="W295" s="292"/>
      <c r="X295" s="292"/>
      <c r="Y295" s="292"/>
      <c r="AA295" s="295"/>
      <c r="AB295" s="297"/>
      <c r="AC295" s="297"/>
      <c r="AD295" s="297"/>
      <c r="AE295" s="295"/>
      <c r="AF295" s="297"/>
      <c r="AG295" s="297"/>
      <c r="AH295" s="297"/>
      <c r="AK295" s="302"/>
      <c r="AL295" s="308"/>
      <c r="AM295" s="308"/>
      <c r="AN295" s="308"/>
      <c r="AO295" s="309"/>
      <c r="AP295" s="300"/>
      <c r="AQ295" s="300"/>
    </row>
    <row r="296" spans="2:43" x14ac:dyDescent="0.15">
      <c r="B296" s="295"/>
      <c r="R296" s="292"/>
      <c r="S296" s="292"/>
      <c r="T296" s="292"/>
      <c r="U296" s="292"/>
      <c r="V296" s="292"/>
      <c r="W296" s="292"/>
      <c r="X296" s="292"/>
      <c r="Y296" s="292"/>
      <c r="AA296" s="295"/>
      <c r="AB296" s="297"/>
      <c r="AC296" s="297"/>
      <c r="AD296" s="297"/>
      <c r="AE296" s="295"/>
      <c r="AF296" s="297"/>
      <c r="AG296" s="297"/>
      <c r="AH296" s="297"/>
      <c r="AK296" s="302"/>
      <c r="AL296" s="308"/>
      <c r="AM296" s="308"/>
      <c r="AN296" s="308"/>
      <c r="AO296" s="309"/>
      <c r="AP296" s="300"/>
      <c r="AQ296" s="300"/>
    </row>
    <row r="297" spans="2:43" x14ac:dyDescent="0.15">
      <c r="B297" s="295"/>
      <c r="R297" s="292"/>
      <c r="S297" s="292"/>
      <c r="T297" s="292"/>
      <c r="U297" s="292"/>
      <c r="V297" s="292"/>
      <c r="W297" s="292"/>
      <c r="X297" s="292"/>
      <c r="Y297" s="292"/>
      <c r="AA297" s="295"/>
      <c r="AB297" s="297"/>
      <c r="AC297" s="297"/>
      <c r="AD297" s="297"/>
      <c r="AE297" s="295"/>
      <c r="AF297" s="297"/>
      <c r="AG297" s="297"/>
      <c r="AH297" s="297"/>
      <c r="AK297" s="302"/>
      <c r="AL297" s="308"/>
      <c r="AM297" s="308"/>
      <c r="AN297" s="308"/>
      <c r="AO297" s="309"/>
      <c r="AP297" s="300"/>
      <c r="AQ297" s="300"/>
    </row>
    <row r="298" spans="2:43" x14ac:dyDescent="0.15">
      <c r="B298" s="295"/>
      <c r="R298" s="292"/>
      <c r="S298" s="292"/>
      <c r="T298" s="292"/>
      <c r="U298" s="292"/>
      <c r="V298" s="292"/>
      <c r="W298" s="292"/>
      <c r="X298" s="292"/>
      <c r="Y298" s="292"/>
      <c r="AA298" s="295"/>
      <c r="AB298" s="297"/>
      <c r="AC298" s="297"/>
      <c r="AD298" s="297"/>
      <c r="AE298" s="295"/>
      <c r="AF298" s="297"/>
      <c r="AG298" s="297"/>
      <c r="AH298" s="297"/>
      <c r="AK298" s="302"/>
      <c r="AL298" s="308"/>
      <c r="AM298" s="308"/>
      <c r="AN298" s="308"/>
      <c r="AO298" s="309"/>
      <c r="AP298" s="300"/>
      <c r="AQ298" s="300"/>
    </row>
    <row r="299" spans="2:43" x14ac:dyDescent="0.15">
      <c r="B299" s="295"/>
      <c r="R299" s="292"/>
      <c r="S299" s="292"/>
      <c r="T299" s="292"/>
      <c r="U299" s="292"/>
      <c r="V299" s="292"/>
      <c r="W299" s="292"/>
      <c r="X299" s="292"/>
      <c r="Y299" s="292"/>
      <c r="AA299" s="295"/>
      <c r="AB299" s="297"/>
      <c r="AC299" s="297"/>
      <c r="AD299" s="297"/>
      <c r="AE299" s="295"/>
      <c r="AF299" s="297"/>
      <c r="AG299" s="297"/>
      <c r="AH299" s="297"/>
      <c r="AK299" s="302"/>
      <c r="AL299" s="308"/>
      <c r="AM299" s="308"/>
      <c r="AN299" s="308"/>
      <c r="AO299" s="309"/>
      <c r="AP299" s="300"/>
      <c r="AQ299" s="300"/>
    </row>
    <row r="300" spans="2:43" x14ac:dyDescent="0.15">
      <c r="B300" s="295"/>
      <c r="R300" s="292"/>
      <c r="S300" s="292"/>
      <c r="T300" s="292"/>
      <c r="U300" s="292"/>
      <c r="V300" s="292"/>
      <c r="W300" s="292"/>
      <c r="X300" s="292"/>
      <c r="Y300" s="292"/>
      <c r="AA300" s="295"/>
      <c r="AB300" s="297"/>
      <c r="AC300" s="297"/>
      <c r="AD300" s="297"/>
      <c r="AE300" s="295"/>
      <c r="AF300" s="297"/>
      <c r="AG300" s="297"/>
      <c r="AH300" s="297"/>
      <c r="AK300" s="302"/>
      <c r="AL300" s="308"/>
      <c r="AM300" s="308"/>
      <c r="AN300" s="308"/>
      <c r="AO300" s="309"/>
      <c r="AP300" s="300"/>
      <c r="AQ300" s="300"/>
    </row>
    <row r="301" spans="2:43" x14ac:dyDescent="0.15">
      <c r="B301" s="295"/>
      <c r="R301" s="292"/>
      <c r="S301" s="292"/>
      <c r="T301" s="292"/>
      <c r="U301" s="292"/>
      <c r="V301" s="292"/>
      <c r="W301" s="292"/>
      <c r="X301" s="292"/>
      <c r="Y301" s="292"/>
      <c r="AA301" s="295"/>
      <c r="AB301" s="297"/>
      <c r="AC301" s="297"/>
      <c r="AD301" s="297"/>
      <c r="AE301" s="295"/>
      <c r="AF301" s="297"/>
      <c r="AG301" s="297"/>
      <c r="AH301" s="297"/>
      <c r="AK301" s="302"/>
      <c r="AL301" s="308"/>
      <c r="AM301" s="308"/>
      <c r="AN301" s="308"/>
      <c r="AO301" s="309"/>
      <c r="AP301" s="300"/>
      <c r="AQ301" s="300"/>
    </row>
    <row r="302" spans="2:43" x14ac:dyDescent="0.15">
      <c r="B302" s="295"/>
      <c r="R302" s="292"/>
      <c r="S302" s="292"/>
      <c r="T302" s="292"/>
      <c r="U302" s="292"/>
      <c r="V302" s="292"/>
      <c r="W302" s="292"/>
      <c r="X302" s="292"/>
      <c r="Y302" s="292"/>
      <c r="AA302" s="295"/>
      <c r="AB302" s="297"/>
      <c r="AC302" s="297"/>
      <c r="AD302" s="297"/>
      <c r="AE302" s="295"/>
      <c r="AF302" s="297"/>
      <c r="AG302" s="297"/>
      <c r="AH302" s="297"/>
      <c r="AK302" s="302"/>
      <c r="AL302" s="308"/>
      <c r="AM302" s="308"/>
      <c r="AN302" s="308"/>
      <c r="AO302" s="309"/>
      <c r="AP302" s="300"/>
      <c r="AQ302" s="300"/>
    </row>
    <row r="303" spans="2:43" x14ac:dyDescent="0.15">
      <c r="B303" s="295"/>
      <c r="R303" s="292"/>
      <c r="S303" s="292"/>
      <c r="T303" s="292"/>
      <c r="U303" s="292"/>
      <c r="V303" s="292"/>
      <c r="W303" s="292"/>
      <c r="X303" s="292"/>
      <c r="Y303" s="292"/>
      <c r="AA303" s="295"/>
      <c r="AB303" s="297"/>
      <c r="AC303" s="297"/>
      <c r="AD303" s="297"/>
      <c r="AE303" s="295"/>
      <c r="AF303" s="297"/>
      <c r="AG303" s="297"/>
      <c r="AH303" s="297"/>
      <c r="AK303" s="302"/>
      <c r="AL303" s="308"/>
      <c r="AM303" s="308"/>
      <c r="AN303" s="308"/>
      <c r="AO303" s="309"/>
      <c r="AP303" s="300"/>
      <c r="AQ303" s="300"/>
    </row>
    <row r="304" spans="2:43" x14ac:dyDescent="0.15">
      <c r="B304" s="295"/>
      <c r="R304" s="292"/>
      <c r="S304" s="292"/>
      <c r="T304" s="292"/>
      <c r="U304" s="292"/>
      <c r="V304" s="292"/>
      <c r="W304" s="292"/>
      <c r="X304" s="292"/>
      <c r="Y304" s="292"/>
      <c r="AA304" s="295"/>
      <c r="AB304" s="297"/>
      <c r="AC304" s="297"/>
      <c r="AD304" s="297"/>
      <c r="AE304" s="295"/>
      <c r="AF304" s="297"/>
      <c r="AG304" s="297"/>
      <c r="AH304" s="297"/>
      <c r="AK304" s="302"/>
      <c r="AL304" s="308"/>
      <c r="AM304" s="308"/>
      <c r="AN304" s="308"/>
      <c r="AO304" s="309"/>
      <c r="AP304" s="300"/>
      <c r="AQ304" s="300"/>
    </row>
    <row r="305" spans="2:43" x14ac:dyDescent="0.15">
      <c r="B305" s="295"/>
      <c r="R305" s="292"/>
      <c r="S305" s="292"/>
      <c r="T305" s="292"/>
      <c r="U305" s="292"/>
      <c r="V305" s="292"/>
      <c r="W305" s="292"/>
      <c r="X305" s="292"/>
      <c r="Y305" s="292"/>
      <c r="AA305" s="295"/>
      <c r="AB305" s="297"/>
      <c r="AC305" s="297"/>
      <c r="AD305" s="297"/>
      <c r="AE305" s="295"/>
      <c r="AF305" s="297"/>
      <c r="AG305" s="297"/>
      <c r="AH305" s="297"/>
      <c r="AK305" s="302"/>
      <c r="AL305" s="308"/>
      <c r="AM305" s="308"/>
      <c r="AN305" s="308"/>
      <c r="AO305" s="309"/>
      <c r="AP305" s="300"/>
      <c r="AQ305" s="300"/>
    </row>
    <row r="306" spans="2:43" x14ac:dyDescent="0.15">
      <c r="B306" s="295"/>
      <c r="R306" s="292"/>
      <c r="S306" s="292"/>
      <c r="T306" s="292"/>
      <c r="U306" s="292"/>
      <c r="V306" s="292"/>
      <c r="W306" s="292"/>
      <c r="X306" s="292"/>
      <c r="Y306" s="292"/>
      <c r="AA306" s="295"/>
      <c r="AB306" s="297"/>
      <c r="AC306" s="297"/>
      <c r="AD306" s="297"/>
      <c r="AE306" s="295"/>
      <c r="AF306" s="297"/>
      <c r="AG306" s="297"/>
      <c r="AH306" s="297"/>
      <c r="AK306" s="302"/>
      <c r="AL306" s="308"/>
      <c r="AM306" s="308"/>
      <c r="AN306" s="308"/>
      <c r="AO306" s="302"/>
      <c r="AP306" s="300"/>
      <c r="AQ306" s="300"/>
    </row>
    <row r="307" spans="2:43" x14ac:dyDescent="0.15">
      <c r="B307" s="295"/>
      <c r="R307" s="292"/>
      <c r="S307" s="292"/>
      <c r="T307" s="292"/>
      <c r="U307" s="292"/>
      <c r="V307" s="292"/>
      <c r="W307" s="292"/>
      <c r="X307" s="292"/>
      <c r="Y307" s="292"/>
      <c r="AK307" s="302"/>
      <c r="AL307" s="308"/>
      <c r="AM307" s="308"/>
      <c r="AN307" s="308"/>
      <c r="AO307" s="309"/>
      <c r="AP307" s="300"/>
      <c r="AQ307" s="300"/>
    </row>
    <row r="308" spans="2:43" x14ac:dyDescent="0.15">
      <c r="B308" s="295"/>
      <c r="R308" s="292"/>
      <c r="S308" s="292"/>
      <c r="T308" s="292"/>
      <c r="U308" s="292"/>
      <c r="V308" s="292"/>
      <c r="W308" s="292"/>
      <c r="X308" s="292"/>
      <c r="Y308" s="292"/>
      <c r="AK308" s="302"/>
      <c r="AL308" s="308"/>
      <c r="AM308" s="308"/>
      <c r="AN308" s="308"/>
      <c r="AO308" s="309"/>
      <c r="AP308" s="300"/>
      <c r="AQ308" s="300"/>
    </row>
    <row r="309" spans="2:43" x14ac:dyDescent="0.15">
      <c r="B309" s="295"/>
      <c r="R309" s="292"/>
      <c r="S309" s="292"/>
      <c r="T309" s="292"/>
      <c r="U309" s="292"/>
      <c r="V309" s="292"/>
      <c r="W309" s="292"/>
      <c r="X309" s="292"/>
      <c r="Y309" s="292"/>
      <c r="AK309" s="302"/>
      <c r="AL309" s="308"/>
      <c r="AM309" s="308"/>
      <c r="AN309" s="308"/>
      <c r="AO309" s="309"/>
      <c r="AP309" s="300"/>
      <c r="AQ309" s="300"/>
    </row>
    <row r="310" spans="2:43" x14ac:dyDescent="0.15">
      <c r="B310" s="295"/>
      <c r="R310" s="292"/>
      <c r="S310" s="292"/>
      <c r="T310" s="292"/>
      <c r="U310" s="292"/>
      <c r="V310" s="292"/>
      <c r="W310" s="292"/>
      <c r="X310" s="292"/>
      <c r="Y310" s="292"/>
      <c r="AK310" s="302"/>
      <c r="AL310" s="300"/>
      <c r="AM310" s="300"/>
      <c r="AN310" s="300"/>
      <c r="AO310" s="302"/>
      <c r="AP310" s="300"/>
      <c r="AQ310" s="300"/>
    </row>
    <row r="311" spans="2:43" x14ac:dyDescent="0.15">
      <c r="B311" s="295"/>
      <c r="R311" s="292"/>
      <c r="S311" s="292"/>
      <c r="T311" s="292"/>
      <c r="U311" s="292"/>
      <c r="V311" s="292"/>
      <c r="W311" s="292"/>
      <c r="X311" s="292"/>
      <c r="Y311" s="292"/>
      <c r="AK311" s="302"/>
      <c r="AL311" s="300"/>
      <c r="AM311" s="300"/>
      <c r="AN311" s="300"/>
      <c r="AO311" s="302"/>
      <c r="AP311" s="300"/>
      <c r="AQ311" s="300"/>
    </row>
    <row r="312" spans="2:43" x14ac:dyDescent="0.15">
      <c r="B312" s="295"/>
      <c r="R312" s="292"/>
      <c r="S312" s="292"/>
      <c r="T312" s="292"/>
      <c r="U312" s="292"/>
      <c r="V312" s="292"/>
      <c r="W312" s="292"/>
      <c r="X312" s="292"/>
      <c r="Y312" s="292"/>
      <c r="AK312" s="302"/>
      <c r="AL312" s="300"/>
      <c r="AM312" s="300"/>
      <c r="AN312" s="300"/>
      <c r="AO312" s="302"/>
      <c r="AP312" s="300"/>
      <c r="AQ312" s="300"/>
    </row>
    <row r="313" spans="2:43" x14ac:dyDescent="0.15">
      <c r="B313" s="295"/>
      <c r="R313" s="292"/>
      <c r="S313" s="292"/>
      <c r="T313" s="292"/>
      <c r="U313" s="292"/>
      <c r="V313" s="292"/>
      <c r="W313" s="292"/>
      <c r="X313" s="292"/>
      <c r="Y313" s="292"/>
      <c r="AK313" s="302"/>
      <c r="AL313" s="300"/>
      <c r="AM313" s="300"/>
      <c r="AN313" s="300"/>
      <c r="AO313" s="302"/>
      <c r="AP313" s="300"/>
      <c r="AQ313" s="300"/>
    </row>
    <row r="314" spans="2:43" x14ac:dyDescent="0.15">
      <c r="B314" s="295"/>
      <c r="R314" s="292"/>
      <c r="S314" s="292"/>
      <c r="T314" s="292"/>
      <c r="U314" s="292"/>
      <c r="V314" s="292"/>
      <c r="W314" s="292"/>
      <c r="X314" s="292"/>
      <c r="Y314" s="292"/>
      <c r="AK314" s="302"/>
      <c r="AL314" s="300"/>
      <c r="AM314" s="300"/>
      <c r="AN314" s="300"/>
      <c r="AO314" s="302"/>
      <c r="AP314" s="300"/>
      <c r="AQ314" s="300"/>
    </row>
    <row r="315" spans="2:43" x14ac:dyDescent="0.15">
      <c r="B315" s="295"/>
      <c r="R315" s="292"/>
      <c r="S315" s="292"/>
      <c r="T315" s="292"/>
      <c r="U315" s="292"/>
      <c r="V315" s="292"/>
      <c r="W315" s="292"/>
      <c r="X315" s="292"/>
      <c r="Y315" s="292"/>
      <c r="AK315" s="302"/>
      <c r="AL315" s="300"/>
      <c r="AM315" s="300"/>
      <c r="AN315" s="300"/>
      <c r="AO315" s="302"/>
      <c r="AP315" s="300"/>
      <c r="AQ315" s="300"/>
    </row>
    <row r="316" spans="2:43" x14ac:dyDescent="0.15">
      <c r="B316" s="295"/>
      <c r="R316" s="292"/>
      <c r="S316" s="292"/>
      <c r="T316" s="292"/>
      <c r="U316" s="292"/>
      <c r="V316" s="292"/>
      <c r="W316" s="292"/>
      <c r="X316" s="292"/>
      <c r="Y316" s="292"/>
      <c r="AK316" s="302"/>
      <c r="AL316" s="300"/>
      <c r="AM316" s="300"/>
      <c r="AN316" s="300"/>
      <c r="AO316" s="302"/>
      <c r="AP316" s="300"/>
      <c r="AQ316" s="300"/>
    </row>
    <row r="317" spans="2:43" x14ac:dyDescent="0.15">
      <c r="B317" s="295"/>
      <c r="R317" s="292"/>
      <c r="S317" s="292"/>
      <c r="T317" s="292"/>
      <c r="U317" s="292"/>
      <c r="V317" s="292"/>
      <c r="W317" s="292"/>
      <c r="X317" s="292"/>
      <c r="Y317" s="292"/>
      <c r="AK317" s="302"/>
      <c r="AL317" s="300"/>
      <c r="AM317" s="300"/>
      <c r="AN317" s="300"/>
      <c r="AO317" s="302"/>
      <c r="AP317" s="300"/>
      <c r="AQ317" s="300"/>
    </row>
    <row r="318" spans="2:43" x14ac:dyDescent="0.15">
      <c r="B318" s="295"/>
      <c r="R318" s="292"/>
      <c r="S318" s="292"/>
      <c r="T318" s="292"/>
      <c r="U318" s="292"/>
      <c r="V318" s="292"/>
      <c r="W318" s="292"/>
      <c r="X318" s="292"/>
      <c r="Y318" s="292"/>
      <c r="AK318" s="302"/>
      <c r="AL318" s="300"/>
      <c r="AM318" s="300"/>
      <c r="AN318" s="300"/>
      <c r="AO318" s="302"/>
      <c r="AP318" s="300"/>
      <c r="AQ318" s="300"/>
    </row>
    <row r="319" spans="2:43" x14ac:dyDescent="0.15">
      <c r="B319" s="295"/>
      <c r="R319" s="292"/>
      <c r="S319" s="292"/>
      <c r="T319" s="292"/>
      <c r="U319" s="292"/>
      <c r="V319" s="292"/>
      <c r="W319" s="292"/>
      <c r="X319" s="292"/>
      <c r="Y319" s="292"/>
      <c r="AK319" s="302"/>
      <c r="AL319" s="300"/>
      <c r="AM319" s="300"/>
      <c r="AN319" s="300"/>
      <c r="AO319" s="302"/>
      <c r="AP319" s="300"/>
      <c r="AQ319" s="300"/>
    </row>
    <row r="320" spans="2:43" x14ac:dyDescent="0.15">
      <c r="B320" s="295"/>
      <c r="R320" s="292"/>
      <c r="S320" s="292"/>
      <c r="T320" s="292"/>
      <c r="U320" s="292"/>
      <c r="V320" s="292"/>
      <c r="W320" s="292"/>
      <c r="X320" s="292"/>
      <c r="Y320" s="292"/>
      <c r="AK320" s="302"/>
      <c r="AL320" s="300"/>
      <c r="AM320" s="300"/>
      <c r="AN320" s="300"/>
      <c r="AO320" s="302"/>
      <c r="AP320" s="300"/>
      <c r="AQ320" s="300"/>
    </row>
    <row r="321" spans="2:43" x14ac:dyDescent="0.15">
      <c r="B321" s="295"/>
      <c r="R321" s="292"/>
      <c r="S321" s="292"/>
      <c r="T321" s="292"/>
      <c r="U321" s="292"/>
      <c r="V321" s="292"/>
      <c r="W321" s="292"/>
      <c r="X321" s="292"/>
      <c r="Y321" s="292"/>
      <c r="AK321" s="302"/>
      <c r="AL321" s="300"/>
      <c r="AM321" s="300"/>
      <c r="AN321" s="300"/>
      <c r="AO321" s="302"/>
      <c r="AP321" s="300"/>
      <c r="AQ321" s="300"/>
    </row>
    <row r="322" spans="2:43" x14ac:dyDescent="0.15">
      <c r="B322" s="295"/>
      <c r="R322" s="292"/>
      <c r="S322" s="292"/>
      <c r="T322" s="292"/>
      <c r="U322" s="292"/>
      <c r="V322" s="292"/>
      <c r="W322" s="292"/>
      <c r="X322" s="292"/>
      <c r="Y322" s="292"/>
      <c r="AK322" s="302"/>
      <c r="AL322" s="300"/>
      <c r="AM322" s="300"/>
      <c r="AN322" s="300"/>
      <c r="AO322" s="302"/>
      <c r="AP322" s="300"/>
      <c r="AQ322" s="300"/>
    </row>
    <row r="323" spans="2:43" x14ac:dyDescent="0.15">
      <c r="B323" s="295"/>
      <c r="R323" s="292"/>
      <c r="S323" s="292"/>
      <c r="T323" s="292"/>
      <c r="U323" s="292"/>
      <c r="V323" s="292"/>
      <c r="W323" s="292"/>
      <c r="X323" s="292"/>
      <c r="Y323" s="292"/>
      <c r="AK323" s="302"/>
      <c r="AL323" s="300"/>
      <c r="AM323" s="300"/>
      <c r="AN323" s="300"/>
      <c r="AO323" s="302"/>
      <c r="AP323" s="300"/>
      <c r="AQ323" s="300"/>
    </row>
    <row r="324" spans="2:43" x14ac:dyDescent="0.15">
      <c r="B324" s="295"/>
      <c r="R324" s="292"/>
      <c r="S324" s="292"/>
      <c r="T324" s="292"/>
      <c r="U324" s="292"/>
      <c r="V324" s="292"/>
      <c r="W324" s="292"/>
      <c r="X324" s="292"/>
      <c r="Y324" s="292"/>
      <c r="AK324" s="302"/>
      <c r="AL324" s="300"/>
      <c r="AM324" s="300"/>
      <c r="AN324" s="300"/>
      <c r="AO324" s="302"/>
      <c r="AP324" s="300"/>
      <c r="AQ324" s="300"/>
    </row>
    <row r="325" spans="2:43" x14ac:dyDescent="0.15">
      <c r="B325" s="295"/>
      <c r="R325" s="292"/>
      <c r="S325" s="292"/>
      <c r="T325" s="292"/>
      <c r="U325" s="292"/>
      <c r="V325" s="292"/>
      <c r="W325" s="292"/>
      <c r="X325" s="292"/>
      <c r="Y325" s="292"/>
      <c r="AK325" s="302"/>
      <c r="AL325" s="300"/>
      <c r="AM325" s="300"/>
      <c r="AN325" s="300"/>
      <c r="AO325" s="302"/>
      <c r="AP325" s="300"/>
      <c r="AQ325" s="300"/>
    </row>
    <row r="326" spans="2:43" x14ac:dyDescent="0.15">
      <c r="B326" s="295"/>
      <c r="R326" s="292"/>
      <c r="S326" s="292"/>
      <c r="T326" s="292"/>
      <c r="U326" s="292"/>
      <c r="V326" s="292"/>
      <c r="W326" s="292"/>
      <c r="X326" s="292"/>
      <c r="Y326" s="292"/>
      <c r="AK326" s="302"/>
      <c r="AL326" s="300"/>
      <c r="AM326" s="300"/>
      <c r="AN326" s="300"/>
      <c r="AO326" s="302"/>
      <c r="AP326" s="300"/>
      <c r="AQ326" s="300"/>
    </row>
    <row r="327" spans="2:43" x14ac:dyDescent="0.15">
      <c r="B327" s="295"/>
      <c r="R327" s="292"/>
      <c r="S327" s="292"/>
      <c r="T327" s="292"/>
      <c r="U327" s="292"/>
      <c r="V327" s="292"/>
      <c r="W327" s="292"/>
      <c r="X327" s="292"/>
      <c r="Y327" s="292"/>
      <c r="AK327" s="302"/>
      <c r="AL327" s="300"/>
      <c r="AM327" s="300"/>
      <c r="AN327" s="300"/>
      <c r="AO327" s="302"/>
      <c r="AP327" s="300"/>
      <c r="AQ327" s="300"/>
    </row>
    <row r="328" spans="2:43" x14ac:dyDescent="0.15">
      <c r="B328" s="295"/>
      <c r="R328" s="292"/>
      <c r="S328" s="292"/>
      <c r="T328" s="292"/>
      <c r="U328" s="292"/>
      <c r="V328" s="292"/>
      <c r="W328" s="292"/>
      <c r="X328" s="292"/>
      <c r="Y328" s="292"/>
      <c r="AK328" s="302"/>
      <c r="AL328" s="300"/>
      <c r="AM328" s="300"/>
      <c r="AN328" s="300"/>
      <c r="AO328" s="302"/>
      <c r="AP328" s="300"/>
      <c r="AQ328" s="300"/>
    </row>
    <row r="329" spans="2:43" x14ac:dyDescent="0.15">
      <c r="B329" s="295"/>
      <c r="R329" s="292"/>
      <c r="S329" s="292"/>
      <c r="T329" s="292"/>
      <c r="U329" s="292"/>
      <c r="V329" s="292"/>
      <c r="W329" s="292"/>
      <c r="X329" s="292"/>
      <c r="Y329" s="292"/>
      <c r="AK329" s="302"/>
      <c r="AL329" s="300"/>
      <c r="AM329" s="300"/>
      <c r="AN329" s="300"/>
      <c r="AO329" s="302"/>
      <c r="AP329" s="300"/>
      <c r="AQ329" s="300"/>
    </row>
    <row r="330" spans="2:43" x14ac:dyDescent="0.15">
      <c r="B330" s="295"/>
      <c r="R330" s="292"/>
      <c r="S330" s="292"/>
      <c r="T330" s="292"/>
      <c r="U330" s="292"/>
      <c r="V330" s="292"/>
      <c r="W330" s="292"/>
      <c r="X330" s="292"/>
      <c r="Y330" s="292"/>
      <c r="AK330" s="302"/>
      <c r="AL330" s="300"/>
      <c r="AM330" s="300"/>
      <c r="AN330" s="300"/>
      <c r="AO330" s="302"/>
      <c r="AP330" s="300"/>
      <c r="AQ330" s="300"/>
    </row>
    <row r="331" spans="2:43" x14ac:dyDescent="0.15">
      <c r="B331" s="295"/>
      <c r="R331" s="292"/>
      <c r="S331" s="292"/>
      <c r="T331" s="292"/>
      <c r="U331" s="292"/>
      <c r="V331" s="292"/>
      <c r="W331" s="292"/>
      <c r="X331" s="292"/>
      <c r="Y331" s="292"/>
      <c r="AK331" s="302"/>
      <c r="AL331" s="300"/>
      <c r="AM331" s="300"/>
      <c r="AN331" s="300"/>
      <c r="AO331" s="302"/>
      <c r="AP331" s="300"/>
      <c r="AQ331" s="300"/>
    </row>
    <row r="332" spans="2:43" x14ac:dyDescent="0.15">
      <c r="B332" s="295"/>
      <c r="R332" s="292"/>
      <c r="S332" s="292"/>
      <c r="T332" s="292"/>
      <c r="U332" s="292"/>
      <c r="V332" s="292"/>
      <c r="W332" s="292"/>
      <c r="X332" s="292"/>
      <c r="Y332" s="292"/>
      <c r="AK332" s="302"/>
      <c r="AL332" s="300"/>
      <c r="AM332" s="300"/>
      <c r="AN332" s="300"/>
      <c r="AO332" s="302"/>
      <c r="AP332" s="300"/>
      <c r="AQ332" s="300"/>
    </row>
    <row r="333" spans="2:43" x14ac:dyDescent="0.15">
      <c r="B333" s="295"/>
      <c r="R333" s="292"/>
      <c r="S333" s="292"/>
      <c r="T333" s="292"/>
      <c r="U333" s="292"/>
      <c r="V333" s="292"/>
      <c r="W333" s="292"/>
      <c r="X333" s="292"/>
      <c r="Y333" s="292"/>
      <c r="AK333" s="302"/>
      <c r="AL333" s="300"/>
      <c r="AM333" s="300"/>
      <c r="AN333" s="300"/>
      <c r="AO333" s="302"/>
      <c r="AP333" s="300"/>
      <c r="AQ333" s="300"/>
    </row>
    <row r="334" spans="2:43" x14ac:dyDescent="0.15">
      <c r="B334" s="295"/>
      <c r="R334" s="292"/>
      <c r="S334" s="292"/>
      <c r="T334" s="292"/>
      <c r="U334" s="292"/>
      <c r="V334" s="292"/>
      <c r="W334" s="292"/>
      <c r="X334" s="292"/>
      <c r="Y334" s="292"/>
      <c r="AK334" s="302"/>
      <c r="AL334" s="300"/>
      <c r="AM334" s="300"/>
      <c r="AN334" s="300"/>
      <c r="AO334" s="302"/>
      <c r="AP334" s="300"/>
      <c r="AQ334" s="300"/>
    </row>
    <row r="335" spans="2:43" x14ac:dyDescent="0.15">
      <c r="B335" s="295"/>
      <c r="R335" s="292"/>
      <c r="S335" s="292"/>
      <c r="T335" s="292"/>
      <c r="U335" s="292"/>
      <c r="V335" s="292"/>
      <c r="W335" s="292"/>
      <c r="X335" s="292"/>
      <c r="Y335" s="292"/>
      <c r="AK335" s="302"/>
      <c r="AL335" s="300"/>
      <c r="AM335" s="300"/>
      <c r="AN335" s="300"/>
      <c r="AO335" s="302"/>
      <c r="AP335" s="300"/>
      <c r="AQ335" s="300"/>
    </row>
    <row r="336" spans="2:43" x14ac:dyDescent="0.15">
      <c r="B336" s="295"/>
      <c r="R336" s="292"/>
      <c r="S336" s="292"/>
      <c r="T336" s="292"/>
      <c r="U336" s="292"/>
      <c r="V336" s="292"/>
      <c r="W336" s="292"/>
      <c r="X336" s="292"/>
      <c r="Y336" s="292"/>
      <c r="AK336" s="302"/>
      <c r="AL336" s="300"/>
      <c r="AM336" s="300"/>
      <c r="AN336" s="300"/>
      <c r="AO336" s="302"/>
      <c r="AP336" s="300"/>
      <c r="AQ336" s="300"/>
    </row>
    <row r="337" spans="2:43" x14ac:dyDescent="0.15">
      <c r="B337" s="295"/>
      <c r="R337" s="292"/>
      <c r="S337" s="292"/>
      <c r="T337" s="292"/>
      <c r="U337" s="292"/>
      <c r="V337" s="292"/>
      <c r="W337" s="292"/>
      <c r="X337" s="292"/>
      <c r="Y337" s="292"/>
      <c r="AK337" s="302"/>
      <c r="AL337" s="300"/>
      <c r="AM337" s="300"/>
      <c r="AN337" s="300"/>
      <c r="AO337" s="302"/>
      <c r="AP337" s="300"/>
      <c r="AQ337" s="300"/>
    </row>
    <row r="338" spans="2:43" x14ac:dyDescent="0.15">
      <c r="B338" s="295"/>
      <c r="R338" s="292"/>
      <c r="S338" s="292"/>
      <c r="T338" s="292"/>
      <c r="U338" s="292"/>
      <c r="V338" s="292"/>
      <c r="W338" s="292"/>
      <c r="X338" s="292"/>
      <c r="Y338" s="292"/>
      <c r="AK338" s="302"/>
      <c r="AL338" s="300"/>
      <c r="AM338" s="300"/>
      <c r="AN338" s="300"/>
      <c r="AO338" s="302"/>
      <c r="AP338" s="300"/>
      <c r="AQ338" s="300"/>
    </row>
    <row r="339" spans="2:43" x14ac:dyDescent="0.15">
      <c r="B339" s="295"/>
      <c r="R339" s="292"/>
      <c r="S339" s="292"/>
      <c r="T339" s="292"/>
      <c r="U339" s="292"/>
      <c r="V339" s="292"/>
      <c r="W339" s="292"/>
      <c r="X339" s="292"/>
      <c r="Y339" s="292"/>
      <c r="AK339" s="302"/>
      <c r="AL339" s="300"/>
      <c r="AM339" s="300"/>
      <c r="AN339" s="300"/>
      <c r="AO339" s="302"/>
      <c r="AP339" s="300"/>
      <c r="AQ339" s="300"/>
    </row>
    <row r="340" spans="2:43" x14ac:dyDescent="0.15">
      <c r="B340" s="295"/>
      <c r="R340" s="292"/>
      <c r="S340" s="292"/>
      <c r="T340" s="292"/>
      <c r="U340" s="292"/>
      <c r="V340" s="292"/>
      <c r="W340" s="292"/>
      <c r="X340" s="292"/>
      <c r="Y340" s="292"/>
      <c r="AK340" s="302"/>
      <c r="AL340" s="300"/>
      <c r="AM340" s="300"/>
      <c r="AN340" s="300"/>
      <c r="AO340" s="302"/>
      <c r="AP340" s="300"/>
      <c r="AQ340" s="300"/>
    </row>
    <row r="341" spans="2:43" x14ac:dyDescent="0.15">
      <c r="B341" s="295"/>
      <c r="R341" s="292"/>
      <c r="S341" s="292"/>
      <c r="T341" s="292"/>
      <c r="U341" s="292"/>
      <c r="V341" s="292"/>
      <c r="W341" s="292"/>
      <c r="X341" s="292"/>
      <c r="Y341" s="292"/>
      <c r="AK341" s="302"/>
      <c r="AL341" s="300"/>
      <c r="AM341" s="300"/>
      <c r="AN341" s="300"/>
      <c r="AO341" s="302"/>
      <c r="AP341" s="300"/>
      <c r="AQ341" s="300"/>
    </row>
    <row r="342" spans="2:43" x14ac:dyDescent="0.15">
      <c r="B342" s="295"/>
      <c r="R342" s="292"/>
      <c r="S342" s="292"/>
      <c r="T342" s="292"/>
      <c r="U342" s="292"/>
      <c r="V342" s="292"/>
      <c r="W342" s="292"/>
      <c r="X342" s="292"/>
      <c r="Y342" s="292"/>
      <c r="AK342" s="302"/>
      <c r="AL342" s="300"/>
      <c r="AM342" s="300"/>
      <c r="AN342" s="300"/>
      <c r="AO342" s="302"/>
      <c r="AP342" s="300"/>
      <c r="AQ342" s="300"/>
    </row>
    <row r="343" spans="2:43" x14ac:dyDescent="0.15">
      <c r="B343" s="295"/>
      <c r="R343" s="292"/>
      <c r="S343" s="292"/>
      <c r="T343" s="292"/>
      <c r="U343" s="292"/>
      <c r="V343" s="292"/>
      <c r="W343" s="292"/>
      <c r="X343" s="292"/>
      <c r="Y343" s="292"/>
      <c r="AK343" s="302"/>
      <c r="AL343" s="300"/>
      <c r="AM343" s="300"/>
      <c r="AN343" s="300"/>
      <c r="AO343" s="302"/>
      <c r="AP343" s="300"/>
      <c r="AQ343" s="300"/>
    </row>
    <row r="344" spans="2:43" x14ac:dyDescent="0.15">
      <c r="B344" s="295"/>
      <c r="R344" s="292"/>
      <c r="S344" s="292"/>
      <c r="T344" s="292"/>
      <c r="U344" s="292"/>
      <c r="V344" s="292"/>
      <c r="W344" s="292"/>
      <c r="X344" s="292"/>
      <c r="Y344" s="292"/>
      <c r="AK344" s="302"/>
      <c r="AL344" s="300"/>
      <c r="AM344" s="300"/>
      <c r="AN344" s="300"/>
      <c r="AO344" s="302"/>
      <c r="AP344" s="300"/>
      <c r="AQ344" s="300"/>
    </row>
    <row r="345" spans="2:43" x14ac:dyDescent="0.15">
      <c r="B345" s="295"/>
      <c r="R345" s="292"/>
      <c r="S345" s="292"/>
      <c r="T345" s="292"/>
      <c r="U345" s="292"/>
      <c r="V345" s="292"/>
      <c r="W345" s="292"/>
      <c r="X345" s="292"/>
      <c r="Y345" s="292"/>
      <c r="AK345" s="302"/>
      <c r="AL345" s="300"/>
      <c r="AM345" s="300"/>
      <c r="AN345" s="300"/>
      <c r="AO345" s="302"/>
      <c r="AP345" s="300"/>
      <c r="AQ345" s="300"/>
    </row>
    <row r="346" spans="2:43" x14ac:dyDescent="0.15">
      <c r="B346" s="295"/>
      <c r="R346" s="292"/>
      <c r="S346" s="292"/>
      <c r="T346" s="292"/>
      <c r="U346" s="292"/>
      <c r="V346" s="292"/>
      <c r="W346" s="292"/>
      <c r="X346" s="292"/>
      <c r="Y346" s="292"/>
      <c r="AK346" s="302"/>
      <c r="AL346" s="300"/>
      <c r="AM346" s="300"/>
      <c r="AN346" s="300"/>
      <c r="AO346" s="302"/>
      <c r="AP346" s="300"/>
      <c r="AQ346" s="300"/>
    </row>
    <row r="347" spans="2:43" x14ac:dyDescent="0.15">
      <c r="B347" s="295"/>
      <c r="R347" s="292"/>
      <c r="S347" s="292"/>
      <c r="T347" s="292"/>
      <c r="U347" s="292"/>
      <c r="V347" s="292"/>
      <c r="W347" s="292"/>
      <c r="X347" s="292"/>
      <c r="Y347" s="292"/>
      <c r="AK347" s="302"/>
      <c r="AL347" s="300"/>
      <c r="AM347" s="300"/>
      <c r="AN347" s="300"/>
      <c r="AO347" s="302"/>
      <c r="AP347" s="300"/>
      <c r="AQ347" s="300"/>
    </row>
    <row r="348" spans="2:43" x14ac:dyDescent="0.15">
      <c r="B348" s="295"/>
      <c r="R348" s="292"/>
      <c r="S348" s="292"/>
      <c r="T348" s="292"/>
      <c r="U348" s="292"/>
      <c r="V348" s="292"/>
      <c r="W348" s="292"/>
      <c r="X348" s="292"/>
      <c r="Y348" s="292"/>
      <c r="AK348" s="302"/>
      <c r="AL348" s="300"/>
      <c r="AM348" s="300"/>
      <c r="AN348" s="300"/>
      <c r="AO348" s="302"/>
      <c r="AP348" s="300"/>
      <c r="AQ348" s="300"/>
    </row>
    <row r="349" spans="2:43" x14ac:dyDescent="0.15">
      <c r="B349" s="295"/>
      <c r="R349" s="292"/>
      <c r="S349" s="292"/>
      <c r="T349" s="292"/>
      <c r="U349" s="292"/>
      <c r="V349" s="292"/>
      <c r="W349" s="292"/>
      <c r="X349" s="292"/>
      <c r="Y349" s="292"/>
      <c r="AK349" s="302"/>
      <c r="AL349" s="300"/>
      <c r="AM349" s="300"/>
      <c r="AN349" s="300"/>
      <c r="AO349" s="302"/>
      <c r="AP349" s="300"/>
      <c r="AQ349" s="300"/>
    </row>
    <row r="350" spans="2:43" x14ac:dyDescent="0.15">
      <c r="B350" s="295"/>
      <c r="R350" s="292"/>
      <c r="S350" s="292"/>
      <c r="T350" s="292"/>
      <c r="U350" s="292"/>
      <c r="V350" s="292"/>
      <c r="W350" s="292"/>
      <c r="X350" s="292"/>
      <c r="Y350" s="292"/>
      <c r="AK350" s="302"/>
      <c r="AL350" s="300"/>
      <c r="AM350" s="300"/>
      <c r="AN350" s="300"/>
      <c r="AO350" s="302"/>
      <c r="AP350" s="300"/>
      <c r="AQ350" s="300"/>
    </row>
    <row r="351" spans="2:43" x14ac:dyDescent="0.15">
      <c r="B351" s="295"/>
      <c r="R351" s="292"/>
      <c r="S351" s="292"/>
      <c r="T351" s="292"/>
      <c r="U351" s="292"/>
      <c r="V351" s="292"/>
      <c r="W351" s="292"/>
      <c r="X351" s="292"/>
      <c r="Y351" s="292"/>
      <c r="AK351" s="302"/>
      <c r="AL351" s="300"/>
      <c r="AM351" s="300"/>
      <c r="AN351" s="300"/>
      <c r="AO351" s="302"/>
      <c r="AP351" s="300"/>
      <c r="AQ351" s="300"/>
    </row>
    <row r="352" spans="2:43" x14ac:dyDescent="0.15">
      <c r="B352" s="295"/>
      <c r="R352" s="292"/>
      <c r="S352" s="292"/>
      <c r="T352" s="292"/>
      <c r="U352" s="292"/>
      <c r="V352" s="292"/>
      <c r="W352" s="292"/>
      <c r="X352" s="292"/>
      <c r="Y352" s="292"/>
      <c r="AK352" s="302"/>
      <c r="AL352" s="300"/>
      <c r="AM352" s="300"/>
      <c r="AN352" s="300"/>
      <c r="AO352" s="302"/>
      <c r="AP352" s="300"/>
      <c r="AQ352" s="300"/>
    </row>
    <row r="353" spans="2:43" x14ac:dyDescent="0.15">
      <c r="B353" s="295"/>
      <c r="R353" s="292"/>
      <c r="S353" s="292"/>
      <c r="T353" s="292"/>
      <c r="U353" s="292"/>
      <c r="V353" s="292"/>
      <c r="W353" s="292"/>
      <c r="X353" s="292"/>
      <c r="Y353" s="292"/>
      <c r="AK353" s="302"/>
      <c r="AL353" s="300"/>
      <c r="AM353" s="300"/>
      <c r="AN353" s="300"/>
      <c r="AO353" s="302"/>
      <c r="AP353" s="300"/>
      <c r="AQ353" s="300"/>
    </row>
    <row r="354" spans="2:43" x14ac:dyDescent="0.15">
      <c r="B354" s="295"/>
      <c r="R354" s="292"/>
      <c r="S354" s="292"/>
      <c r="T354" s="292"/>
      <c r="U354" s="292"/>
      <c r="V354" s="292"/>
      <c r="W354" s="292"/>
      <c r="X354" s="292"/>
      <c r="Y354" s="292"/>
      <c r="AK354" s="302"/>
      <c r="AL354" s="300"/>
      <c r="AM354" s="300"/>
      <c r="AN354" s="300"/>
      <c r="AO354" s="302"/>
      <c r="AP354" s="300"/>
      <c r="AQ354" s="300"/>
    </row>
    <row r="355" spans="2:43" x14ac:dyDescent="0.15">
      <c r="B355" s="295"/>
      <c r="R355" s="292"/>
      <c r="S355" s="292"/>
      <c r="T355" s="292"/>
      <c r="U355" s="292"/>
      <c r="V355" s="292"/>
      <c r="W355" s="292"/>
      <c r="X355" s="292"/>
      <c r="Y355" s="292"/>
      <c r="AK355" s="302"/>
      <c r="AL355" s="300"/>
      <c r="AM355" s="300"/>
      <c r="AN355" s="300"/>
      <c r="AO355" s="302"/>
      <c r="AP355" s="300"/>
      <c r="AQ355" s="300"/>
    </row>
    <row r="356" spans="2:43" x14ac:dyDescent="0.15">
      <c r="B356" s="295"/>
      <c r="R356" s="292"/>
      <c r="S356" s="292"/>
      <c r="T356" s="292"/>
      <c r="U356" s="292"/>
      <c r="V356" s="292"/>
      <c r="W356" s="292"/>
      <c r="X356" s="292"/>
      <c r="Y356" s="292"/>
      <c r="AK356" s="302"/>
      <c r="AL356" s="300"/>
      <c r="AM356" s="300"/>
      <c r="AN356" s="300"/>
      <c r="AO356" s="302"/>
      <c r="AP356" s="300"/>
      <c r="AQ356" s="300"/>
    </row>
    <row r="357" spans="2:43" x14ac:dyDescent="0.15">
      <c r="B357" s="295"/>
      <c r="R357" s="292"/>
      <c r="S357" s="292"/>
      <c r="T357" s="292"/>
      <c r="U357" s="292"/>
      <c r="V357" s="292"/>
      <c r="W357" s="292"/>
      <c r="X357" s="292"/>
      <c r="Y357" s="292"/>
      <c r="AK357" s="302"/>
      <c r="AL357" s="300"/>
      <c r="AM357" s="300"/>
      <c r="AN357" s="300"/>
      <c r="AO357" s="302"/>
      <c r="AP357" s="300"/>
      <c r="AQ357" s="300"/>
    </row>
    <row r="358" spans="2:43" x14ac:dyDescent="0.15">
      <c r="B358" s="295"/>
      <c r="R358" s="292"/>
      <c r="S358" s="292"/>
      <c r="T358" s="292"/>
      <c r="U358" s="292"/>
      <c r="V358" s="292"/>
      <c r="W358" s="292"/>
      <c r="X358" s="292"/>
      <c r="Y358" s="292"/>
      <c r="AK358" s="302"/>
      <c r="AL358" s="300"/>
      <c r="AM358" s="300"/>
      <c r="AN358" s="300"/>
      <c r="AO358" s="302"/>
      <c r="AP358" s="300"/>
      <c r="AQ358" s="300"/>
    </row>
    <row r="359" spans="2:43" x14ac:dyDescent="0.15">
      <c r="B359" s="295"/>
      <c r="R359" s="292"/>
      <c r="S359" s="292"/>
      <c r="T359" s="292"/>
      <c r="U359" s="292"/>
      <c r="V359" s="292"/>
      <c r="W359" s="292"/>
      <c r="X359" s="292"/>
      <c r="Y359" s="292"/>
      <c r="AK359" s="302"/>
      <c r="AL359" s="300"/>
      <c r="AM359" s="300"/>
      <c r="AN359" s="300"/>
      <c r="AO359" s="302"/>
      <c r="AP359" s="300"/>
      <c r="AQ359" s="300"/>
    </row>
    <row r="360" spans="2:43" x14ac:dyDescent="0.15">
      <c r="B360" s="295"/>
      <c r="R360" s="292"/>
      <c r="S360" s="292"/>
      <c r="T360" s="292"/>
      <c r="U360" s="292"/>
      <c r="V360" s="292"/>
      <c r="W360" s="292"/>
      <c r="X360" s="292"/>
      <c r="Y360" s="292"/>
      <c r="AK360" s="302"/>
      <c r="AL360" s="300"/>
      <c r="AM360" s="300"/>
      <c r="AN360" s="300"/>
      <c r="AO360" s="302"/>
      <c r="AP360" s="300"/>
      <c r="AQ360" s="300"/>
    </row>
    <row r="361" spans="2:43" x14ac:dyDescent="0.15">
      <c r="B361" s="295"/>
      <c r="R361" s="292"/>
      <c r="S361" s="292"/>
      <c r="T361" s="292"/>
      <c r="U361" s="292"/>
      <c r="V361" s="292"/>
      <c r="W361" s="292"/>
      <c r="X361" s="292"/>
      <c r="Y361" s="292"/>
      <c r="AK361" s="302"/>
      <c r="AL361" s="300"/>
      <c r="AM361" s="300"/>
      <c r="AN361" s="300"/>
      <c r="AO361" s="302"/>
      <c r="AP361" s="300"/>
      <c r="AQ361" s="300"/>
    </row>
    <row r="362" spans="2:43" x14ac:dyDescent="0.15">
      <c r="B362" s="295"/>
      <c r="R362" s="292"/>
      <c r="S362" s="292"/>
      <c r="T362" s="292"/>
      <c r="U362" s="292"/>
      <c r="V362" s="292"/>
      <c r="W362" s="292"/>
      <c r="X362" s="292"/>
      <c r="Y362" s="292"/>
      <c r="AK362" s="302"/>
      <c r="AL362" s="300"/>
      <c r="AM362" s="300"/>
      <c r="AN362" s="300"/>
      <c r="AO362" s="302"/>
      <c r="AP362" s="300"/>
      <c r="AQ362" s="300"/>
    </row>
    <row r="363" spans="2:43" x14ac:dyDescent="0.15">
      <c r="B363" s="295"/>
      <c r="R363" s="292"/>
      <c r="S363" s="292"/>
      <c r="T363" s="292"/>
      <c r="U363" s="292"/>
      <c r="V363" s="292"/>
      <c r="W363" s="292"/>
      <c r="X363" s="292"/>
      <c r="Y363" s="292"/>
      <c r="AK363" s="302"/>
      <c r="AL363" s="300"/>
      <c r="AM363" s="300"/>
      <c r="AN363" s="300"/>
      <c r="AO363" s="302"/>
      <c r="AP363" s="300"/>
      <c r="AQ363" s="300"/>
    </row>
    <row r="364" spans="2:43" x14ac:dyDescent="0.15">
      <c r="B364" s="295"/>
      <c r="R364" s="292"/>
      <c r="S364" s="292"/>
      <c r="T364" s="292"/>
      <c r="U364" s="292"/>
      <c r="V364" s="292"/>
      <c r="W364" s="292"/>
      <c r="X364" s="292"/>
      <c r="Y364" s="292"/>
      <c r="AK364" s="302"/>
      <c r="AL364" s="300"/>
      <c r="AM364" s="300"/>
      <c r="AN364" s="300"/>
      <c r="AO364" s="302"/>
      <c r="AP364" s="300"/>
      <c r="AQ364" s="300"/>
    </row>
    <row r="365" spans="2:43" x14ac:dyDescent="0.15">
      <c r="B365" s="295"/>
      <c r="R365" s="292"/>
      <c r="S365" s="292"/>
      <c r="T365" s="292"/>
      <c r="U365" s="292"/>
      <c r="V365" s="292"/>
      <c r="W365" s="292"/>
      <c r="X365" s="292"/>
      <c r="Y365" s="292"/>
      <c r="AK365" s="302"/>
      <c r="AL365" s="300"/>
      <c r="AM365" s="300"/>
      <c r="AN365" s="300"/>
      <c r="AO365" s="302"/>
      <c r="AP365" s="300"/>
      <c r="AQ365" s="300"/>
    </row>
    <row r="366" spans="2:43" x14ac:dyDescent="0.15">
      <c r="B366" s="295"/>
      <c r="R366" s="292"/>
      <c r="S366" s="292"/>
      <c r="T366" s="292"/>
      <c r="U366" s="292"/>
      <c r="V366" s="292"/>
      <c r="W366" s="292"/>
      <c r="X366" s="292"/>
      <c r="Y366" s="292"/>
      <c r="AK366" s="302"/>
      <c r="AL366" s="300"/>
      <c r="AM366" s="300"/>
      <c r="AN366" s="300"/>
      <c r="AO366" s="302"/>
      <c r="AP366" s="300"/>
      <c r="AQ366" s="300"/>
    </row>
    <row r="367" spans="2:43" x14ac:dyDescent="0.15">
      <c r="B367" s="295"/>
      <c r="R367" s="292"/>
      <c r="S367" s="292"/>
      <c r="T367" s="292"/>
      <c r="U367" s="292"/>
      <c r="V367" s="292"/>
      <c r="W367" s="292"/>
      <c r="X367" s="292"/>
      <c r="Y367" s="292"/>
      <c r="AK367" s="302"/>
      <c r="AL367" s="300"/>
      <c r="AM367" s="300"/>
      <c r="AN367" s="300"/>
      <c r="AO367" s="302"/>
      <c r="AP367" s="300"/>
      <c r="AQ367" s="300"/>
    </row>
    <row r="368" spans="2:43" x14ac:dyDescent="0.15">
      <c r="B368" s="295"/>
      <c r="R368" s="292"/>
      <c r="S368" s="292"/>
      <c r="T368" s="292"/>
      <c r="U368" s="292"/>
      <c r="V368" s="292"/>
      <c r="W368" s="292"/>
      <c r="X368" s="292"/>
      <c r="Y368" s="292"/>
      <c r="AK368" s="302"/>
      <c r="AL368" s="300"/>
      <c r="AM368" s="300"/>
      <c r="AN368" s="300"/>
      <c r="AO368" s="302"/>
      <c r="AP368" s="300"/>
      <c r="AQ368" s="300"/>
    </row>
    <row r="369" spans="2:43" x14ac:dyDescent="0.15">
      <c r="B369" s="295"/>
      <c r="R369" s="292"/>
      <c r="S369" s="292"/>
      <c r="T369" s="292"/>
      <c r="U369" s="292"/>
      <c r="V369" s="292"/>
      <c r="W369" s="292"/>
      <c r="X369" s="292"/>
      <c r="Y369" s="292"/>
      <c r="AK369" s="302"/>
      <c r="AL369" s="300"/>
      <c r="AM369" s="300"/>
      <c r="AN369" s="300"/>
      <c r="AO369" s="302"/>
      <c r="AP369" s="300"/>
      <c r="AQ369" s="300"/>
    </row>
    <row r="370" spans="2:43" x14ac:dyDescent="0.15">
      <c r="B370" s="295"/>
      <c r="R370" s="292"/>
      <c r="S370" s="292"/>
      <c r="T370" s="292"/>
      <c r="U370" s="292"/>
      <c r="V370" s="292"/>
      <c r="W370" s="292"/>
      <c r="X370" s="292"/>
      <c r="Y370" s="292"/>
      <c r="AK370" s="302"/>
      <c r="AL370" s="300"/>
      <c r="AM370" s="300"/>
      <c r="AN370" s="300"/>
      <c r="AO370" s="302"/>
      <c r="AP370" s="300"/>
      <c r="AQ370" s="300"/>
    </row>
    <row r="371" spans="2:43" x14ac:dyDescent="0.15">
      <c r="B371" s="295"/>
      <c r="R371" s="292"/>
      <c r="S371" s="292"/>
      <c r="T371" s="292"/>
      <c r="U371" s="292"/>
      <c r="V371" s="292"/>
      <c r="W371" s="292"/>
      <c r="X371" s="292"/>
      <c r="Y371" s="292"/>
      <c r="AK371" s="302"/>
      <c r="AL371" s="300"/>
      <c r="AM371" s="300"/>
      <c r="AN371" s="300"/>
      <c r="AO371" s="302"/>
      <c r="AP371" s="300"/>
      <c r="AQ371" s="300"/>
    </row>
    <row r="372" spans="2:43" x14ac:dyDescent="0.15">
      <c r="B372" s="295"/>
      <c r="R372" s="292"/>
      <c r="S372" s="292"/>
      <c r="T372" s="292"/>
      <c r="U372" s="292"/>
      <c r="V372" s="292"/>
      <c r="W372" s="292"/>
      <c r="X372" s="292"/>
      <c r="Y372" s="292"/>
      <c r="AK372" s="302"/>
      <c r="AL372" s="300"/>
      <c r="AM372" s="300"/>
      <c r="AN372" s="300"/>
      <c r="AO372" s="302"/>
      <c r="AP372" s="300"/>
      <c r="AQ372" s="300"/>
    </row>
    <row r="373" spans="2:43" x14ac:dyDescent="0.15">
      <c r="B373" s="295"/>
      <c r="R373" s="292"/>
      <c r="S373" s="292"/>
      <c r="T373" s="292"/>
      <c r="U373" s="292"/>
      <c r="V373" s="292"/>
      <c r="W373" s="292"/>
      <c r="X373" s="292"/>
      <c r="Y373" s="292"/>
      <c r="AK373" s="302"/>
      <c r="AL373" s="300"/>
      <c r="AM373" s="300"/>
      <c r="AN373" s="300"/>
      <c r="AO373" s="302"/>
      <c r="AP373" s="300"/>
      <c r="AQ373" s="300"/>
    </row>
    <row r="374" spans="2:43" x14ac:dyDescent="0.15">
      <c r="B374" s="295"/>
      <c r="R374" s="292"/>
      <c r="S374" s="292"/>
      <c r="T374" s="292"/>
      <c r="U374" s="292"/>
      <c r="V374" s="292"/>
      <c r="W374" s="292"/>
      <c r="X374" s="292"/>
      <c r="Y374" s="292"/>
      <c r="AK374" s="302"/>
      <c r="AL374" s="300"/>
      <c r="AM374" s="300"/>
      <c r="AN374" s="300"/>
      <c r="AO374" s="302"/>
      <c r="AP374" s="300"/>
      <c r="AQ374" s="300"/>
    </row>
    <row r="375" spans="2:43" x14ac:dyDescent="0.15">
      <c r="B375" s="295"/>
      <c r="R375" s="292"/>
      <c r="S375" s="292"/>
      <c r="T375" s="292"/>
      <c r="U375" s="292"/>
      <c r="V375" s="292"/>
      <c r="W375" s="292"/>
      <c r="X375" s="292"/>
      <c r="Y375" s="292"/>
      <c r="AK375" s="302"/>
      <c r="AL375" s="300"/>
      <c r="AM375" s="300"/>
      <c r="AN375" s="300"/>
      <c r="AO375" s="302"/>
      <c r="AP375" s="300"/>
      <c r="AQ375" s="300"/>
    </row>
    <row r="376" spans="2:43" x14ac:dyDescent="0.15">
      <c r="B376" s="295"/>
      <c r="R376" s="292"/>
      <c r="S376" s="292"/>
      <c r="T376" s="292"/>
      <c r="U376" s="292"/>
      <c r="V376" s="292"/>
      <c r="W376" s="292"/>
      <c r="X376" s="292"/>
      <c r="Y376" s="292"/>
      <c r="AK376" s="302"/>
      <c r="AL376" s="300"/>
      <c r="AM376" s="300"/>
      <c r="AN376" s="300"/>
      <c r="AO376" s="302"/>
      <c r="AP376" s="300"/>
      <c r="AQ376" s="300"/>
    </row>
    <row r="377" spans="2:43" x14ac:dyDescent="0.15">
      <c r="B377" s="295"/>
      <c r="R377" s="292"/>
      <c r="S377" s="292"/>
      <c r="T377" s="292"/>
      <c r="U377" s="292"/>
      <c r="V377" s="292"/>
      <c r="W377" s="292"/>
      <c r="X377" s="292"/>
      <c r="Y377" s="292"/>
      <c r="AK377" s="302"/>
      <c r="AL377" s="300"/>
      <c r="AM377" s="300"/>
      <c r="AN377" s="300"/>
      <c r="AO377" s="302"/>
      <c r="AP377" s="300"/>
      <c r="AQ377" s="300"/>
    </row>
    <row r="378" spans="2:43" x14ac:dyDescent="0.15">
      <c r="B378" s="295"/>
      <c r="R378" s="292"/>
      <c r="S378" s="292"/>
      <c r="T378" s="292"/>
      <c r="U378" s="292"/>
      <c r="V378" s="292"/>
      <c r="W378" s="292"/>
      <c r="X378" s="292"/>
      <c r="Y378" s="292"/>
      <c r="AK378" s="302"/>
      <c r="AL378" s="300"/>
      <c r="AM378" s="300"/>
      <c r="AN378" s="300"/>
      <c r="AO378" s="302"/>
      <c r="AP378" s="300"/>
      <c r="AQ378" s="300"/>
    </row>
    <row r="379" spans="2:43" x14ac:dyDescent="0.15">
      <c r="B379" s="295"/>
      <c r="R379" s="292"/>
      <c r="S379" s="292"/>
      <c r="T379" s="292"/>
      <c r="U379" s="292"/>
      <c r="V379" s="292"/>
      <c r="W379" s="292"/>
      <c r="X379" s="292"/>
      <c r="Y379" s="292"/>
      <c r="AK379" s="302"/>
      <c r="AL379" s="300"/>
      <c r="AM379" s="300"/>
      <c r="AN379" s="300"/>
      <c r="AO379" s="302"/>
      <c r="AP379" s="300"/>
      <c r="AQ379" s="300"/>
    </row>
    <row r="380" spans="2:43" x14ac:dyDescent="0.15">
      <c r="B380" s="295"/>
      <c r="R380" s="292"/>
      <c r="S380" s="292"/>
      <c r="T380" s="292"/>
      <c r="U380" s="292"/>
      <c r="V380" s="292"/>
      <c r="W380" s="292"/>
      <c r="X380" s="292"/>
      <c r="Y380" s="292"/>
      <c r="AK380" s="302"/>
      <c r="AL380" s="300"/>
      <c r="AM380" s="300"/>
      <c r="AN380" s="300"/>
      <c r="AO380" s="302"/>
      <c r="AP380" s="300"/>
      <c r="AQ380" s="300"/>
    </row>
    <row r="381" spans="2:43" x14ac:dyDescent="0.15">
      <c r="B381" s="295"/>
      <c r="R381" s="292"/>
      <c r="S381" s="292"/>
      <c r="T381" s="292"/>
      <c r="U381" s="292"/>
      <c r="V381" s="292"/>
      <c r="W381" s="292"/>
      <c r="X381" s="292"/>
      <c r="Y381" s="292"/>
      <c r="AK381" s="302"/>
      <c r="AL381" s="300"/>
      <c r="AM381" s="300"/>
      <c r="AN381" s="300"/>
      <c r="AO381" s="302"/>
      <c r="AP381" s="300"/>
      <c r="AQ381" s="300"/>
    </row>
    <row r="382" spans="2:43" x14ac:dyDescent="0.15">
      <c r="B382" s="295"/>
      <c r="R382" s="292"/>
      <c r="S382" s="292"/>
      <c r="T382" s="292"/>
      <c r="U382" s="292"/>
      <c r="V382" s="292"/>
      <c r="W382" s="292"/>
      <c r="X382" s="292"/>
      <c r="Y382" s="292"/>
      <c r="AK382" s="302"/>
      <c r="AL382" s="300"/>
      <c r="AM382" s="300"/>
      <c r="AN382" s="300"/>
      <c r="AO382" s="302"/>
      <c r="AP382" s="300"/>
      <c r="AQ382" s="300"/>
    </row>
    <row r="383" spans="2:43" x14ac:dyDescent="0.15">
      <c r="B383" s="295"/>
      <c r="R383" s="292"/>
      <c r="S383" s="292"/>
      <c r="T383" s="292"/>
      <c r="U383" s="292"/>
      <c r="V383" s="292"/>
      <c r="W383" s="292"/>
      <c r="X383" s="292"/>
      <c r="Y383" s="292"/>
      <c r="AK383" s="302"/>
      <c r="AL383" s="300"/>
      <c r="AM383" s="300"/>
      <c r="AN383" s="300"/>
      <c r="AO383" s="302"/>
      <c r="AP383" s="300"/>
      <c r="AQ383" s="300"/>
    </row>
    <row r="384" spans="2:43" x14ac:dyDescent="0.15">
      <c r="B384" s="295"/>
      <c r="R384" s="292"/>
      <c r="S384" s="292"/>
      <c r="T384" s="292"/>
      <c r="U384" s="292"/>
      <c r="V384" s="292"/>
      <c r="W384" s="292"/>
      <c r="X384" s="292"/>
      <c r="Y384" s="292"/>
      <c r="AK384" s="302"/>
      <c r="AL384" s="300"/>
      <c r="AM384" s="300"/>
      <c r="AN384" s="300"/>
      <c r="AO384" s="302"/>
      <c r="AP384" s="300"/>
      <c r="AQ384" s="300"/>
    </row>
    <row r="385" spans="2:43" x14ac:dyDescent="0.15">
      <c r="B385" s="295"/>
      <c r="R385" s="292"/>
      <c r="S385" s="292"/>
      <c r="T385" s="292"/>
      <c r="U385" s="292"/>
      <c r="V385" s="292"/>
      <c r="W385" s="292"/>
      <c r="X385" s="292"/>
      <c r="Y385" s="292"/>
      <c r="AK385" s="302"/>
      <c r="AL385" s="300"/>
      <c r="AM385" s="300"/>
      <c r="AN385" s="300"/>
      <c r="AO385" s="302"/>
      <c r="AP385" s="300"/>
      <c r="AQ385" s="300"/>
    </row>
    <row r="386" spans="2:43" x14ac:dyDescent="0.15">
      <c r="B386" s="295"/>
      <c r="R386" s="292"/>
      <c r="S386" s="292"/>
      <c r="T386" s="292"/>
      <c r="U386" s="292"/>
      <c r="V386" s="292"/>
      <c r="W386" s="292"/>
      <c r="X386" s="292"/>
      <c r="Y386" s="292"/>
      <c r="AK386" s="302"/>
      <c r="AL386" s="300"/>
      <c r="AM386" s="300"/>
      <c r="AN386" s="300"/>
      <c r="AO386" s="302"/>
      <c r="AP386" s="300"/>
      <c r="AQ386" s="300"/>
    </row>
    <row r="387" spans="2:43" x14ac:dyDescent="0.15">
      <c r="B387" s="295"/>
      <c r="R387" s="292"/>
      <c r="S387" s="292"/>
      <c r="T387" s="292"/>
      <c r="U387" s="292"/>
      <c r="V387" s="292"/>
      <c r="W387" s="292"/>
      <c r="X387" s="292"/>
      <c r="Y387" s="292"/>
      <c r="AK387" s="302"/>
      <c r="AL387" s="300"/>
      <c r="AM387" s="300"/>
      <c r="AN387" s="300"/>
      <c r="AO387" s="302"/>
      <c r="AP387" s="300"/>
      <c r="AQ387" s="300"/>
    </row>
    <row r="388" spans="2:43" x14ac:dyDescent="0.15">
      <c r="B388" s="295"/>
      <c r="R388" s="292"/>
      <c r="S388" s="292"/>
      <c r="T388" s="292"/>
      <c r="U388" s="292"/>
      <c r="V388" s="292"/>
      <c r="W388" s="292"/>
      <c r="X388" s="292"/>
      <c r="Y388" s="292"/>
      <c r="AK388" s="302"/>
      <c r="AL388" s="300"/>
      <c r="AM388" s="300"/>
      <c r="AN388" s="300"/>
      <c r="AO388" s="302"/>
      <c r="AP388" s="300"/>
      <c r="AQ388" s="300"/>
    </row>
    <row r="389" spans="2:43" x14ac:dyDescent="0.15">
      <c r="B389" s="295"/>
      <c r="R389" s="292"/>
      <c r="S389" s="292"/>
      <c r="T389" s="292"/>
      <c r="U389" s="292"/>
      <c r="V389" s="292"/>
      <c r="W389" s="292"/>
      <c r="X389" s="292"/>
      <c r="Y389" s="292"/>
      <c r="AK389" s="302"/>
      <c r="AL389" s="300"/>
      <c r="AM389" s="300"/>
      <c r="AN389" s="300"/>
      <c r="AO389" s="302"/>
      <c r="AP389" s="300"/>
      <c r="AQ389" s="300"/>
    </row>
    <row r="390" spans="2:43" x14ac:dyDescent="0.15">
      <c r="B390" s="295"/>
      <c r="R390" s="292"/>
      <c r="S390" s="292"/>
      <c r="T390" s="292"/>
      <c r="U390" s="292"/>
      <c r="V390" s="292"/>
      <c r="W390" s="292"/>
      <c r="X390" s="292"/>
      <c r="Y390" s="292"/>
      <c r="AK390" s="302"/>
      <c r="AL390" s="300"/>
      <c r="AM390" s="300"/>
      <c r="AN390" s="300"/>
      <c r="AO390" s="302"/>
      <c r="AP390" s="300"/>
      <c r="AQ390" s="300"/>
    </row>
    <row r="391" spans="2:43" x14ac:dyDescent="0.15">
      <c r="B391" s="295"/>
      <c r="R391" s="292"/>
      <c r="S391" s="292"/>
      <c r="T391" s="292"/>
      <c r="U391" s="292"/>
      <c r="V391" s="292"/>
      <c r="W391" s="292"/>
      <c r="X391" s="292"/>
      <c r="Y391" s="292"/>
      <c r="AK391" s="302"/>
      <c r="AL391" s="300"/>
      <c r="AM391" s="300"/>
      <c r="AN391" s="300"/>
      <c r="AO391" s="302"/>
      <c r="AP391" s="300"/>
      <c r="AQ391" s="300"/>
    </row>
    <row r="392" spans="2:43" x14ac:dyDescent="0.15">
      <c r="B392" s="295"/>
      <c r="R392" s="292"/>
      <c r="S392" s="292"/>
      <c r="T392" s="292"/>
      <c r="U392" s="292"/>
      <c r="V392" s="292"/>
      <c r="W392" s="292"/>
      <c r="X392" s="292"/>
      <c r="Y392" s="292"/>
      <c r="AK392" s="302"/>
      <c r="AL392" s="300"/>
      <c r="AM392" s="300"/>
      <c r="AN392" s="300"/>
      <c r="AO392" s="302"/>
      <c r="AP392" s="300"/>
      <c r="AQ392" s="300"/>
    </row>
    <row r="393" spans="2:43" x14ac:dyDescent="0.15">
      <c r="B393" s="295"/>
      <c r="R393" s="292"/>
      <c r="S393" s="292"/>
      <c r="T393" s="292"/>
      <c r="U393" s="292"/>
      <c r="V393" s="292"/>
      <c r="W393" s="292"/>
      <c r="X393" s="292"/>
      <c r="Y393" s="292"/>
      <c r="AK393" s="302"/>
      <c r="AL393" s="300"/>
      <c r="AM393" s="300"/>
      <c r="AN393" s="300"/>
      <c r="AO393" s="302"/>
      <c r="AP393" s="300"/>
      <c r="AQ393" s="300"/>
    </row>
    <row r="394" spans="2:43" x14ac:dyDescent="0.15">
      <c r="B394" s="295"/>
      <c r="R394" s="292"/>
      <c r="S394" s="292"/>
      <c r="T394" s="292"/>
      <c r="U394" s="292"/>
      <c r="V394" s="292"/>
      <c r="W394" s="292"/>
      <c r="X394" s="292"/>
      <c r="Y394" s="292"/>
      <c r="AK394" s="302"/>
      <c r="AL394" s="300"/>
      <c r="AM394" s="300"/>
      <c r="AN394" s="300"/>
      <c r="AO394" s="302"/>
      <c r="AP394" s="300"/>
      <c r="AQ394" s="300"/>
    </row>
    <row r="395" spans="2:43" x14ac:dyDescent="0.15">
      <c r="B395" s="295"/>
      <c r="R395" s="292"/>
      <c r="S395" s="292"/>
      <c r="T395" s="292"/>
      <c r="U395" s="292"/>
      <c r="V395" s="292"/>
      <c r="W395" s="292"/>
      <c r="X395" s="292"/>
      <c r="Y395" s="292"/>
      <c r="AK395" s="302"/>
      <c r="AL395" s="300"/>
      <c r="AM395" s="300"/>
      <c r="AN395" s="300"/>
      <c r="AO395" s="302"/>
      <c r="AP395" s="300"/>
      <c r="AQ395" s="300"/>
    </row>
    <row r="396" spans="2:43" x14ac:dyDescent="0.15">
      <c r="B396" s="295"/>
      <c r="R396" s="292"/>
      <c r="S396" s="292"/>
      <c r="T396" s="292"/>
      <c r="U396" s="292"/>
      <c r="V396" s="292"/>
      <c r="W396" s="292"/>
      <c r="X396" s="292"/>
      <c r="Y396" s="292"/>
      <c r="AK396" s="302"/>
      <c r="AL396" s="300"/>
      <c r="AM396" s="300"/>
      <c r="AN396" s="300"/>
      <c r="AO396" s="302"/>
      <c r="AP396" s="300"/>
      <c r="AQ396" s="300"/>
    </row>
    <row r="397" spans="2:43" x14ac:dyDescent="0.15">
      <c r="B397" s="295"/>
      <c r="R397" s="292"/>
      <c r="S397" s="292"/>
      <c r="T397" s="292"/>
      <c r="U397" s="292"/>
      <c r="V397" s="292"/>
      <c r="W397" s="292"/>
      <c r="X397" s="292"/>
      <c r="Y397" s="292"/>
      <c r="AK397" s="302"/>
      <c r="AL397" s="300"/>
      <c r="AM397" s="300"/>
      <c r="AN397" s="300"/>
      <c r="AO397" s="302"/>
      <c r="AP397" s="300"/>
      <c r="AQ397" s="300"/>
    </row>
    <row r="398" spans="2:43" x14ac:dyDescent="0.15">
      <c r="B398" s="295"/>
      <c r="R398" s="292"/>
      <c r="S398" s="292"/>
      <c r="T398" s="292"/>
      <c r="U398" s="292"/>
      <c r="V398" s="292"/>
      <c r="W398" s="292"/>
      <c r="X398" s="292"/>
      <c r="Y398" s="292"/>
      <c r="AK398" s="302"/>
      <c r="AL398" s="300"/>
      <c r="AM398" s="300"/>
      <c r="AN398" s="300"/>
      <c r="AO398" s="302"/>
      <c r="AP398" s="300"/>
      <c r="AQ398" s="300"/>
    </row>
    <row r="399" spans="2:43" x14ac:dyDescent="0.15">
      <c r="B399" s="295"/>
      <c r="R399" s="292"/>
      <c r="S399" s="292"/>
      <c r="T399" s="292"/>
      <c r="U399" s="292"/>
      <c r="V399" s="292"/>
      <c r="W399" s="292"/>
      <c r="X399" s="292"/>
      <c r="Y399" s="292"/>
      <c r="AK399" s="302"/>
      <c r="AL399" s="300"/>
      <c r="AM399" s="300"/>
      <c r="AN399" s="300"/>
      <c r="AO399" s="302"/>
      <c r="AP399" s="300"/>
      <c r="AQ399" s="300"/>
    </row>
    <row r="400" spans="2:43" x14ac:dyDescent="0.15">
      <c r="B400" s="295"/>
      <c r="R400" s="292"/>
      <c r="S400" s="292"/>
      <c r="T400" s="292"/>
      <c r="U400" s="292"/>
      <c r="V400" s="292"/>
      <c r="W400" s="292"/>
      <c r="X400" s="292"/>
      <c r="Y400" s="292"/>
      <c r="AK400" s="302"/>
      <c r="AL400" s="300"/>
      <c r="AM400" s="300"/>
      <c r="AN400" s="300"/>
      <c r="AO400" s="302"/>
      <c r="AP400" s="300"/>
      <c r="AQ400" s="300"/>
    </row>
    <row r="401" spans="2:43" x14ac:dyDescent="0.15">
      <c r="B401" s="295"/>
      <c r="R401" s="292"/>
      <c r="S401" s="292"/>
      <c r="T401" s="292"/>
      <c r="U401" s="292"/>
      <c r="V401" s="292"/>
      <c r="W401" s="292"/>
      <c r="X401" s="292"/>
      <c r="Y401" s="292"/>
      <c r="AK401" s="302"/>
      <c r="AL401" s="300"/>
      <c r="AM401" s="300"/>
      <c r="AN401" s="300"/>
      <c r="AO401" s="302"/>
      <c r="AP401" s="300"/>
      <c r="AQ401" s="300"/>
    </row>
    <row r="402" spans="2:43" x14ac:dyDescent="0.15">
      <c r="B402" s="295"/>
      <c r="R402" s="292"/>
      <c r="S402" s="292"/>
      <c r="T402" s="292"/>
      <c r="U402" s="292"/>
      <c r="V402" s="292"/>
      <c r="W402" s="292"/>
      <c r="X402" s="292"/>
      <c r="Y402" s="292"/>
      <c r="AK402" s="302"/>
      <c r="AL402" s="300"/>
      <c r="AM402" s="300"/>
      <c r="AN402" s="300"/>
      <c r="AO402" s="302"/>
      <c r="AP402" s="300"/>
      <c r="AQ402" s="300"/>
    </row>
    <row r="403" spans="2:43" x14ac:dyDescent="0.15">
      <c r="B403" s="295"/>
      <c r="R403" s="292"/>
      <c r="S403" s="292"/>
      <c r="T403" s="292"/>
      <c r="U403" s="292"/>
      <c r="V403" s="292"/>
      <c r="W403" s="292"/>
      <c r="X403" s="292"/>
      <c r="Y403" s="292"/>
      <c r="AK403" s="302"/>
      <c r="AL403" s="300"/>
      <c r="AM403" s="300"/>
      <c r="AN403" s="300"/>
      <c r="AO403" s="302"/>
      <c r="AP403" s="300"/>
      <c r="AQ403" s="300"/>
    </row>
    <row r="404" spans="2:43" x14ac:dyDescent="0.15">
      <c r="B404" s="295"/>
      <c r="R404" s="292"/>
      <c r="S404" s="292"/>
      <c r="T404" s="292"/>
      <c r="U404" s="292"/>
      <c r="V404" s="292"/>
      <c r="W404" s="292"/>
      <c r="X404" s="292"/>
      <c r="Y404" s="292"/>
      <c r="AK404" s="302"/>
      <c r="AL404" s="300"/>
      <c r="AM404" s="300"/>
      <c r="AN404" s="300"/>
      <c r="AO404" s="302"/>
      <c r="AP404" s="300"/>
      <c r="AQ404" s="300"/>
    </row>
    <row r="405" spans="2:43" x14ac:dyDescent="0.15">
      <c r="B405" s="295"/>
      <c r="R405" s="292"/>
      <c r="S405" s="292"/>
      <c r="T405" s="292"/>
      <c r="U405" s="292"/>
      <c r="V405" s="292"/>
      <c r="W405" s="292"/>
      <c r="X405" s="292"/>
      <c r="Y405" s="292"/>
      <c r="AK405" s="302"/>
      <c r="AL405" s="300"/>
      <c r="AM405" s="300"/>
      <c r="AN405" s="300"/>
      <c r="AO405" s="302"/>
      <c r="AP405" s="300"/>
      <c r="AQ405" s="300"/>
    </row>
    <row r="406" spans="2:43" x14ac:dyDescent="0.15">
      <c r="B406" s="295"/>
      <c r="R406" s="292"/>
      <c r="S406" s="292"/>
      <c r="T406" s="292"/>
      <c r="U406" s="292"/>
      <c r="V406" s="292"/>
      <c r="W406" s="292"/>
      <c r="X406" s="292"/>
      <c r="Y406" s="292"/>
      <c r="AK406" s="302"/>
      <c r="AL406" s="300"/>
      <c r="AM406" s="300"/>
      <c r="AN406" s="300"/>
      <c r="AO406" s="302"/>
      <c r="AP406" s="300"/>
      <c r="AQ406" s="300"/>
    </row>
    <row r="407" spans="2:43" x14ac:dyDescent="0.15">
      <c r="B407" s="295"/>
      <c r="R407" s="292"/>
      <c r="S407" s="292"/>
      <c r="T407" s="292"/>
      <c r="U407" s="292"/>
      <c r="V407" s="292"/>
      <c r="W407" s="292"/>
      <c r="X407" s="292"/>
      <c r="Y407" s="292"/>
      <c r="AK407" s="302"/>
      <c r="AL407" s="300"/>
      <c r="AM407" s="300"/>
      <c r="AN407" s="300"/>
      <c r="AO407" s="302"/>
      <c r="AP407" s="300"/>
      <c r="AQ407" s="300"/>
    </row>
    <row r="408" spans="2:43" x14ac:dyDescent="0.15">
      <c r="B408" s="295"/>
      <c r="R408" s="292"/>
      <c r="S408" s="292"/>
      <c r="T408" s="292"/>
      <c r="U408" s="292"/>
      <c r="V408" s="292"/>
      <c r="W408" s="292"/>
      <c r="X408" s="292"/>
      <c r="Y408" s="292"/>
      <c r="AK408" s="302"/>
      <c r="AL408" s="300"/>
      <c r="AM408" s="300"/>
      <c r="AN408" s="300"/>
      <c r="AO408" s="302"/>
      <c r="AP408" s="300"/>
      <c r="AQ408" s="300"/>
    </row>
    <row r="409" spans="2:43" x14ac:dyDescent="0.15">
      <c r="B409" s="295"/>
      <c r="R409" s="292"/>
      <c r="S409" s="292"/>
      <c r="T409" s="292"/>
      <c r="U409" s="292"/>
      <c r="V409" s="292"/>
      <c r="W409" s="292"/>
      <c r="X409" s="292"/>
      <c r="Y409" s="292"/>
      <c r="AK409" s="302"/>
      <c r="AL409" s="300"/>
      <c r="AM409" s="300"/>
      <c r="AN409" s="300"/>
      <c r="AO409" s="302"/>
      <c r="AP409" s="300"/>
      <c r="AQ409" s="300"/>
    </row>
    <row r="410" spans="2:43" x14ac:dyDescent="0.15">
      <c r="B410" s="295"/>
      <c r="R410" s="292"/>
      <c r="S410" s="292"/>
      <c r="T410" s="292"/>
      <c r="U410" s="292"/>
      <c r="V410" s="292"/>
      <c r="W410" s="292"/>
      <c r="X410" s="292"/>
      <c r="Y410" s="292"/>
      <c r="AK410" s="302"/>
      <c r="AL410" s="300"/>
      <c r="AM410" s="300"/>
      <c r="AN410" s="300"/>
      <c r="AO410" s="302"/>
      <c r="AP410" s="300"/>
      <c r="AQ410" s="300"/>
    </row>
    <row r="411" spans="2:43" x14ac:dyDescent="0.15">
      <c r="B411" s="295"/>
      <c r="R411" s="292"/>
      <c r="S411" s="292"/>
      <c r="T411" s="292"/>
      <c r="U411" s="292"/>
      <c r="V411" s="292"/>
      <c r="W411" s="292"/>
      <c r="X411" s="292"/>
      <c r="Y411" s="292"/>
    </row>
    <row r="412" spans="2:43" x14ac:dyDescent="0.15">
      <c r="B412" s="295"/>
      <c r="R412" s="292"/>
      <c r="S412" s="292"/>
      <c r="T412" s="292"/>
      <c r="U412" s="292"/>
      <c r="V412" s="292"/>
      <c r="W412" s="292"/>
      <c r="X412" s="292"/>
      <c r="Y412" s="292"/>
    </row>
    <row r="413" spans="2:43" x14ac:dyDescent="0.15">
      <c r="B413" s="295"/>
      <c r="R413" s="292"/>
      <c r="S413" s="292"/>
      <c r="T413" s="292"/>
      <c r="U413" s="292"/>
      <c r="V413" s="292"/>
      <c r="W413" s="292"/>
      <c r="X413" s="292"/>
      <c r="Y413" s="292"/>
    </row>
    <row r="414" spans="2:43" x14ac:dyDescent="0.15">
      <c r="B414" s="295"/>
      <c r="R414" s="292"/>
      <c r="S414" s="292"/>
      <c r="T414" s="292"/>
      <c r="U414" s="292"/>
      <c r="V414" s="292"/>
      <c r="W414" s="292"/>
      <c r="X414" s="292"/>
      <c r="Y414" s="292"/>
    </row>
    <row r="415" spans="2:43" x14ac:dyDescent="0.15">
      <c r="B415" s="295"/>
      <c r="R415" s="292"/>
      <c r="S415" s="292"/>
      <c r="T415" s="292"/>
      <c r="U415" s="292"/>
      <c r="V415" s="292"/>
      <c r="W415" s="292"/>
      <c r="X415" s="292"/>
      <c r="Y415" s="292"/>
    </row>
    <row r="416" spans="2:43" x14ac:dyDescent="0.15">
      <c r="B416" s="295"/>
      <c r="R416" s="292"/>
      <c r="S416" s="292"/>
      <c r="T416" s="292"/>
      <c r="U416" s="292"/>
      <c r="V416" s="292"/>
      <c r="W416" s="292"/>
      <c r="X416" s="292"/>
      <c r="Y416" s="292"/>
    </row>
    <row r="417" spans="2:25" x14ac:dyDescent="0.15">
      <c r="B417" s="295"/>
      <c r="R417" s="292"/>
      <c r="S417" s="292"/>
      <c r="T417" s="292"/>
      <c r="U417" s="292"/>
      <c r="V417" s="292"/>
      <c r="W417" s="292"/>
      <c r="X417" s="292"/>
      <c r="Y417" s="292"/>
    </row>
    <row r="418" spans="2:25" x14ac:dyDescent="0.15">
      <c r="B418" s="295"/>
      <c r="R418" s="292"/>
      <c r="S418" s="292"/>
      <c r="T418" s="292"/>
      <c r="U418" s="292"/>
      <c r="V418" s="292"/>
      <c r="W418" s="292"/>
      <c r="X418" s="292"/>
      <c r="Y418" s="292"/>
    </row>
    <row r="419" spans="2:25" x14ac:dyDescent="0.15">
      <c r="B419" s="295"/>
      <c r="R419" s="292"/>
      <c r="S419" s="292"/>
      <c r="T419" s="292"/>
      <c r="U419" s="292"/>
      <c r="V419" s="292"/>
      <c r="W419" s="292"/>
      <c r="X419" s="292"/>
      <c r="Y419" s="292"/>
    </row>
    <row r="420" spans="2:25" x14ac:dyDescent="0.15">
      <c r="B420" s="295"/>
      <c r="R420" s="292"/>
      <c r="S420" s="292"/>
      <c r="T420" s="292"/>
      <c r="U420" s="292"/>
      <c r="V420" s="292"/>
      <c r="W420" s="292"/>
      <c r="X420" s="292"/>
      <c r="Y420" s="292"/>
    </row>
    <row r="421" spans="2:25" x14ac:dyDescent="0.15">
      <c r="B421" s="295"/>
      <c r="R421" s="292"/>
      <c r="S421" s="292"/>
      <c r="T421" s="292"/>
      <c r="U421" s="292"/>
      <c r="V421" s="292"/>
      <c r="W421" s="292"/>
      <c r="X421" s="292"/>
      <c r="Y421" s="292"/>
    </row>
    <row r="422" spans="2:25" x14ac:dyDescent="0.15">
      <c r="B422" s="295"/>
      <c r="R422" s="292"/>
      <c r="S422" s="292"/>
      <c r="T422" s="292"/>
      <c r="U422" s="292"/>
      <c r="V422" s="292"/>
      <c r="W422" s="292"/>
      <c r="X422" s="292"/>
      <c r="Y422" s="292"/>
    </row>
    <row r="423" spans="2:25" x14ac:dyDescent="0.15">
      <c r="B423" s="295"/>
      <c r="R423" s="292"/>
      <c r="S423" s="292"/>
      <c r="T423" s="292"/>
      <c r="U423" s="292"/>
      <c r="V423" s="292"/>
      <c r="W423" s="292"/>
      <c r="X423" s="292"/>
      <c r="Y423" s="292"/>
    </row>
    <row r="424" spans="2:25" x14ac:dyDescent="0.15">
      <c r="B424" s="295"/>
      <c r="R424" s="292"/>
      <c r="S424" s="292"/>
      <c r="T424" s="292"/>
      <c r="U424" s="292"/>
      <c r="V424" s="292"/>
      <c r="W424" s="292"/>
      <c r="X424" s="292"/>
      <c r="Y424" s="292"/>
    </row>
    <row r="425" spans="2:25" x14ac:dyDescent="0.15">
      <c r="B425" s="295"/>
      <c r="R425" s="292"/>
      <c r="S425" s="292"/>
      <c r="T425" s="292"/>
      <c r="U425" s="292"/>
      <c r="V425" s="292"/>
      <c r="W425" s="292"/>
      <c r="X425" s="292"/>
      <c r="Y425" s="292"/>
    </row>
    <row r="426" spans="2:25" x14ac:dyDescent="0.15">
      <c r="B426" s="295"/>
      <c r="R426" s="292"/>
      <c r="S426" s="292"/>
      <c r="T426" s="292"/>
      <c r="U426" s="292"/>
      <c r="V426" s="292"/>
      <c r="W426" s="292"/>
      <c r="X426" s="292"/>
      <c r="Y426" s="292"/>
    </row>
    <row r="427" spans="2:25" x14ac:dyDescent="0.15">
      <c r="B427" s="295"/>
      <c r="R427" s="292"/>
      <c r="S427" s="292"/>
      <c r="T427" s="292"/>
      <c r="U427" s="292"/>
      <c r="V427" s="292"/>
      <c r="W427" s="292"/>
      <c r="X427" s="292"/>
      <c r="Y427" s="292"/>
    </row>
    <row r="428" spans="2:25" x14ac:dyDescent="0.15">
      <c r="B428" s="295"/>
    </row>
    <row r="429" spans="2:25" x14ac:dyDescent="0.15">
      <c r="B429" s="295"/>
    </row>
    <row r="430" spans="2:25" x14ac:dyDescent="0.15">
      <c r="B430" s="295"/>
    </row>
    <row r="431" spans="2:25" x14ac:dyDescent="0.15">
      <c r="B431" s="295"/>
    </row>
    <row r="432" spans="2:25" x14ac:dyDescent="0.15">
      <c r="B432" s="295"/>
    </row>
    <row r="433" spans="2:2" x14ac:dyDescent="0.15">
      <c r="B433" s="295"/>
    </row>
    <row r="434" spans="2:2" x14ac:dyDescent="0.15">
      <c r="B434" s="295"/>
    </row>
    <row r="435" spans="2:2" x14ac:dyDescent="0.15">
      <c r="B435" s="295"/>
    </row>
    <row r="436" spans="2:2" x14ac:dyDescent="0.15">
      <c r="B436" s="295"/>
    </row>
    <row r="437" spans="2:2" x14ac:dyDescent="0.15">
      <c r="B437" s="295"/>
    </row>
    <row r="438" spans="2:2" x14ac:dyDescent="0.15">
      <c r="B438" s="295"/>
    </row>
    <row r="439" spans="2:2" x14ac:dyDescent="0.15">
      <c r="B439" s="295"/>
    </row>
    <row r="440" spans="2:2" x14ac:dyDescent="0.15">
      <c r="B440" s="295"/>
    </row>
    <row r="441" spans="2:2" x14ac:dyDescent="0.15">
      <c r="B441" s="295"/>
    </row>
    <row r="442" spans="2:2" x14ac:dyDescent="0.15">
      <c r="B442" s="295"/>
    </row>
    <row r="443" spans="2:2" x14ac:dyDescent="0.15">
      <c r="B443" s="295"/>
    </row>
    <row r="444" spans="2:2" x14ac:dyDescent="0.15">
      <c r="B444" s="295"/>
    </row>
    <row r="445" spans="2:2" x14ac:dyDescent="0.15">
      <c r="B445" s="295"/>
    </row>
    <row r="446" spans="2:2" x14ac:dyDescent="0.15">
      <c r="B446" s="295"/>
    </row>
    <row r="447" spans="2:2" x14ac:dyDescent="0.15">
      <c r="B447" s="295"/>
    </row>
  </sheetData>
  <mergeCells count="4">
    <mergeCell ref="L49:O49"/>
    <mergeCell ref="A1:K1"/>
    <mergeCell ref="A27:K27"/>
    <mergeCell ref="L48:O4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8673-16A5-DD4D-9023-85B0DE8EF67E}">
  <dimension ref="A1:U165"/>
  <sheetViews>
    <sheetView topLeftCell="A147" zoomScale="97" zoomScaleNormal="97" workbookViewId="0">
      <selection activeCell="B41" sqref="B41:B163"/>
    </sheetView>
  </sheetViews>
  <sheetFormatPr baseColWidth="10" defaultRowHeight="14" x14ac:dyDescent="0.15"/>
  <cols>
    <col min="1" max="1" width="11.1640625" style="90" bestFit="1" customWidth="1"/>
    <col min="2" max="2" width="22.5" style="90" bestFit="1" customWidth="1"/>
    <col min="3" max="3" width="12.83203125" style="90" bestFit="1" customWidth="1"/>
    <col min="4" max="4" width="9.1640625" style="90" bestFit="1" customWidth="1"/>
    <col min="5" max="5" width="5.5" style="90" bestFit="1" customWidth="1"/>
    <col min="6" max="6" width="14.1640625" style="90" bestFit="1" customWidth="1"/>
    <col min="7" max="7" width="10.83203125" style="90"/>
    <col min="8" max="8" width="11.1640625" style="90" bestFit="1" customWidth="1"/>
    <col min="9" max="9" width="22.5" style="90" bestFit="1" customWidth="1"/>
    <col min="10" max="10" width="12.83203125" style="90" bestFit="1" customWidth="1"/>
    <col min="11" max="11" width="9.1640625" style="90" bestFit="1" customWidth="1"/>
    <col min="12" max="12" width="5.5" style="90" bestFit="1" customWidth="1"/>
    <col min="13" max="13" width="14.1640625" style="90" bestFit="1" customWidth="1"/>
    <col min="14" max="15" width="10.83203125" style="90"/>
    <col min="16" max="16" width="23.5" style="90" bestFit="1" customWidth="1"/>
    <col min="17" max="17" width="15.33203125" style="90" bestFit="1" customWidth="1"/>
    <col min="18" max="18" width="12.83203125" style="90" bestFit="1" customWidth="1"/>
    <col min="19" max="19" width="9.1640625" style="90" bestFit="1" customWidth="1"/>
    <col min="20" max="20" width="5.5" style="90" bestFit="1" customWidth="1"/>
    <col min="21" max="21" width="14.1640625" style="90" bestFit="1" customWidth="1"/>
    <col min="22" max="16384" width="10.83203125" style="90"/>
  </cols>
  <sheetData>
    <row r="1" spans="1:8" x14ac:dyDescent="0.15">
      <c r="A1" s="421" t="s">
        <v>176</v>
      </c>
      <c r="B1" s="421"/>
      <c r="C1" s="421"/>
      <c r="D1" s="421"/>
      <c r="E1" s="421"/>
      <c r="F1" s="421"/>
      <c r="G1" s="421"/>
      <c r="H1" s="421"/>
    </row>
    <row r="27" spans="1:21" x14ac:dyDescent="0.15">
      <c r="A27" s="421" t="s">
        <v>177</v>
      </c>
      <c r="B27" s="421"/>
      <c r="C27" s="421"/>
      <c r="D27" s="421"/>
      <c r="E27" s="421"/>
      <c r="F27" s="421"/>
      <c r="G27" s="421"/>
      <c r="H27" s="421"/>
      <c r="I27" s="421"/>
      <c r="J27" s="421"/>
      <c r="K27" s="421"/>
    </row>
    <row r="29" spans="1:21" x14ac:dyDescent="0.15">
      <c r="A29" s="84" t="s">
        <v>178</v>
      </c>
      <c r="H29" s="84" t="s">
        <v>184</v>
      </c>
      <c r="O29" s="421" t="s">
        <v>185</v>
      </c>
      <c r="P29" s="421"/>
      <c r="Q29" s="421"/>
    </row>
    <row r="30" spans="1:21" ht="16" x14ac:dyDescent="0.2">
      <c r="B30" s="102" t="s">
        <v>179</v>
      </c>
      <c r="C30" s="103" t="s">
        <v>180</v>
      </c>
      <c r="D30" s="103" t="s">
        <v>181</v>
      </c>
      <c r="E30" s="103" t="s">
        <v>182</v>
      </c>
      <c r="F30" s="104" t="s">
        <v>183</v>
      </c>
      <c r="I30" s="102" t="s">
        <v>179</v>
      </c>
      <c r="J30" s="103" t="s">
        <v>180</v>
      </c>
      <c r="K30" s="103" t="s">
        <v>181</v>
      </c>
      <c r="L30" s="103" t="s">
        <v>182</v>
      </c>
      <c r="M30" s="114" t="s">
        <v>183</v>
      </c>
      <c r="Q30" s="102" t="s">
        <v>179</v>
      </c>
      <c r="R30" s="103" t="s">
        <v>180</v>
      </c>
      <c r="S30" s="103" t="s">
        <v>181</v>
      </c>
      <c r="T30" s="103" t="s">
        <v>182</v>
      </c>
      <c r="U30" s="114" t="s">
        <v>183</v>
      </c>
    </row>
    <row r="31" spans="1:21" ht="16" x14ac:dyDescent="0.2">
      <c r="B31" s="105" t="s">
        <v>193</v>
      </c>
      <c r="C31" s="106">
        <v>196</v>
      </c>
      <c r="D31" s="106">
        <v>539</v>
      </c>
      <c r="E31" s="1">
        <v>735</v>
      </c>
      <c r="F31" s="107">
        <v>0.73</v>
      </c>
      <c r="I31" s="115" t="s">
        <v>193</v>
      </c>
      <c r="J31" s="116">
        <v>192</v>
      </c>
      <c r="K31" s="116">
        <v>563</v>
      </c>
      <c r="L31" s="117">
        <v>755</v>
      </c>
      <c r="M31" s="118">
        <v>0.74569536423841054</v>
      </c>
      <c r="Q31" s="115" t="s">
        <v>194</v>
      </c>
      <c r="R31" s="116">
        <f>T31-S31</f>
        <v>116</v>
      </c>
      <c r="S31" s="116">
        <v>284</v>
      </c>
      <c r="T31" s="117">
        <v>400</v>
      </c>
      <c r="U31" s="118">
        <f>S31/T31</f>
        <v>0.71</v>
      </c>
    </row>
    <row r="32" spans="1:21" ht="16" x14ac:dyDescent="0.2">
      <c r="B32" s="105" t="s">
        <v>195</v>
      </c>
      <c r="C32" s="106">
        <v>161</v>
      </c>
      <c r="D32" s="106">
        <v>481</v>
      </c>
      <c r="E32" s="1">
        <v>642</v>
      </c>
      <c r="F32" s="107">
        <v>0.75</v>
      </c>
      <c r="I32" s="115" t="s">
        <v>195</v>
      </c>
      <c r="J32" s="116">
        <v>194</v>
      </c>
      <c r="K32" s="116">
        <v>594</v>
      </c>
      <c r="L32" s="117">
        <v>788</v>
      </c>
      <c r="M32" s="118">
        <v>0.75380710659898476</v>
      </c>
      <c r="Q32" s="115"/>
      <c r="R32" s="116"/>
      <c r="S32" s="116"/>
      <c r="T32" s="117"/>
      <c r="U32" s="118"/>
    </row>
    <row r="33" spans="1:21" ht="17" thickBot="1" x14ac:dyDescent="0.25">
      <c r="B33" s="108" t="s">
        <v>196</v>
      </c>
      <c r="C33" s="109"/>
      <c r="D33" s="109"/>
      <c r="E33" s="109"/>
      <c r="F33" s="110">
        <v>0.74</v>
      </c>
      <c r="I33" s="108" t="s">
        <v>196</v>
      </c>
      <c r="J33" s="119"/>
      <c r="K33" s="119"/>
      <c r="L33" s="119"/>
      <c r="M33" s="110">
        <v>0.7497512354186977</v>
      </c>
      <c r="Q33" s="121" t="s">
        <v>187</v>
      </c>
      <c r="R33" s="119">
        <v>116</v>
      </c>
      <c r="S33" s="119">
        <v>284</v>
      </c>
      <c r="T33" s="119">
        <v>400</v>
      </c>
      <c r="U33" s="110">
        <v>0.71</v>
      </c>
    </row>
    <row r="34" spans="1:21" ht="16" x14ac:dyDescent="0.2">
      <c r="B34" s="105" t="s">
        <v>189</v>
      </c>
      <c r="C34" s="106">
        <v>367</v>
      </c>
      <c r="D34" s="106">
        <v>332</v>
      </c>
      <c r="E34" s="1">
        <v>699</v>
      </c>
      <c r="F34" s="107">
        <v>0.47</v>
      </c>
      <c r="I34" s="115" t="s">
        <v>189</v>
      </c>
      <c r="J34" s="116">
        <v>302</v>
      </c>
      <c r="K34" s="116">
        <v>338</v>
      </c>
      <c r="L34" s="117">
        <v>640</v>
      </c>
      <c r="M34" s="118">
        <v>0.52812499999999996</v>
      </c>
      <c r="Q34" s="115" t="s">
        <v>190</v>
      </c>
      <c r="R34" s="116">
        <f>T34-S34</f>
        <v>211</v>
      </c>
      <c r="S34" s="116">
        <v>244</v>
      </c>
      <c r="T34" s="117">
        <v>455</v>
      </c>
      <c r="U34" s="118">
        <f>S34/T34</f>
        <v>0.53626373626373625</v>
      </c>
    </row>
    <row r="35" spans="1:21" ht="16" x14ac:dyDescent="0.2">
      <c r="B35" s="105" t="s">
        <v>191</v>
      </c>
      <c r="C35" s="106">
        <v>340</v>
      </c>
      <c r="D35" s="106">
        <v>356</v>
      </c>
      <c r="E35" s="1">
        <v>696</v>
      </c>
      <c r="F35" s="107">
        <v>0.51</v>
      </c>
      <c r="I35" s="115" t="s">
        <v>191</v>
      </c>
      <c r="J35" s="116">
        <v>333</v>
      </c>
      <c r="K35" s="116">
        <v>352</v>
      </c>
      <c r="L35" s="117">
        <v>685</v>
      </c>
      <c r="M35" s="118">
        <v>0.51386861313868615</v>
      </c>
      <c r="Q35" s="115"/>
      <c r="R35" s="116"/>
      <c r="S35" s="116"/>
      <c r="T35" s="117"/>
      <c r="U35" s="118"/>
    </row>
    <row r="36" spans="1:21" ht="17" thickBot="1" x14ac:dyDescent="0.25">
      <c r="B36" s="111" t="s">
        <v>192</v>
      </c>
      <c r="C36" s="112"/>
      <c r="D36" s="112"/>
      <c r="E36" s="112"/>
      <c r="F36" s="113">
        <v>0.49</v>
      </c>
      <c r="I36" s="111" t="s">
        <v>192</v>
      </c>
      <c r="J36" s="120"/>
      <c r="K36" s="120"/>
      <c r="L36" s="120"/>
      <c r="M36" s="113">
        <v>0.52099680656934311</v>
      </c>
      <c r="Q36" s="111" t="s">
        <v>188</v>
      </c>
      <c r="R36" s="120">
        <v>211</v>
      </c>
      <c r="S36" s="120">
        <v>244</v>
      </c>
      <c r="T36" s="120">
        <v>455</v>
      </c>
      <c r="U36" s="113">
        <v>0.53626373626373625</v>
      </c>
    </row>
    <row r="38" spans="1:21" x14ac:dyDescent="0.15">
      <c r="A38" s="421" t="s">
        <v>186</v>
      </c>
      <c r="B38" s="421"/>
      <c r="C38" s="421"/>
      <c r="D38" s="421"/>
      <c r="E38" s="421"/>
      <c r="F38" s="421"/>
      <c r="G38" s="421"/>
      <c r="H38" s="421"/>
      <c r="I38" s="421"/>
      <c r="J38" s="421"/>
      <c r="K38" s="421"/>
    </row>
    <row r="40" spans="1:21" x14ac:dyDescent="0.15">
      <c r="B40" s="84" t="s">
        <v>187</v>
      </c>
      <c r="C40" s="84" t="s">
        <v>188</v>
      </c>
    </row>
    <row r="41" spans="1:21" ht="16" x14ac:dyDescent="0.2">
      <c r="B41" s="89">
        <v>2.54</v>
      </c>
      <c r="C41" s="89">
        <v>2.34</v>
      </c>
    </row>
    <row r="42" spans="1:21" ht="16" x14ac:dyDescent="0.2">
      <c r="B42" s="89">
        <v>2.56</v>
      </c>
      <c r="C42" s="89">
        <v>2.25</v>
      </c>
    </row>
    <row r="43" spans="1:21" ht="16" x14ac:dyDescent="0.2">
      <c r="B43" s="89">
        <v>2.7</v>
      </c>
      <c r="C43" s="89">
        <v>2.68</v>
      </c>
    </row>
    <row r="44" spans="1:21" ht="16" x14ac:dyDescent="0.2">
      <c r="B44" s="89">
        <v>2.8</v>
      </c>
      <c r="C44" s="89">
        <v>2.69</v>
      </c>
    </row>
    <row r="45" spans="1:21" ht="16" x14ac:dyDescent="0.2">
      <c r="B45" s="89">
        <v>2.78</v>
      </c>
      <c r="C45" s="89">
        <v>2.72</v>
      </c>
    </row>
    <row r="46" spans="1:21" ht="16" x14ac:dyDescent="0.2">
      <c r="B46" s="89">
        <v>2.81</v>
      </c>
      <c r="C46" s="89">
        <v>2.69</v>
      </c>
    </row>
    <row r="47" spans="1:21" ht="16" x14ac:dyDescent="0.2">
      <c r="B47" s="89">
        <v>3</v>
      </c>
      <c r="C47" s="89">
        <v>2.76</v>
      </c>
    </row>
    <row r="48" spans="1:21" ht="16" x14ac:dyDescent="0.2">
      <c r="B48" s="89">
        <v>2.96</v>
      </c>
      <c r="C48" s="89">
        <v>2.78</v>
      </c>
    </row>
    <row r="49" spans="2:3" ht="16" x14ac:dyDescent="0.2">
      <c r="B49" s="89">
        <v>2.99</v>
      </c>
      <c r="C49" s="89">
        <v>2.91</v>
      </c>
    </row>
    <row r="50" spans="2:3" ht="16" x14ac:dyDescent="0.2">
      <c r="B50" s="89">
        <v>2.99</v>
      </c>
      <c r="C50" s="89">
        <v>2.98</v>
      </c>
    </row>
    <row r="51" spans="2:3" ht="16" x14ac:dyDescent="0.2">
      <c r="B51" s="89">
        <v>2.99</v>
      </c>
      <c r="C51" s="89">
        <v>3.02</v>
      </c>
    </row>
    <row r="52" spans="2:3" ht="16" x14ac:dyDescent="0.2">
      <c r="B52" s="89">
        <v>3.11</v>
      </c>
      <c r="C52" s="89">
        <v>2.97</v>
      </c>
    </row>
    <row r="53" spans="2:3" ht="16" x14ac:dyDescent="0.2">
      <c r="B53" s="89">
        <v>3.14</v>
      </c>
      <c r="C53" s="89">
        <v>3.14</v>
      </c>
    </row>
    <row r="54" spans="2:3" ht="16" x14ac:dyDescent="0.2">
      <c r="B54" s="89">
        <v>3.18</v>
      </c>
      <c r="C54" s="89">
        <v>3.07</v>
      </c>
    </row>
    <row r="55" spans="2:3" ht="16" x14ac:dyDescent="0.2">
      <c r="B55" s="89">
        <v>3.21</v>
      </c>
      <c r="C55" s="89">
        <v>3.13</v>
      </c>
    </row>
    <row r="56" spans="2:3" ht="16" x14ac:dyDescent="0.2">
      <c r="B56" s="89">
        <v>3.21</v>
      </c>
      <c r="C56" s="89">
        <v>3.22</v>
      </c>
    </row>
    <row r="57" spans="2:3" ht="16" x14ac:dyDescent="0.2">
      <c r="B57" s="89">
        <v>3.24</v>
      </c>
      <c r="C57" s="89">
        <v>3.34</v>
      </c>
    </row>
    <row r="58" spans="2:3" ht="16" x14ac:dyDescent="0.2">
      <c r="B58" s="89">
        <v>3.38</v>
      </c>
      <c r="C58" s="89">
        <v>3.27</v>
      </c>
    </row>
    <row r="59" spans="2:3" ht="16" x14ac:dyDescent="0.2">
      <c r="B59" s="89">
        <v>3.49</v>
      </c>
      <c r="C59" s="89">
        <v>3.33</v>
      </c>
    </row>
    <row r="60" spans="2:3" ht="16" x14ac:dyDescent="0.2">
      <c r="B60" s="89">
        <v>3.53</v>
      </c>
      <c r="C60" s="89">
        <v>3.45</v>
      </c>
    </row>
    <row r="61" spans="2:3" ht="16" x14ac:dyDescent="0.2">
      <c r="B61" s="89">
        <v>3.45</v>
      </c>
      <c r="C61" s="89">
        <v>3.46</v>
      </c>
    </row>
    <row r="62" spans="2:3" ht="16" x14ac:dyDescent="0.2">
      <c r="B62" s="89">
        <v>3.54</v>
      </c>
      <c r="C62" s="89">
        <v>3.53</v>
      </c>
    </row>
    <row r="63" spans="2:3" ht="16" x14ac:dyDescent="0.2">
      <c r="B63" s="89">
        <v>3.53</v>
      </c>
      <c r="C63" s="89">
        <v>3.49</v>
      </c>
    </row>
    <row r="64" spans="2:3" ht="16" x14ac:dyDescent="0.2">
      <c r="B64" s="89">
        <v>3.57</v>
      </c>
      <c r="C64" s="89">
        <v>3.49</v>
      </c>
    </row>
    <row r="65" spans="2:3" ht="16" x14ac:dyDescent="0.2">
      <c r="B65" s="89">
        <v>3.64</v>
      </c>
      <c r="C65" s="89">
        <v>3.48</v>
      </c>
    </row>
    <row r="66" spans="2:3" ht="16" x14ac:dyDescent="0.2">
      <c r="B66" s="89">
        <v>3.68</v>
      </c>
      <c r="C66" s="89">
        <v>3.56</v>
      </c>
    </row>
    <row r="67" spans="2:3" ht="16" x14ac:dyDescent="0.2">
      <c r="B67" s="89">
        <v>3.73</v>
      </c>
      <c r="C67" s="89">
        <v>3.6</v>
      </c>
    </row>
    <row r="68" spans="2:3" ht="16" x14ac:dyDescent="0.2">
      <c r="B68" s="89">
        <v>3.69</v>
      </c>
      <c r="C68" s="89">
        <v>3.56</v>
      </c>
    </row>
    <row r="69" spans="2:3" ht="16" x14ac:dyDescent="0.2">
      <c r="B69" s="89">
        <v>3.73</v>
      </c>
      <c r="C69" s="89">
        <v>3.65</v>
      </c>
    </row>
    <row r="70" spans="2:3" ht="16" x14ac:dyDescent="0.2">
      <c r="B70" s="89">
        <v>3.66</v>
      </c>
      <c r="C70" s="89">
        <v>3.68</v>
      </c>
    </row>
    <row r="71" spans="2:3" ht="16" x14ac:dyDescent="0.2">
      <c r="B71" s="89">
        <v>3.78</v>
      </c>
      <c r="C71" s="89">
        <v>3.71</v>
      </c>
    </row>
    <row r="72" spans="2:3" ht="16" x14ac:dyDescent="0.2">
      <c r="B72" s="89">
        <v>3.84</v>
      </c>
      <c r="C72" s="89">
        <v>3.68</v>
      </c>
    </row>
    <row r="73" spans="2:3" ht="16" x14ac:dyDescent="0.2">
      <c r="B73" s="89">
        <v>3.78</v>
      </c>
      <c r="C73" s="89">
        <v>3.77</v>
      </c>
    </row>
    <row r="74" spans="2:3" ht="16" x14ac:dyDescent="0.2">
      <c r="B74" s="89">
        <v>3.95</v>
      </c>
      <c r="C74" s="89">
        <v>3.86</v>
      </c>
    </row>
    <row r="75" spans="2:3" ht="16" x14ac:dyDescent="0.2">
      <c r="B75" s="89">
        <v>3.88</v>
      </c>
      <c r="C75" s="89">
        <v>3.87</v>
      </c>
    </row>
    <row r="76" spans="2:3" ht="16" x14ac:dyDescent="0.2">
      <c r="B76" s="89">
        <v>3.91</v>
      </c>
      <c r="C76" s="89">
        <v>3.89</v>
      </c>
    </row>
    <row r="77" spans="2:3" ht="16" x14ac:dyDescent="0.2">
      <c r="B77" s="89">
        <v>3.91</v>
      </c>
      <c r="C77" s="89">
        <v>3.86</v>
      </c>
    </row>
    <row r="78" spans="2:3" ht="16" x14ac:dyDescent="0.2">
      <c r="B78" s="89">
        <v>3.89</v>
      </c>
      <c r="C78" s="89">
        <v>3.88</v>
      </c>
    </row>
    <row r="79" spans="2:3" ht="16" x14ac:dyDescent="0.2">
      <c r="B79" s="89">
        <v>4.04</v>
      </c>
      <c r="C79" s="89">
        <v>4.03</v>
      </c>
    </row>
    <row r="80" spans="2:3" ht="16" x14ac:dyDescent="0.2">
      <c r="B80" s="89">
        <v>4.04</v>
      </c>
      <c r="C80" s="89">
        <v>4.0199999999999996</v>
      </c>
    </row>
    <row r="81" spans="2:3" ht="16" x14ac:dyDescent="0.2">
      <c r="B81" s="89">
        <v>4.01</v>
      </c>
      <c r="C81" s="89">
        <v>3.99</v>
      </c>
    </row>
    <row r="82" spans="2:3" ht="16" x14ac:dyDescent="0.2">
      <c r="B82" s="89">
        <v>4</v>
      </c>
      <c r="C82" s="89">
        <v>4.05</v>
      </c>
    </row>
    <row r="83" spans="2:3" ht="16" x14ac:dyDescent="0.2">
      <c r="B83" s="89">
        <v>4.13</v>
      </c>
      <c r="C83" s="89">
        <v>4.0199999999999996</v>
      </c>
    </row>
    <row r="84" spans="2:3" ht="16" x14ac:dyDescent="0.2">
      <c r="B84" s="89">
        <v>4.0999999999999996</v>
      </c>
      <c r="C84" s="89">
        <v>4.04</v>
      </c>
    </row>
    <row r="85" spans="2:3" ht="16" x14ac:dyDescent="0.2">
      <c r="B85" s="89">
        <v>4.22</v>
      </c>
      <c r="C85" s="89">
        <v>4.04</v>
      </c>
    </row>
    <row r="86" spans="2:3" ht="16" x14ac:dyDescent="0.2">
      <c r="B86" s="89">
        <v>4.2300000000000004</v>
      </c>
      <c r="C86" s="89">
        <v>4.01</v>
      </c>
    </row>
    <row r="87" spans="2:3" ht="16" x14ac:dyDescent="0.2">
      <c r="B87" s="89">
        <v>4.21</v>
      </c>
      <c r="C87" s="89">
        <v>4.13</v>
      </c>
    </row>
    <row r="88" spans="2:3" ht="16" x14ac:dyDescent="0.2">
      <c r="B88" s="89">
        <v>4.1500000000000004</v>
      </c>
      <c r="C88" s="89">
        <v>4.1100000000000003</v>
      </c>
    </row>
    <row r="89" spans="2:3" ht="16" x14ac:dyDescent="0.2">
      <c r="B89" s="89">
        <v>4.24</v>
      </c>
      <c r="C89" s="89">
        <v>4.13</v>
      </c>
    </row>
    <row r="90" spans="2:3" ht="16" x14ac:dyDescent="0.2">
      <c r="B90" s="89">
        <v>4.18</v>
      </c>
      <c r="C90" s="89">
        <v>4.09</v>
      </c>
    </row>
    <row r="91" spans="2:3" ht="16" x14ac:dyDescent="0.2">
      <c r="B91" s="89">
        <v>4.3499999999999996</v>
      </c>
      <c r="C91" s="89">
        <v>4.2300000000000004</v>
      </c>
    </row>
    <row r="92" spans="2:3" ht="16" x14ac:dyDescent="0.2">
      <c r="B92" s="89">
        <v>4.26</v>
      </c>
      <c r="C92" s="89">
        <v>4.21</v>
      </c>
    </row>
    <row r="93" spans="2:3" ht="16" x14ac:dyDescent="0.2">
      <c r="B93" s="89">
        <v>4.29</v>
      </c>
      <c r="C93" s="89">
        <v>4.1900000000000004</v>
      </c>
    </row>
    <row r="94" spans="2:3" ht="16" x14ac:dyDescent="0.2">
      <c r="B94" s="89">
        <v>4.34</v>
      </c>
      <c r="C94" s="89">
        <v>4.18</v>
      </c>
    </row>
    <row r="95" spans="2:3" ht="16" x14ac:dyDescent="0.2">
      <c r="B95" s="89">
        <v>4.3499999999999996</v>
      </c>
      <c r="C95" s="89">
        <v>4.28</v>
      </c>
    </row>
    <row r="96" spans="2:3" ht="16" x14ac:dyDescent="0.2">
      <c r="B96" s="89">
        <v>4.26</v>
      </c>
      <c r="C96" s="89">
        <v>4.2699999999999996</v>
      </c>
    </row>
    <row r="97" spans="2:3" ht="16" x14ac:dyDescent="0.2">
      <c r="B97" s="89">
        <v>4.4000000000000004</v>
      </c>
      <c r="C97" s="89">
        <v>4.3499999999999996</v>
      </c>
    </row>
    <row r="98" spans="2:3" ht="16" x14ac:dyDescent="0.2">
      <c r="B98" s="89">
        <v>4.38</v>
      </c>
      <c r="C98" s="89">
        <v>4.3499999999999996</v>
      </c>
    </row>
    <row r="99" spans="2:3" ht="16" x14ac:dyDescent="0.2">
      <c r="B99" s="89">
        <v>4.45</v>
      </c>
      <c r="C99" s="89">
        <v>4.2699999999999996</v>
      </c>
    </row>
    <row r="100" spans="2:3" ht="16" x14ac:dyDescent="0.2">
      <c r="B100" s="89">
        <v>4.5199999999999996</v>
      </c>
      <c r="C100" s="89">
        <v>4.25</v>
      </c>
    </row>
    <row r="101" spans="2:3" ht="16" x14ac:dyDescent="0.2">
      <c r="B101" s="89">
        <v>4.5</v>
      </c>
      <c r="C101" s="89">
        <v>4.3099999999999996</v>
      </c>
    </row>
    <row r="102" spans="2:3" ht="16" x14ac:dyDescent="0.2">
      <c r="B102" s="89">
        <v>4.4800000000000004</v>
      </c>
      <c r="C102" s="89">
        <v>4.4000000000000004</v>
      </c>
    </row>
    <row r="103" spans="2:3" ht="16" x14ac:dyDescent="0.2">
      <c r="B103" s="89">
        <v>4.46</v>
      </c>
      <c r="C103" s="89">
        <v>4.43</v>
      </c>
    </row>
    <row r="104" spans="2:3" ht="16" x14ac:dyDescent="0.2">
      <c r="B104" s="89">
        <v>4.53</v>
      </c>
      <c r="C104" s="89">
        <v>4.4000000000000004</v>
      </c>
    </row>
    <row r="105" spans="2:3" ht="16" x14ac:dyDescent="0.2">
      <c r="B105" s="89">
        <v>4.6399999999999997</v>
      </c>
      <c r="C105" s="89">
        <v>4.38</v>
      </c>
    </row>
    <row r="106" spans="2:3" ht="16" x14ac:dyDescent="0.2">
      <c r="B106" s="89">
        <v>4.5599999999999996</v>
      </c>
      <c r="C106" s="89">
        <v>4.37</v>
      </c>
    </row>
    <row r="107" spans="2:3" ht="16" x14ac:dyDescent="0.2">
      <c r="B107" s="89">
        <v>4.5599999999999996</v>
      </c>
      <c r="C107" s="89">
        <v>4.4800000000000004</v>
      </c>
    </row>
    <row r="108" spans="2:3" ht="16" x14ac:dyDescent="0.2">
      <c r="B108" s="89">
        <v>4.6399999999999997</v>
      </c>
      <c r="C108" s="89">
        <v>4.53</v>
      </c>
    </row>
    <row r="109" spans="2:3" ht="16" x14ac:dyDescent="0.2">
      <c r="B109" s="89">
        <v>4.58</v>
      </c>
      <c r="C109" s="89">
        <v>4.53</v>
      </c>
    </row>
    <row r="110" spans="2:3" ht="16" x14ac:dyDescent="0.2">
      <c r="B110" s="89">
        <v>4.57</v>
      </c>
      <c r="C110" s="89">
        <v>4.57</v>
      </c>
    </row>
    <row r="111" spans="2:3" ht="16" x14ac:dyDescent="0.2">
      <c r="B111" s="89">
        <v>4.5999999999999996</v>
      </c>
      <c r="C111" s="89">
        <v>4.62</v>
      </c>
    </row>
    <row r="112" spans="2:3" ht="16" x14ac:dyDescent="0.2">
      <c r="B112" s="89">
        <v>4.67</v>
      </c>
      <c r="C112" s="89">
        <v>4.59</v>
      </c>
    </row>
    <row r="113" spans="2:3" ht="16" x14ac:dyDescent="0.2">
      <c r="B113" s="89">
        <v>4.67</v>
      </c>
      <c r="C113" s="89">
        <v>4.6100000000000003</v>
      </c>
    </row>
    <row r="114" spans="2:3" ht="16" x14ac:dyDescent="0.2">
      <c r="B114" s="89">
        <v>4.72</v>
      </c>
      <c r="C114" s="89">
        <v>4.57</v>
      </c>
    </row>
    <row r="115" spans="2:3" ht="16" x14ac:dyDescent="0.2">
      <c r="B115" s="89">
        <v>4.71</v>
      </c>
      <c r="C115" s="89">
        <v>4.6100000000000003</v>
      </c>
    </row>
    <row r="116" spans="2:3" ht="16" x14ac:dyDescent="0.2">
      <c r="B116" s="89">
        <v>4.72</v>
      </c>
      <c r="C116" s="89">
        <v>4.67</v>
      </c>
    </row>
    <row r="117" spans="2:3" ht="16" x14ac:dyDescent="0.2">
      <c r="B117" s="89">
        <v>4.7</v>
      </c>
      <c r="C117" s="89">
        <v>4.72</v>
      </c>
    </row>
    <row r="118" spans="2:3" ht="16" x14ac:dyDescent="0.2">
      <c r="B118" s="89">
        <v>4.8099999999999996</v>
      </c>
      <c r="C118" s="89">
        <v>4.6900000000000004</v>
      </c>
    </row>
    <row r="119" spans="2:3" ht="16" x14ac:dyDescent="0.2">
      <c r="B119" s="89">
        <v>4.8</v>
      </c>
      <c r="C119" s="89">
        <v>4.7699999999999996</v>
      </c>
    </row>
    <row r="120" spans="2:3" ht="16" x14ac:dyDescent="0.2">
      <c r="B120" s="89">
        <v>4.82</v>
      </c>
      <c r="C120" s="89">
        <v>4.8099999999999996</v>
      </c>
    </row>
    <row r="121" spans="2:3" ht="16" x14ac:dyDescent="0.2">
      <c r="B121" s="89">
        <v>4.8899999999999997</v>
      </c>
      <c r="C121" s="89">
        <v>4.82</v>
      </c>
    </row>
    <row r="122" spans="2:3" ht="16" x14ac:dyDescent="0.2">
      <c r="B122" s="89">
        <v>4.8899999999999997</v>
      </c>
      <c r="C122" s="89">
        <v>4.76</v>
      </c>
    </row>
    <row r="123" spans="2:3" ht="16" x14ac:dyDescent="0.2">
      <c r="B123" s="89">
        <v>4.92</v>
      </c>
      <c r="C123" s="89">
        <v>4.93</v>
      </c>
    </row>
    <row r="124" spans="2:3" ht="16" x14ac:dyDescent="0.2">
      <c r="B124" s="89">
        <v>4.88</v>
      </c>
      <c r="C124" s="89">
        <v>4.9400000000000004</v>
      </c>
    </row>
    <row r="125" spans="2:3" ht="16" x14ac:dyDescent="0.2">
      <c r="B125" s="89">
        <v>4.87</v>
      </c>
      <c r="C125" s="89">
        <v>4.8499999999999996</v>
      </c>
    </row>
    <row r="126" spans="2:3" ht="16" x14ac:dyDescent="0.2">
      <c r="B126" s="89">
        <v>4.9400000000000004</v>
      </c>
      <c r="C126" s="89">
        <v>4.88</v>
      </c>
    </row>
    <row r="127" spans="2:3" ht="16" x14ac:dyDescent="0.2">
      <c r="B127" s="89">
        <v>4.8899999999999997</v>
      </c>
      <c r="C127" s="89">
        <v>4.9000000000000004</v>
      </c>
    </row>
    <row r="128" spans="2:3" ht="16" x14ac:dyDescent="0.2">
      <c r="B128" s="89">
        <v>4.8899999999999997</v>
      </c>
      <c r="C128" s="89">
        <v>4.96</v>
      </c>
    </row>
    <row r="129" spans="2:3" ht="16" x14ac:dyDescent="0.2">
      <c r="B129" s="89">
        <v>4.8499999999999996</v>
      </c>
      <c r="C129" s="89">
        <v>4.99</v>
      </c>
    </row>
    <row r="130" spans="2:3" ht="16" x14ac:dyDescent="0.2">
      <c r="B130" s="89">
        <v>4.87</v>
      </c>
      <c r="C130" s="89">
        <v>5</v>
      </c>
    </row>
    <row r="131" spans="2:3" ht="16" x14ac:dyDescent="0.2">
      <c r="B131" s="89">
        <v>4.87</v>
      </c>
      <c r="C131" s="89">
        <v>5.0199999999999996</v>
      </c>
    </row>
    <row r="132" spans="2:3" ht="16" x14ac:dyDescent="0.2">
      <c r="B132" s="89">
        <v>4.8899999999999997</v>
      </c>
      <c r="C132" s="89">
        <v>4.9800000000000004</v>
      </c>
    </row>
    <row r="133" spans="2:3" ht="16" x14ac:dyDescent="0.2">
      <c r="B133" s="89">
        <v>4.99</v>
      </c>
      <c r="C133" s="89">
        <v>5</v>
      </c>
    </row>
    <row r="134" spans="2:3" ht="16" x14ac:dyDescent="0.2">
      <c r="B134" s="89">
        <v>4.99</v>
      </c>
      <c r="C134" s="89">
        <v>4.99</v>
      </c>
    </row>
    <row r="135" spans="2:3" ht="16" x14ac:dyDescent="0.2">
      <c r="B135" s="89">
        <v>5.03</v>
      </c>
      <c r="C135" s="89">
        <v>5.12</v>
      </c>
    </row>
    <row r="136" spans="2:3" ht="16" x14ac:dyDescent="0.2">
      <c r="B136" s="89">
        <v>5.07</v>
      </c>
      <c r="C136" s="89">
        <v>5.07</v>
      </c>
    </row>
    <row r="137" spans="2:3" ht="16" x14ac:dyDescent="0.2">
      <c r="B137" s="89">
        <v>5.0599999999999996</v>
      </c>
      <c r="C137" s="89">
        <v>5.15</v>
      </c>
    </row>
    <row r="138" spans="2:3" ht="16" x14ac:dyDescent="0.2">
      <c r="B138" s="89">
        <v>5.05</v>
      </c>
      <c r="C138" s="89">
        <v>5.17</v>
      </c>
    </row>
    <row r="139" spans="2:3" ht="16" x14ac:dyDescent="0.2">
      <c r="B139" s="89">
        <v>5.16</v>
      </c>
      <c r="C139" s="89">
        <v>5.16</v>
      </c>
    </row>
    <row r="140" spans="2:3" ht="16" x14ac:dyDescent="0.2">
      <c r="B140" s="89">
        <v>5.21</v>
      </c>
      <c r="C140" s="89">
        <v>5.22</v>
      </c>
    </row>
    <row r="141" spans="2:3" ht="16" x14ac:dyDescent="0.2">
      <c r="B141" s="89">
        <v>5.3</v>
      </c>
      <c r="C141" s="89">
        <v>5.16</v>
      </c>
    </row>
    <row r="142" spans="2:3" ht="16" x14ac:dyDescent="0.2">
      <c r="B142" s="89">
        <v>5.43</v>
      </c>
      <c r="C142" s="89">
        <v>5.19</v>
      </c>
    </row>
    <row r="143" spans="2:3" ht="16" x14ac:dyDescent="0.2">
      <c r="B143" s="89">
        <v>5.4</v>
      </c>
      <c r="C143" s="89">
        <v>5.28</v>
      </c>
    </row>
    <row r="144" spans="2:3" ht="16" x14ac:dyDescent="0.2">
      <c r="B144" s="89">
        <v>5.39</v>
      </c>
      <c r="C144" s="89">
        <v>5.29</v>
      </c>
    </row>
    <row r="145" spans="2:3" ht="16" x14ac:dyDescent="0.2">
      <c r="B145" s="89">
        <v>5.52</v>
      </c>
      <c r="C145" s="89">
        <v>5.28</v>
      </c>
    </row>
    <row r="146" spans="2:3" ht="16" x14ac:dyDescent="0.2">
      <c r="B146" s="89">
        <v>5.48</v>
      </c>
      <c r="C146" s="89">
        <v>5.36</v>
      </c>
    </row>
    <row r="147" spans="2:3" ht="16" x14ac:dyDescent="0.2">
      <c r="B147" s="89">
        <v>5.64</v>
      </c>
      <c r="C147" s="89">
        <v>5.36</v>
      </c>
    </row>
    <row r="148" spans="2:3" ht="16" x14ac:dyDescent="0.2">
      <c r="B148" s="89">
        <v>5.56</v>
      </c>
      <c r="C148" s="89">
        <v>5.59</v>
      </c>
    </row>
    <row r="149" spans="2:3" ht="16" x14ac:dyDescent="0.2">
      <c r="B149" s="89">
        <v>5.64</v>
      </c>
      <c r="C149" s="89">
        <v>5.56</v>
      </c>
    </row>
    <row r="150" spans="2:3" ht="16" x14ac:dyDescent="0.2">
      <c r="B150" s="89">
        <v>5.69</v>
      </c>
      <c r="C150" s="89">
        <v>5.63</v>
      </c>
    </row>
    <row r="151" spans="2:3" ht="16" x14ac:dyDescent="0.2">
      <c r="B151" s="89">
        <v>5.67</v>
      </c>
      <c r="C151" s="89">
        <v>5.6</v>
      </c>
    </row>
    <row r="152" spans="2:3" ht="16" x14ac:dyDescent="0.2">
      <c r="B152" s="89">
        <v>5.67</v>
      </c>
      <c r="C152" s="89">
        <v>5.78</v>
      </c>
    </row>
    <row r="153" spans="2:3" ht="16" x14ac:dyDescent="0.2">
      <c r="B153" s="89">
        <v>5.9</v>
      </c>
      <c r="C153" s="89">
        <v>5.82</v>
      </c>
    </row>
    <row r="154" spans="2:3" ht="16" x14ac:dyDescent="0.2">
      <c r="B154" s="89">
        <v>6.52</v>
      </c>
      <c r="C154" s="89">
        <v>5.88</v>
      </c>
    </row>
    <row r="155" spans="2:3" ht="16" x14ac:dyDescent="0.2">
      <c r="B155" s="89">
        <v>6.5</v>
      </c>
      <c r="C155" s="89">
        <v>6.16</v>
      </c>
    </row>
    <row r="156" spans="2:3" ht="16" x14ac:dyDescent="0.2">
      <c r="B156" s="89">
        <v>6.54</v>
      </c>
      <c r="C156" s="89">
        <v>6.35</v>
      </c>
    </row>
    <row r="157" spans="2:3" ht="16" x14ac:dyDescent="0.2">
      <c r="B157" s="89">
        <v>6.67</v>
      </c>
      <c r="C157" s="89">
        <v>6.29</v>
      </c>
    </row>
    <row r="158" spans="2:3" ht="16" x14ac:dyDescent="0.2">
      <c r="B158" s="89">
        <v>6.68</v>
      </c>
      <c r="C158" s="89">
        <v>6.47</v>
      </c>
    </row>
    <row r="159" spans="2:3" ht="16" x14ac:dyDescent="0.2">
      <c r="B159" s="89">
        <v>6.68</v>
      </c>
      <c r="C159" s="89">
        <v>6.56</v>
      </c>
    </row>
    <row r="160" spans="2:3" ht="16" x14ac:dyDescent="0.2">
      <c r="B160" s="89">
        <v>6.87</v>
      </c>
      <c r="C160" s="89">
        <v>6.71</v>
      </c>
    </row>
    <row r="161" spans="1:3" ht="16" x14ac:dyDescent="0.2">
      <c r="B161" s="89">
        <v>7.04</v>
      </c>
      <c r="C161" s="89">
        <v>6.69</v>
      </c>
    </row>
    <row r="162" spans="1:3" ht="16" x14ac:dyDescent="0.2">
      <c r="B162" s="89">
        <v>7.22</v>
      </c>
      <c r="C162" s="89">
        <v>7.14</v>
      </c>
    </row>
    <row r="163" spans="1:3" ht="16" x14ac:dyDescent="0.2">
      <c r="B163" s="89">
        <v>7.27</v>
      </c>
      <c r="C163" s="89"/>
    </row>
    <row r="164" spans="1:3" ht="16" x14ac:dyDescent="0.2">
      <c r="B164" s="89"/>
      <c r="C164" s="89"/>
    </row>
    <row r="165" spans="1:3" x14ac:dyDescent="0.15">
      <c r="A165" s="90" t="s">
        <v>452</v>
      </c>
    </row>
  </sheetData>
  <mergeCells count="4">
    <mergeCell ref="A1:H1"/>
    <mergeCell ref="A27:K27"/>
    <mergeCell ref="O29:Q29"/>
    <mergeCell ref="A38:K3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C53B-9003-5845-90E3-4CBB0D54E96E}">
  <dimension ref="A1:E36"/>
  <sheetViews>
    <sheetView workbookViewId="0">
      <selection sqref="A1:E1"/>
    </sheetView>
  </sheetViews>
  <sheetFormatPr baseColWidth="10" defaultRowHeight="14" x14ac:dyDescent="0.15"/>
  <cols>
    <col min="1" max="1" width="12.6640625" style="90" bestFit="1" customWidth="1"/>
    <col min="2" max="2" width="20.33203125" style="90" bestFit="1" customWidth="1"/>
    <col min="3" max="3" width="22.6640625" style="90" bestFit="1" customWidth="1"/>
    <col min="4" max="4" width="43.83203125" style="90" bestFit="1" customWidth="1"/>
    <col min="5" max="5" width="47.33203125" style="90" bestFit="1" customWidth="1"/>
    <col min="6" max="16384" width="10.83203125" style="90"/>
  </cols>
  <sheetData>
    <row r="1" spans="1:5" ht="15" x14ac:dyDescent="0.15">
      <c r="A1" s="421" t="s">
        <v>209</v>
      </c>
      <c r="B1" s="421"/>
      <c r="C1" s="421"/>
      <c r="D1" s="421"/>
      <c r="E1" s="421"/>
    </row>
    <row r="3" spans="1:5" x14ac:dyDescent="0.15">
      <c r="A3" s="135" t="s">
        <v>205</v>
      </c>
      <c r="B3" s="136" t="s">
        <v>206</v>
      </c>
      <c r="C3" s="136" t="s">
        <v>197</v>
      </c>
      <c r="D3" s="136" t="s">
        <v>198</v>
      </c>
      <c r="E3" s="136" t="s">
        <v>199</v>
      </c>
    </row>
    <row r="4" spans="1:5" x14ac:dyDescent="0.15">
      <c r="A4" s="122">
        <v>1</v>
      </c>
      <c r="B4" s="90" t="s">
        <v>166</v>
      </c>
      <c r="C4" s="90" t="s">
        <v>200</v>
      </c>
      <c r="D4" s="123">
        <v>0.56000000000000005</v>
      </c>
      <c r="E4" s="124">
        <v>600</v>
      </c>
    </row>
    <row r="5" spans="1:5" x14ac:dyDescent="0.15">
      <c r="A5" s="122"/>
      <c r="C5" s="90" t="s">
        <v>201</v>
      </c>
      <c r="D5" s="123">
        <v>0.45</v>
      </c>
      <c r="E5" s="124">
        <v>600</v>
      </c>
    </row>
    <row r="6" spans="1:5" x14ac:dyDescent="0.15">
      <c r="A6" s="122"/>
      <c r="B6" s="90" t="s">
        <v>202</v>
      </c>
      <c r="C6" s="90" t="s">
        <v>200</v>
      </c>
      <c r="D6" s="123">
        <v>0.48</v>
      </c>
      <c r="E6" s="124">
        <v>600</v>
      </c>
    </row>
    <row r="7" spans="1:5" x14ac:dyDescent="0.15">
      <c r="A7" s="122"/>
      <c r="C7" s="90" t="s">
        <v>201</v>
      </c>
      <c r="D7" s="123">
        <v>0.52</v>
      </c>
      <c r="E7" s="124">
        <v>600</v>
      </c>
    </row>
    <row r="8" spans="1:5" x14ac:dyDescent="0.15">
      <c r="A8" s="122"/>
      <c r="B8" s="93"/>
      <c r="C8" s="137" t="s">
        <v>208</v>
      </c>
      <c r="D8" s="138">
        <f>AVERAGE(D4:D7)</f>
        <v>0.50249999999999995</v>
      </c>
      <c r="E8" s="125"/>
    </row>
    <row r="9" spans="1:5" x14ac:dyDescent="0.15">
      <c r="A9" s="122"/>
      <c r="B9" s="90" t="s">
        <v>203</v>
      </c>
      <c r="C9" s="90" t="s">
        <v>200</v>
      </c>
      <c r="D9" s="123">
        <v>0.24</v>
      </c>
      <c r="E9" s="124">
        <v>600</v>
      </c>
    </row>
    <row r="10" spans="1:5" x14ac:dyDescent="0.15">
      <c r="A10" s="122"/>
      <c r="C10" s="90" t="s">
        <v>201</v>
      </c>
      <c r="D10" s="123">
        <v>0.31</v>
      </c>
      <c r="E10" s="124">
        <v>600</v>
      </c>
    </row>
    <row r="11" spans="1:5" x14ac:dyDescent="0.15">
      <c r="A11" s="122"/>
      <c r="B11" s="90" t="s">
        <v>204</v>
      </c>
      <c r="C11" s="90" t="s">
        <v>200</v>
      </c>
      <c r="D11" s="123">
        <v>0.28000000000000003</v>
      </c>
      <c r="E11" s="124">
        <v>600</v>
      </c>
    </row>
    <row r="12" spans="1:5" x14ac:dyDescent="0.15">
      <c r="A12" s="122"/>
      <c r="C12" s="90" t="s">
        <v>201</v>
      </c>
      <c r="D12" s="123">
        <v>0.28000000000000003</v>
      </c>
      <c r="E12" s="124">
        <v>600</v>
      </c>
    </row>
    <row r="13" spans="1:5" x14ac:dyDescent="0.15">
      <c r="A13" s="122"/>
      <c r="B13" s="126"/>
      <c r="C13" s="139" t="s">
        <v>207</v>
      </c>
      <c r="D13" s="140">
        <f>AVERAGE(D9:D12)</f>
        <v>0.27750000000000002</v>
      </c>
      <c r="E13" s="127"/>
    </row>
    <row r="14" spans="1:5" ht="15" thickBot="1" x14ac:dyDescent="0.2">
      <c r="A14" s="128"/>
      <c r="B14" s="129"/>
      <c r="C14" s="141"/>
      <c r="D14" s="142"/>
      <c r="E14" s="130"/>
    </row>
    <row r="15" spans="1:5" x14ac:dyDescent="0.15">
      <c r="A15" s="100">
        <v>2</v>
      </c>
      <c r="B15" s="90" t="s">
        <v>166</v>
      </c>
      <c r="C15" s="90" t="s">
        <v>200</v>
      </c>
      <c r="D15" s="123">
        <v>0.37</v>
      </c>
      <c r="E15" s="124">
        <v>600</v>
      </c>
    </row>
    <row r="16" spans="1:5" x14ac:dyDescent="0.15">
      <c r="A16" s="100"/>
      <c r="C16" s="90" t="s">
        <v>201</v>
      </c>
      <c r="D16" s="123">
        <v>0.45</v>
      </c>
      <c r="E16" s="124">
        <v>600</v>
      </c>
    </row>
    <row r="17" spans="1:5" x14ac:dyDescent="0.15">
      <c r="A17" s="100"/>
      <c r="B17" s="90" t="s">
        <v>202</v>
      </c>
      <c r="C17" s="90" t="s">
        <v>200</v>
      </c>
      <c r="D17" s="123">
        <v>0.47</v>
      </c>
      <c r="E17" s="124">
        <v>600</v>
      </c>
    </row>
    <row r="18" spans="1:5" x14ac:dyDescent="0.15">
      <c r="A18" s="100"/>
      <c r="C18" s="90" t="s">
        <v>201</v>
      </c>
      <c r="D18" s="123">
        <v>0.44</v>
      </c>
      <c r="E18" s="124">
        <v>600</v>
      </c>
    </row>
    <row r="19" spans="1:5" x14ac:dyDescent="0.15">
      <c r="A19" s="100"/>
      <c r="B19" s="93"/>
      <c r="C19" s="137" t="s">
        <v>208</v>
      </c>
      <c r="D19" s="138">
        <f>AVERAGE(D15:D18)</f>
        <v>0.4325</v>
      </c>
      <c r="E19" s="125"/>
    </row>
    <row r="20" spans="1:5" x14ac:dyDescent="0.15">
      <c r="A20" s="100"/>
      <c r="B20" s="90" t="s">
        <v>203</v>
      </c>
      <c r="C20" s="90" t="s">
        <v>200</v>
      </c>
      <c r="D20" s="123">
        <v>0.28000000000000003</v>
      </c>
      <c r="E20" s="124">
        <v>600</v>
      </c>
    </row>
    <row r="21" spans="1:5" x14ac:dyDescent="0.15">
      <c r="A21" s="100"/>
      <c r="C21" s="90" t="s">
        <v>201</v>
      </c>
      <c r="D21" s="123">
        <v>0.33</v>
      </c>
      <c r="E21" s="124">
        <v>600</v>
      </c>
    </row>
    <row r="22" spans="1:5" x14ac:dyDescent="0.15">
      <c r="A22" s="100"/>
      <c r="B22" s="90" t="s">
        <v>204</v>
      </c>
      <c r="C22" s="90" t="s">
        <v>200</v>
      </c>
      <c r="D22" s="123">
        <v>0.33</v>
      </c>
      <c r="E22" s="124">
        <v>600</v>
      </c>
    </row>
    <row r="23" spans="1:5" x14ac:dyDescent="0.15">
      <c r="A23" s="100"/>
      <c r="C23" s="90" t="s">
        <v>201</v>
      </c>
      <c r="D23" s="123">
        <v>0.28999999999999998</v>
      </c>
      <c r="E23" s="124">
        <v>600</v>
      </c>
    </row>
    <row r="24" spans="1:5" x14ac:dyDescent="0.15">
      <c r="A24" s="100"/>
      <c r="B24" s="126"/>
      <c r="C24" s="139" t="s">
        <v>207</v>
      </c>
      <c r="D24" s="140">
        <f>AVERAGE(D20:D23)</f>
        <v>0.30750000000000005</v>
      </c>
      <c r="E24" s="127"/>
    </row>
    <row r="25" spans="1:5" ht="15" thickBot="1" x14ac:dyDescent="0.2">
      <c r="A25" s="128"/>
      <c r="B25" s="129"/>
      <c r="C25" s="141"/>
      <c r="D25" s="142"/>
      <c r="E25" s="130"/>
    </row>
    <row r="26" spans="1:5" x14ac:dyDescent="0.15">
      <c r="A26" s="131">
        <v>3</v>
      </c>
      <c r="B26" s="90" t="s">
        <v>166</v>
      </c>
      <c r="C26" s="90" t="s">
        <v>200</v>
      </c>
      <c r="D26" s="123">
        <v>0.46</v>
      </c>
      <c r="E26" s="124">
        <v>600</v>
      </c>
    </row>
    <row r="27" spans="1:5" x14ac:dyDescent="0.15">
      <c r="A27" s="131"/>
      <c r="C27" s="90" t="s">
        <v>201</v>
      </c>
      <c r="D27" s="123">
        <v>0.43</v>
      </c>
      <c r="E27" s="124">
        <v>600</v>
      </c>
    </row>
    <row r="28" spans="1:5" x14ac:dyDescent="0.15">
      <c r="A28" s="131"/>
      <c r="B28" s="90" t="s">
        <v>202</v>
      </c>
      <c r="C28" s="90" t="s">
        <v>200</v>
      </c>
      <c r="D28" s="123">
        <v>0.42</v>
      </c>
      <c r="E28" s="124">
        <v>600</v>
      </c>
    </row>
    <row r="29" spans="1:5" x14ac:dyDescent="0.15">
      <c r="A29" s="131"/>
      <c r="C29" s="90" t="s">
        <v>201</v>
      </c>
      <c r="D29" s="132">
        <v>0.38500000000000001</v>
      </c>
      <c r="E29" s="124">
        <v>600</v>
      </c>
    </row>
    <row r="30" spans="1:5" x14ac:dyDescent="0.15">
      <c r="A30" s="131"/>
      <c r="B30" s="93"/>
      <c r="C30" s="137" t="s">
        <v>208</v>
      </c>
      <c r="D30" s="138">
        <f>AVERAGE(D26:D29)</f>
        <v>0.42375000000000002</v>
      </c>
      <c r="E30" s="125"/>
    </row>
    <row r="31" spans="1:5" x14ac:dyDescent="0.15">
      <c r="A31" s="131"/>
      <c r="B31" s="90" t="s">
        <v>203</v>
      </c>
      <c r="C31" s="90" t="s">
        <v>200</v>
      </c>
      <c r="D31" s="133">
        <v>0.255</v>
      </c>
      <c r="E31" s="124">
        <v>600</v>
      </c>
    </row>
    <row r="32" spans="1:5" x14ac:dyDescent="0.15">
      <c r="A32" s="131"/>
      <c r="C32" s="90" t="s">
        <v>201</v>
      </c>
      <c r="D32" s="123">
        <v>0.27</v>
      </c>
      <c r="E32" s="124">
        <v>600</v>
      </c>
    </row>
    <row r="33" spans="1:5" x14ac:dyDescent="0.15">
      <c r="A33" s="131"/>
      <c r="B33" s="90" t="s">
        <v>204</v>
      </c>
      <c r="C33" s="90" t="s">
        <v>200</v>
      </c>
      <c r="D33" s="123">
        <v>0.26</v>
      </c>
      <c r="E33" s="124">
        <v>600</v>
      </c>
    </row>
    <row r="34" spans="1:5" x14ac:dyDescent="0.15">
      <c r="A34" s="131"/>
      <c r="C34" s="90" t="s">
        <v>201</v>
      </c>
      <c r="D34" s="123">
        <v>0.28999999999999998</v>
      </c>
      <c r="E34" s="124">
        <v>600</v>
      </c>
    </row>
    <row r="35" spans="1:5" x14ac:dyDescent="0.15">
      <c r="A35" s="131"/>
      <c r="B35" s="126"/>
      <c r="C35" s="139" t="s">
        <v>207</v>
      </c>
      <c r="D35" s="143">
        <f>AVERAGE(D31:D34)</f>
        <v>0.26874999999999999</v>
      </c>
      <c r="E35" s="127"/>
    </row>
    <row r="36" spans="1:5" x14ac:dyDescent="0.15">
      <c r="A36" s="134"/>
      <c r="C36" s="84"/>
      <c r="D36" s="144"/>
      <c r="E36" s="124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7F7F-ABF1-47ED-981E-0387A977BD75}">
  <dimension ref="A1:P104"/>
  <sheetViews>
    <sheetView topLeftCell="A47" workbookViewId="0">
      <selection activeCell="D65" sqref="D65"/>
    </sheetView>
  </sheetViews>
  <sheetFormatPr baseColWidth="10" defaultColWidth="8.83203125" defaultRowHeight="15" x14ac:dyDescent="0.2"/>
  <cols>
    <col min="1" max="1" width="10.1640625" bestFit="1" customWidth="1"/>
    <col min="2" max="2" width="13.1640625" bestFit="1" customWidth="1"/>
    <col min="3" max="3" width="9.1640625" bestFit="1" customWidth="1"/>
    <col min="4" max="4" width="17.1640625" bestFit="1" customWidth="1"/>
    <col min="5" max="5" width="27" bestFit="1" customWidth="1"/>
    <col min="6" max="6" width="15.5" customWidth="1"/>
    <col min="7" max="7" width="18" customWidth="1"/>
    <col min="8" max="8" width="16.1640625" customWidth="1"/>
    <col min="9" max="9" width="15.1640625" customWidth="1"/>
    <col min="10" max="10" width="21" bestFit="1" customWidth="1"/>
    <col min="11" max="11" width="9.1640625" bestFit="1" customWidth="1"/>
    <col min="12" max="12" width="20.5" bestFit="1" customWidth="1"/>
    <col min="14" max="14" width="9.6640625" bestFit="1" customWidth="1"/>
  </cols>
  <sheetData>
    <row r="1" spans="1:16" x14ac:dyDescent="0.2">
      <c r="A1" s="422" t="s">
        <v>117</v>
      </c>
      <c r="B1" s="422"/>
      <c r="C1" s="422"/>
      <c r="D1" s="422"/>
      <c r="E1" s="422"/>
      <c r="F1" s="422"/>
      <c r="L1" s="53"/>
    </row>
    <row r="2" spans="1:16" x14ac:dyDescent="0.2">
      <c r="A2" s="17"/>
      <c r="B2" s="17"/>
      <c r="C2" s="17"/>
      <c r="D2" s="17"/>
      <c r="E2" s="17"/>
      <c r="F2" s="17"/>
      <c r="L2" s="53"/>
    </row>
    <row r="3" spans="1:16" x14ac:dyDescent="0.2">
      <c r="B3" s="2" t="s">
        <v>6</v>
      </c>
      <c r="I3" s="423" t="s">
        <v>0</v>
      </c>
      <c r="J3" s="424"/>
      <c r="K3" s="426" t="s">
        <v>25</v>
      </c>
      <c r="L3" s="427"/>
      <c r="M3" s="428" t="s">
        <v>119</v>
      </c>
      <c r="N3" s="429"/>
      <c r="O3" s="425"/>
      <c r="P3" s="425"/>
    </row>
    <row r="4" spans="1:16" ht="17" x14ac:dyDescent="0.2">
      <c r="C4" s="2" t="s">
        <v>1</v>
      </c>
      <c r="D4" s="2" t="s">
        <v>2</v>
      </c>
      <c r="E4" s="14" t="s">
        <v>3</v>
      </c>
      <c r="F4" s="14" t="s">
        <v>118</v>
      </c>
      <c r="G4" s="7" t="s">
        <v>4</v>
      </c>
      <c r="H4" s="5" t="s">
        <v>5</v>
      </c>
      <c r="I4" s="4" t="s">
        <v>23</v>
      </c>
      <c r="J4" s="6" t="s">
        <v>24</v>
      </c>
      <c r="K4" s="10" t="s">
        <v>23</v>
      </c>
      <c r="L4" s="11" t="s">
        <v>24</v>
      </c>
      <c r="M4" s="13" t="s">
        <v>26</v>
      </c>
      <c r="N4" s="13" t="s">
        <v>27</v>
      </c>
    </row>
    <row r="5" spans="1:16" ht="16" x14ac:dyDescent="0.2">
      <c r="B5" t="s">
        <v>7</v>
      </c>
      <c r="C5">
        <v>12</v>
      </c>
      <c r="D5">
        <v>2</v>
      </c>
      <c r="E5">
        <v>11</v>
      </c>
      <c r="F5">
        <v>5</v>
      </c>
      <c r="G5">
        <v>19</v>
      </c>
      <c r="H5" s="3">
        <v>15</v>
      </c>
      <c r="I5" s="1">
        <v>38691.567999999999</v>
      </c>
      <c r="J5" s="16">
        <f>(H5/I5)*25000</f>
        <v>9.6920341920492863</v>
      </c>
      <c r="K5" s="12">
        <v>33996.481</v>
      </c>
      <c r="L5" s="16">
        <f>(G5/K5)*25000</f>
        <v>13.972034340848397</v>
      </c>
      <c r="M5" s="8">
        <f>F5/E5</f>
        <v>0.45454545454545453</v>
      </c>
      <c r="N5" s="8">
        <f>M5*100</f>
        <v>45.454545454545453</v>
      </c>
    </row>
    <row r="6" spans="1:16" ht="16" x14ac:dyDescent="0.2">
      <c r="B6" t="s">
        <v>8</v>
      </c>
      <c r="C6">
        <v>5</v>
      </c>
      <c r="D6">
        <v>0</v>
      </c>
      <c r="E6">
        <v>9</v>
      </c>
      <c r="F6">
        <v>5</v>
      </c>
      <c r="G6">
        <v>14</v>
      </c>
      <c r="H6" s="3">
        <v>10</v>
      </c>
      <c r="I6" s="1">
        <v>39127.065999999999</v>
      </c>
      <c r="J6" s="16">
        <f>(H6/I6)*25000</f>
        <v>6.3894389627885726</v>
      </c>
      <c r="K6" s="12">
        <v>33959.678</v>
      </c>
      <c r="L6" s="16">
        <f t="shared" ref="L6:L57" si="0">(G6/K6)*25000</f>
        <v>10.306340360471026</v>
      </c>
      <c r="M6" s="8">
        <f t="shared" ref="M6:M57" si="1">F6/E6</f>
        <v>0.55555555555555558</v>
      </c>
      <c r="N6" s="8">
        <f t="shared" ref="N6:N57" si="2">M6*100</f>
        <v>55.555555555555557</v>
      </c>
    </row>
    <row r="7" spans="1:16" ht="16" x14ac:dyDescent="0.2">
      <c r="B7" t="s">
        <v>9</v>
      </c>
      <c r="C7">
        <v>6</v>
      </c>
      <c r="D7">
        <v>1</v>
      </c>
      <c r="E7">
        <v>12</v>
      </c>
      <c r="F7">
        <v>9</v>
      </c>
      <c r="G7">
        <v>13</v>
      </c>
      <c r="H7" s="3">
        <v>12</v>
      </c>
      <c r="I7" s="1">
        <v>30333.887999999999</v>
      </c>
      <c r="J7" s="16">
        <f>(H7/I7)*25000</f>
        <v>9.8899290456930551</v>
      </c>
      <c r="K7" s="12">
        <v>28328.625</v>
      </c>
      <c r="L7" s="16">
        <f t="shared" si="0"/>
        <v>11.472494693971203</v>
      </c>
      <c r="M7" s="8">
        <f t="shared" si="1"/>
        <v>0.75</v>
      </c>
      <c r="N7" s="8">
        <f t="shared" si="2"/>
        <v>75</v>
      </c>
    </row>
    <row r="8" spans="1:16" ht="16" x14ac:dyDescent="0.2">
      <c r="B8" t="s">
        <v>10</v>
      </c>
      <c r="C8">
        <v>4</v>
      </c>
      <c r="D8">
        <v>0</v>
      </c>
      <c r="E8">
        <v>10</v>
      </c>
      <c r="F8">
        <v>7</v>
      </c>
      <c r="G8">
        <v>7</v>
      </c>
      <c r="H8" s="3">
        <v>12</v>
      </c>
      <c r="I8" s="1">
        <v>41806.317999999999</v>
      </c>
      <c r="J8" s="16">
        <f>(H8/I8)*25000</f>
        <v>7.1759488601698909</v>
      </c>
      <c r="K8" s="12">
        <v>29701.059000000001</v>
      </c>
      <c r="L8" s="16">
        <f t="shared" si="0"/>
        <v>5.892045802137897</v>
      </c>
      <c r="M8" s="8">
        <f t="shared" si="1"/>
        <v>0.7</v>
      </c>
      <c r="N8" s="8">
        <f t="shared" si="2"/>
        <v>70</v>
      </c>
    </row>
    <row r="9" spans="1:16" x14ac:dyDescent="0.2">
      <c r="H9" s="3"/>
      <c r="J9" s="16"/>
      <c r="K9" s="9"/>
      <c r="L9" s="16"/>
      <c r="M9" s="8"/>
      <c r="N9" s="8"/>
    </row>
    <row r="10" spans="1:16" x14ac:dyDescent="0.2">
      <c r="H10" s="3"/>
      <c r="J10" s="16"/>
      <c r="K10" s="9"/>
      <c r="L10" s="16"/>
      <c r="M10" s="8"/>
      <c r="N10" s="8"/>
    </row>
    <row r="11" spans="1:16" x14ac:dyDescent="0.2">
      <c r="C11" s="2" t="s">
        <v>1</v>
      </c>
      <c r="D11" s="2" t="s">
        <v>2</v>
      </c>
      <c r="E11" s="14" t="s">
        <v>3</v>
      </c>
      <c r="F11" s="14" t="s">
        <v>118</v>
      </c>
      <c r="G11" s="7" t="s">
        <v>4</v>
      </c>
      <c r="H11" s="5" t="s">
        <v>5</v>
      </c>
      <c r="J11" s="16"/>
      <c r="K11" s="9"/>
      <c r="L11" s="16"/>
      <c r="M11" s="8"/>
      <c r="N11" s="8"/>
    </row>
    <row r="12" spans="1:16" ht="16" x14ac:dyDescent="0.2">
      <c r="B12" t="s">
        <v>11</v>
      </c>
      <c r="C12">
        <v>5</v>
      </c>
      <c r="D12">
        <v>1</v>
      </c>
      <c r="E12">
        <v>8</v>
      </c>
      <c r="F12">
        <v>7</v>
      </c>
      <c r="G12">
        <v>10</v>
      </c>
      <c r="H12" s="3">
        <v>8</v>
      </c>
      <c r="I12" s="1">
        <v>27067.326000000001</v>
      </c>
      <c r="J12" s="16">
        <f>(H12/I12)*25000</f>
        <v>7.3889825688728905</v>
      </c>
      <c r="K12" s="12">
        <v>37920.648000000001</v>
      </c>
      <c r="L12" s="16">
        <f t="shared" si="0"/>
        <v>6.5927143439110001</v>
      </c>
      <c r="M12" s="8">
        <f t="shared" si="1"/>
        <v>0.875</v>
      </c>
      <c r="N12" s="8">
        <f t="shared" si="2"/>
        <v>87.5</v>
      </c>
    </row>
    <row r="13" spans="1:16" ht="16" x14ac:dyDescent="0.2">
      <c r="B13" t="s">
        <v>12</v>
      </c>
      <c r="C13">
        <v>5</v>
      </c>
      <c r="D13">
        <v>2</v>
      </c>
      <c r="E13">
        <v>8</v>
      </c>
      <c r="F13">
        <v>4</v>
      </c>
      <c r="G13">
        <v>7</v>
      </c>
      <c r="H13" s="3">
        <v>7</v>
      </c>
      <c r="I13" s="1">
        <v>27089.439999999999</v>
      </c>
      <c r="J13" s="16">
        <f>(H13/I13)*25000</f>
        <v>6.4600818621573577</v>
      </c>
      <c r="K13" s="12">
        <v>29886.525000000001</v>
      </c>
      <c r="L13" s="16">
        <f t="shared" si="0"/>
        <v>5.855481692836487</v>
      </c>
      <c r="M13" s="8">
        <f t="shared" si="1"/>
        <v>0.5</v>
      </c>
      <c r="N13" s="8">
        <f t="shared" si="2"/>
        <v>50</v>
      </c>
    </row>
    <row r="14" spans="1:16" ht="16" x14ac:dyDescent="0.2">
      <c r="B14" t="s">
        <v>13</v>
      </c>
      <c r="C14">
        <v>2</v>
      </c>
      <c r="D14">
        <v>0</v>
      </c>
      <c r="E14">
        <v>12</v>
      </c>
      <c r="F14">
        <v>9</v>
      </c>
      <c r="G14">
        <v>6</v>
      </c>
      <c r="H14" s="3">
        <v>7</v>
      </c>
      <c r="I14" s="1">
        <v>34967.635999999999</v>
      </c>
      <c r="J14" s="16">
        <f>(H14/I14)*25000</f>
        <v>5.0046277077466721</v>
      </c>
      <c r="K14" s="12">
        <v>35737.506000000001</v>
      </c>
      <c r="L14" s="16">
        <f t="shared" si="0"/>
        <v>4.197271068663829</v>
      </c>
      <c r="M14" s="8">
        <f t="shared" si="1"/>
        <v>0.75</v>
      </c>
      <c r="N14" s="8">
        <f t="shared" si="2"/>
        <v>75</v>
      </c>
    </row>
    <row r="15" spans="1:16" ht="16" x14ac:dyDescent="0.2">
      <c r="B15" t="s">
        <v>14</v>
      </c>
      <c r="C15">
        <v>6</v>
      </c>
      <c r="D15">
        <v>0</v>
      </c>
      <c r="E15">
        <v>12</v>
      </c>
      <c r="F15">
        <v>3</v>
      </c>
      <c r="G15">
        <v>12</v>
      </c>
      <c r="H15" s="3">
        <v>14</v>
      </c>
      <c r="I15" s="1">
        <v>31731.502</v>
      </c>
      <c r="J15" s="16">
        <f>(H15/I15)*25000</f>
        <v>11.030048309720732</v>
      </c>
      <c r="K15" s="12">
        <v>29002.131000000001</v>
      </c>
      <c r="L15" s="16">
        <f t="shared" si="0"/>
        <v>10.344067475593432</v>
      </c>
      <c r="M15" s="8">
        <f t="shared" si="1"/>
        <v>0.25</v>
      </c>
      <c r="N15" s="8">
        <f t="shared" si="2"/>
        <v>25</v>
      </c>
    </row>
    <row r="16" spans="1:16" x14ac:dyDescent="0.2">
      <c r="H16" s="3"/>
      <c r="J16" s="16"/>
      <c r="K16" s="9"/>
      <c r="L16" s="16"/>
      <c r="M16" s="8"/>
      <c r="N16" s="8"/>
    </row>
    <row r="17" spans="2:14" x14ac:dyDescent="0.2">
      <c r="H17" s="3"/>
      <c r="J17" s="16"/>
      <c r="K17" s="9"/>
      <c r="L17" s="16"/>
      <c r="M17" s="8"/>
      <c r="N17" s="8"/>
    </row>
    <row r="18" spans="2:14" x14ac:dyDescent="0.2">
      <c r="C18" s="2" t="s">
        <v>1</v>
      </c>
      <c r="D18" s="2" t="s">
        <v>2</v>
      </c>
      <c r="E18" s="14" t="s">
        <v>3</v>
      </c>
      <c r="F18" s="14" t="s">
        <v>118</v>
      </c>
      <c r="G18" s="7" t="s">
        <v>4</v>
      </c>
      <c r="H18" s="5" t="s">
        <v>5</v>
      </c>
      <c r="J18" s="16"/>
      <c r="K18" s="9"/>
      <c r="L18" s="16"/>
      <c r="M18" s="8"/>
      <c r="N18" s="8"/>
    </row>
    <row r="19" spans="2:14" ht="16" x14ac:dyDescent="0.2">
      <c r="B19" t="s">
        <v>15</v>
      </c>
      <c r="C19">
        <v>2</v>
      </c>
      <c r="D19">
        <v>0</v>
      </c>
      <c r="E19">
        <v>11</v>
      </c>
      <c r="F19">
        <v>4</v>
      </c>
      <c r="G19">
        <v>6</v>
      </c>
      <c r="H19" s="3">
        <v>12</v>
      </c>
      <c r="I19" s="1">
        <v>46807.366999999998</v>
      </c>
      <c r="J19" s="16">
        <f>(H19/I19)*25000</f>
        <v>6.4092475015738453</v>
      </c>
      <c r="K19" s="12">
        <v>23133.878000000001</v>
      </c>
      <c r="L19" s="16">
        <f t="shared" si="0"/>
        <v>6.4839971923427626</v>
      </c>
      <c r="M19" s="8">
        <f t="shared" si="1"/>
        <v>0.36363636363636365</v>
      </c>
      <c r="N19" s="8">
        <f t="shared" si="2"/>
        <v>36.363636363636367</v>
      </c>
    </row>
    <row r="20" spans="2:14" ht="16" x14ac:dyDescent="0.2">
      <c r="B20" t="s">
        <v>16</v>
      </c>
      <c r="C20">
        <v>2</v>
      </c>
      <c r="D20">
        <v>0</v>
      </c>
      <c r="E20">
        <v>11</v>
      </c>
      <c r="F20">
        <v>6</v>
      </c>
      <c r="G20">
        <v>9</v>
      </c>
      <c r="H20" s="3">
        <v>7</v>
      </c>
      <c r="I20" s="1">
        <v>37800.877999999997</v>
      </c>
      <c r="J20" s="16">
        <f>(H20/I20)*25000</f>
        <v>4.6295220973438767</v>
      </c>
      <c r="K20" s="12">
        <v>29996.449000000001</v>
      </c>
      <c r="L20" s="16">
        <f t="shared" si="0"/>
        <v>7.5008878550924472</v>
      </c>
      <c r="M20" s="8">
        <f t="shared" si="1"/>
        <v>0.54545454545454541</v>
      </c>
      <c r="N20" s="8">
        <f t="shared" si="2"/>
        <v>54.54545454545454</v>
      </c>
    </row>
    <row r="21" spans="2:14" ht="16" x14ac:dyDescent="0.2">
      <c r="B21" t="s">
        <v>17</v>
      </c>
      <c r="C21">
        <v>2</v>
      </c>
      <c r="D21">
        <v>1</v>
      </c>
      <c r="E21">
        <v>10</v>
      </c>
      <c r="F21">
        <v>4</v>
      </c>
      <c r="G21">
        <v>7</v>
      </c>
      <c r="H21" s="3">
        <v>11</v>
      </c>
      <c r="I21" s="1">
        <v>28592.458999999999</v>
      </c>
      <c r="J21" s="16">
        <f>(H21/I21)*25000</f>
        <v>9.6179205852843932</v>
      </c>
      <c r="K21" s="12">
        <v>36928.913</v>
      </c>
      <c r="L21" s="16">
        <f t="shared" si="0"/>
        <v>4.7388343112075892</v>
      </c>
      <c r="M21" s="8">
        <f t="shared" si="1"/>
        <v>0.4</v>
      </c>
      <c r="N21" s="8">
        <f t="shared" si="2"/>
        <v>40</v>
      </c>
    </row>
    <row r="22" spans="2:14" ht="16" x14ac:dyDescent="0.2">
      <c r="B22" t="s">
        <v>18</v>
      </c>
      <c r="C22">
        <v>3</v>
      </c>
      <c r="D22">
        <v>0</v>
      </c>
      <c r="E22">
        <v>10</v>
      </c>
      <c r="F22">
        <v>4</v>
      </c>
      <c r="G22">
        <v>6</v>
      </c>
      <c r="H22" s="3">
        <v>15</v>
      </c>
      <c r="I22" s="1">
        <v>36810.514999999999</v>
      </c>
      <c r="J22" s="16">
        <f>(H22/I22)*25000</f>
        <v>10.187306534559486</v>
      </c>
      <c r="K22" s="12">
        <v>36116.913</v>
      </c>
      <c r="L22" s="16">
        <f t="shared" si="0"/>
        <v>4.1531788721810194</v>
      </c>
      <c r="M22" s="8">
        <f t="shared" si="1"/>
        <v>0.4</v>
      </c>
      <c r="N22" s="8">
        <f t="shared" si="2"/>
        <v>40</v>
      </c>
    </row>
    <row r="23" spans="2:14" x14ac:dyDescent="0.2">
      <c r="H23" s="3"/>
      <c r="J23" s="16"/>
      <c r="K23" s="9"/>
      <c r="L23" s="16"/>
      <c r="M23" s="8"/>
      <c r="N23" s="8"/>
    </row>
    <row r="24" spans="2:14" x14ac:dyDescent="0.2">
      <c r="H24" s="3"/>
      <c r="J24" s="16"/>
      <c r="K24" s="9"/>
      <c r="L24" s="16"/>
      <c r="M24" s="8"/>
      <c r="N24" s="8"/>
    </row>
    <row r="25" spans="2:14" x14ac:dyDescent="0.2">
      <c r="C25" s="2" t="s">
        <v>1</v>
      </c>
      <c r="D25" s="2" t="s">
        <v>2</v>
      </c>
      <c r="E25" s="14" t="s">
        <v>3</v>
      </c>
      <c r="F25" s="14" t="s">
        <v>118</v>
      </c>
      <c r="G25" s="7" t="s">
        <v>4</v>
      </c>
      <c r="H25" s="5" t="s">
        <v>5</v>
      </c>
      <c r="J25" s="16"/>
      <c r="K25" s="9"/>
      <c r="L25" s="16"/>
      <c r="M25" s="8"/>
      <c r="N25" s="8"/>
    </row>
    <row r="26" spans="2:14" ht="16" x14ac:dyDescent="0.2">
      <c r="B26" t="s">
        <v>19</v>
      </c>
      <c r="C26">
        <v>4</v>
      </c>
      <c r="D26">
        <v>0</v>
      </c>
      <c r="E26">
        <v>12</v>
      </c>
      <c r="F26">
        <v>9</v>
      </c>
      <c r="G26">
        <v>10</v>
      </c>
      <c r="H26" s="3">
        <v>20</v>
      </c>
      <c r="I26" s="1">
        <v>37247.788999999997</v>
      </c>
      <c r="J26" s="16">
        <f>(H26/I26)*25000</f>
        <v>13.423615560107475</v>
      </c>
      <c r="K26" s="12">
        <v>38000.226000000002</v>
      </c>
      <c r="L26" s="16">
        <f t="shared" si="0"/>
        <v>6.5789082412299331</v>
      </c>
      <c r="M26" s="8">
        <f t="shared" si="1"/>
        <v>0.75</v>
      </c>
      <c r="N26" s="8">
        <f t="shared" si="2"/>
        <v>75</v>
      </c>
    </row>
    <row r="27" spans="2:14" ht="16" x14ac:dyDescent="0.2">
      <c r="B27" t="s">
        <v>20</v>
      </c>
      <c r="C27">
        <v>5</v>
      </c>
      <c r="D27">
        <v>0</v>
      </c>
      <c r="E27">
        <v>10</v>
      </c>
      <c r="F27">
        <v>5</v>
      </c>
      <c r="G27">
        <v>9</v>
      </c>
      <c r="H27" s="3">
        <v>14</v>
      </c>
      <c r="I27" s="1">
        <v>36765.156999999999</v>
      </c>
      <c r="J27" s="16">
        <f>(H27/I27)*25000</f>
        <v>9.5198831872253393</v>
      </c>
      <c r="K27" s="12">
        <v>24402.440999999999</v>
      </c>
      <c r="L27" s="16">
        <f t="shared" si="0"/>
        <v>9.2203890586191779</v>
      </c>
      <c r="M27" s="8">
        <f t="shared" si="1"/>
        <v>0.5</v>
      </c>
      <c r="N27" s="8">
        <f t="shared" si="2"/>
        <v>50</v>
      </c>
    </row>
    <row r="28" spans="2:14" ht="16" x14ac:dyDescent="0.2">
      <c r="B28" t="s">
        <v>21</v>
      </c>
      <c r="C28">
        <v>4</v>
      </c>
      <c r="D28">
        <v>1</v>
      </c>
      <c r="E28">
        <v>12</v>
      </c>
      <c r="F28">
        <v>4</v>
      </c>
      <c r="G28">
        <v>13</v>
      </c>
      <c r="H28" s="3">
        <v>17</v>
      </c>
      <c r="I28" s="1">
        <v>27326.316999999999</v>
      </c>
      <c r="J28" s="16">
        <f>(H28/I28)*25000</f>
        <v>15.552772808717693</v>
      </c>
      <c r="K28" s="12">
        <v>46583.322999999997</v>
      </c>
      <c r="L28" s="16">
        <f t="shared" si="0"/>
        <v>6.97674573366095</v>
      </c>
      <c r="M28" s="8">
        <f t="shared" si="1"/>
        <v>0.33333333333333331</v>
      </c>
      <c r="N28" s="8">
        <f t="shared" si="2"/>
        <v>33.333333333333329</v>
      </c>
    </row>
    <row r="29" spans="2:14" ht="16" x14ac:dyDescent="0.2">
      <c r="B29" t="s">
        <v>22</v>
      </c>
      <c r="C29">
        <v>6</v>
      </c>
      <c r="D29">
        <v>0</v>
      </c>
      <c r="E29">
        <v>12</v>
      </c>
      <c r="F29">
        <v>6</v>
      </c>
      <c r="G29">
        <v>5</v>
      </c>
      <c r="H29" s="3">
        <v>14</v>
      </c>
      <c r="I29" s="1">
        <v>29580.966</v>
      </c>
      <c r="J29" s="16">
        <f>(H29/I29)*25000</f>
        <v>11.831932736747001</v>
      </c>
      <c r="K29" s="12">
        <v>44367.171000000002</v>
      </c>
      <c r="L29" s="16">
        <f t="shared" si="0"/>
        <v>2.8173984769053675</v>
      </c>
      <c r="M29" s="8">
        <f t="shared" si="1"/>
        <v>0.5</v>
      </c>
      <c r="N29" s="8">
        <f t="shared" si="2"/>
        <v>50</v>
      </c>
    </row>
    <row r="30" spans="2:14" x14ac:dyDescent="0.2">
      <c r="H30" s="3"/>
      <c r="J30" s="16"/>
      <c r="K30" s="9"/>
      <c r="L30" s="16"/>
      <c r="M30" s="8"/>
      <c r="N30" s="8"/>
    </row>
    <row r="31" spans="2:14" x14ac:dyDescent="0.2">
      <c r="H31" s="3"/>
      <c r="J31" s="16"/>
      <c r="K31" s="9"/>
      <c r="L31" s="16"/>
      <c r="M31" s="8"/>
      <c r="N31" s="8"/>
    </row>
    <row r="32" spans="2:14" x14ac:dyDescent="0.2">
      <c r="C32" s="2" t="s">
        <v>1</v>
      </c>
      <c r="D32" s="2" t="s">
        <v>2</v>
      </c>
      <c r="E32" s="14" t="s">
        <v>3</v>
      </c>
      <c r="F32" s="14" t="s">
        <v>118</v>
      </c>
      <c r="G32" s="7" t="s">
        <v>4</v>
      </c>
      <c r="H32" s="5" t="s">
        <v>5</v>
      </c>
      <c r="J32" s="16"/>
      <c r="K32" s="9"/>
      <c r="L32" s="16"/>
      <c r="M32" s="8"/>
      <c r="N32" s="8"/>
    </row>
    <row r="33" spans="2:14" ht="16" x14ac:dyDescent="0.2">
      <c r="B33" t="s">
        <v>36</v>
      </c>
      <c r="C33">
        <v>5</v>
      </c>
      <c r="D33">
        <v>0</v>
      </c>
      <c r="E33">
        <v>14</v>
      </c>
      <c r="F33">
        <v>9</v>
      </c>
      <c r="G33">
        <v>9</v>
      </c>
      <c r="H33" s="3">
        <v>6</v>
      </c>
      <c r="I33" s="1">
        <v>34091.877999999997</v>
      </c>
      <c r="J33" s="16">
        <f>(H33/I33)*25000</f>
        <v>4.3998749496874296</v>
      </c>
      <c r="K33" s="12">
        <v>40920.713000000003</v>
      </c>
      <c r="L33" s="16">
        <f t="shared" si="0"/>
        <v>5.4984379182249334</v>
      </c>
      <c r="M33" s="8">
        <f t="shared" si="1"/>
        <v>0.6428571428571429</v>
      </c>
      <c r="N33" s="8">
        <f t="shared" si="2"/>
        <v>64.285714285714292</v>
      </c>
    </row>
    <row r="34" spans="2:14" ht="16" x14ac:dyDescent="0.2">
      <c r="B34" t="s">
        <v>37</v>
      </c>
      <c r="C34">
        <v>3</v>
      </c>
      <c r="D34">
        <v>1</v>
      </c>
      <c r="E34">
        <v>9</v>
      </c>
      <c r="F34">
        <v>7</v>
      </c>
      <c r="G34">
        <v>15</v>
      </c>
      <c r="H34" s="3">
        <v>4</v>
      </c>
      <c r="I34" s="1">
        <v>36871.286999999997</v>
      </c>
      <c r="J34" s="16">
        <f>(H34/I34)*25000</f>
        <v>2.7121374960412967</v>
      </c>
      <c r="K34" s="12">
        <v>35033.493999999999</v>
      </c>
      <c r="L34" s="16">
        <f t="shared" si="0"/>
        <v>10.704042251680635</v>
      </c>
      <c r="M34" s="8">
        <f t="shared" si="1"/>
        <v>0.77777777777777779</v>
      </c>
      <c r="N34" s="8">
        <f t="shared" si="2"/>
        <v>77.777777777777786</v>
      </c>
    </row>
    <row r="35" spans="2:14" ht="16" x14ac:dyDescent="0.2">
      <c r="B35" t="s">
        <v>38</v>
      </c>
      <c r="C35">
        <v>4</v>
      </c>
      <c r="D35">
        <v>0</v>
      </c>
      <c r="E35">
        <v>8</v>
      </c>
      <c r="F35">
        <v>6</v>
      </c>
      <c r="G35">
        <v>6</v>
      </c>
      <c r="H35" s="3">
        <v>9</v>
      </c>
      <c r="I35" s="1">
        <v>34097.203999999998</v>
      </c>
      <c r="J35" s="16">
        <f>(H35/I35)*25000</f>
        <v>6.5987815305911885</v>
      </c>
      <c r="K35" s="12">
        <v>39861.425000000003</v>
      </c>
      <c r="L35" s="16">
        <f t="shared" si="0"/>
        <v>3.763036569816558</v>
      </c>
      <c r="M35" s="8">
        <f t="shared" si="1"/>
        <v>0.75</v>
      </c>
      <c r="N35" s="8">
        <f t="shared" si="2"/>
        <v>75</v>
      </c>
    </row>
    <row r="36" spans="2:14" ht="16" x14ac:dyDescent="0.2">
      <c r="B36" t="s">
        <v>39</v>
      </c>
      <c r="C36">
        <v>4</v>
      </c>
      <c r="D36">
        <v>1</v>
      </c>
      <c r="E36">
        <v>8</v>
      </c>
      <c r="F36">
        <v>2</v>
      </c>
      <c r="G36">
        <v>9</v>
      </c>
      <c r="H36" s="3">
        <v>9</v>
      </c>
      <c r="I36" s="1">
        <v>26779.441999999999</v>
      </c>
      <c r="J36" s="16">
        <f>(H36/I36)*25000</f>
        <v>8.4019674495084704</v>
      </c>
      <c r="K36" s="12">
        <v>46845.057000000001</v>
      </c>
      <c r="L36" s="16">
        <f t="shared" si="0"/>
        <v>4.8030681230679253</v>
      </c>
      <c r="M36" s="8">
        <f t="shared" si="1"/>
        <v>0.25</v>
      </c>
      <c r="N36" s="8">
        <f t="shared" si="2"/>
        <v>25</v>
      </c>
    </row>
    <row r="37" spans="2:14" x14ac:dyDescent="0.2">
      <c r="H37" s="3"/>
      <c r="J37" s="16"/>
      <c r="K37" s="9"/>
      <c r="L37" s="16"/>
      <c r="M37" s="8"/>
      <c r="N37" s="8"/>
    </row>
    <row r="38" spans="2:14" x14ac:dyDescent="0.2">
      <c r="H38" s="3"/>
      <c r="J38" s="16"/>
      <c r="K38" s="9"/>
      <c r="L38" s="16"/>
      <c r="M38" s="8"/>
      <c r="N38" s="8"/>
    </row>
    <row r="39" spans="2:14" x14ac:dyDescent="0.2">
      <c r="C39" s="2" t="s">
        <v>1</v>
      </c>
      <c r="D39" s="2" t="s">
        <v>2</v>
      </c>
      <c r="E39" s="14" t="s">
        <v>3</v>
      </c>
      <c r="F39" s="14" t="s">
        <v>118</v>
      </c>
      <c r="G39" s="7" t="s">
        <v>4</v>
      </c>
      <c r="H39" s="5" t="s">
        <v>5</v>
      </c>
      <c r="J39" s="16"/>
      <c r="K39" s="9"/>
      <c r="L39" s="16"/>
      <c r="M39" s="8"/>
      <c r="N39" s="8"/>
    </row>
    <row r="40" spans="2:14" ht="16" x14ac:dyDescent="0.2">
      <c r="B40" t="s">
        <v>40</v>
      </c>
      <c r="C40">
        <v>3</v>
      </c>
      <c r="D40">
        <v>0</v>
      </c>
      <c r="E40">
        <v>10</v>
      </c>
      <c r="F40">
        <v>7</v>
      </c>
      <c r="G40">
        <v>7</v>
      </c>
      <c r="H40" s="3">
        <v>9</v>
      </c>
      <c r="I40" s="1">
        <v>28960.001</v>
      </c>
      <c r="J40" s="16">
        <f>(H40/I40)*25000</f>
        <v>7.7693367482963831</v>
      </c>
      <c r="K40" s="12">
        <v>31656.524000000001</v>
      </c>
      <c r="L40" s="16">
        <f t="shared" si="0"/>
        <v>5.528086406454479</v>
      </c>
      <c r="M40" s="8">
        <f t="shared" si="1"/>
        <v>0.7</v>
      </c>
      <c r="N40" s="8">
        <f t="shared" si="2"/>
        <v>70</v>
      </c>
    </row>
    <row r="41" spans="2:14" ht="16" x14ac:dyDescent="0.2">
      <c r="B41" t="s">
        <v>41</v>
      </c>
      <c r="C41">
        <v>5</v>
      </c>
      <c r="D41">
        <v>0</v>
      </c>
      <c r="E41">
        <v>14</v>
      </c>
      <c r="F41">
        <v>10</v>
      </c>
      <c r="G41">
        <v>5</v>
      </c>
      <c r="H41" s="3">
        <v>4</v>
      </c>
      <c r="I41" s="1">
        <v>37360.86</v>
      </c>
      <c r="J41" s="16">
        <f>(H41/I41)*25000</f>
        <v>2.6765979155726072</v>
      </c>
      <c r="K41" s="12">
        <v>37690.067000000003</v>
      </c>
      <c r="L41" s="16">
        <f t="shared" si="0"/>
        <v>3.3165236877928606</v>
      </c>
      <c r="M41" s="8">
        <f t="shared" si="1"/>
        <v>0.7142857142857143</v>
      </c>
      <c r="N41" s="8">
        <f t="shared" si="2"/>
        <v>71.428571428571431</v>
      </c>
    </row>
    <row r="42" spans="2:14" ht="16" x14ac:dyDescent="0.2">
      <c r="B42" t="s">
        <v>42</v>
      </c>
      <c r="C42">
        <v>2</v>
      </c>
      <c r="D42">
        <v>0</v>
      </c>
      <c r="E42">
        <v>6</v>
      </c>
      <c r="F42">
        <v>0</v>
      </c>
      <c r="G42">
        <v>3</v>
      </c>
      <c r="H42" s="3">
        <v>6</v>
      </c>
      <c r="I42" s="1">
        <v>48824.976999999999</v>
      </c>
      <c r="J42" s="16">
        <f>(H42/I42)*25000</f>
        <v>3.0721980678045173</v>
      </c>
      <c r="K42" s="12">
        <v>24673.133999999998</v>
      </c>
      <c r="L42" s="16">
        <f t="shared" si="0"/>
        <v>3.0397435526431305</v>
      </c>
      <c r="M42" s="8">
        <f t="shared" si="1"/>
        <v>0</v>
      </c>
      <c r="N42" s="8">
        <f t="shared" si="2"/>
        <v>0</v>
      </c>
    </row>
    <row r="43" spans="2:14" ht="16" x14ac:dyDescent="0.2">
      <c r="B43" t="s">
        <v>43</v>
      </c>
      <c r="C43">
        <v>2</v>
      </c>
      <c r="D43">
        <v>1</v>
      </c>
      <c r="E43">
        <v>11</v>
      </c>
      <c r="F43">
        <v>5</v>
      </c>
      <c r="G43">
        <v>10</v>
      </c>
      <c r="H43" s="3">
        <v>9</v>
      </c>
      <c r="I43" s="1">
        <v>34446.023000000001</v>
      </c>
      <c r="J43" s="16">
        <f>(H43/I43)*25000</f>
        <v>6.5319587111696462</v>
      </c>
      <c r="K43" s="12">
        <v>31842.556</v>
      </c>
      <c r="L43" s="16">
        <f t="shared" si="0"/>
        <v>7.8511285337772501</v>
      </c>
      <c r="M43" s="8">
        <f t="shared" si="1"/>
        <v>0.45454545454545453</v>
      </c>
      <c r="N43" s="8">
        <f t="shared" si="2"/>
        <v>45.454545454545453</v>
      </c>
    </row>
    <row r="44" spans="2:14" x14ac:dyDescent="0.2">
      <c r="H44" s="3"/>
      <c r="J44" s="16"/>
      <c r="K44" s="9"/>
      <c r="L44" s="16"/>
      <c r="M44" s="8"/>
      <c r="N44" s="8"/>
    </row>
    <row r="45" spans="2:14" x14ac:dyDescent="0.2">
      <c r="H45" s="3"/>
      <c r="J45" s="16"/>
      <c r="K45" s="9"/>
      <c r="L45" s="16"/>
      <c r="M45" s="8"/>
      <c r="N45" s="8"/>
    </row>
    <row r="46" spans="2:14" x14ac:dyDescent="0.2">
      <c r="C46" s="2" t="s">
        <v>1</v>
      </c>
      <c r="D46" s="2" t="s">
        <v>2</v>
      </c>
      <c r="E46" s="14" t="s">
        <v>3</v>
      </c>
      <c r="F46" s="14" t="s">
        <v>118</v>
      </c>
      <c r="G46" s="7" t="s">
        <v>4</v>
      </c>
      <c r="H46" s="5" t="s">
        <v>5</v>
      </c>
      <c r="J46" s="16"/>
      <c r="K46" s="9"/>
      <c r="L46" s="16"/>
      <c r="M46" s="8"/>
      <c r="N46" s="8"/>
    </row>
    <row r="47" spans="2:14" ht="16" x14ac:dyDescent="0.2">
      <c r="B47" t="s">
        <v>45</v>
      </c>
      <c r="C47">
        <v>3</v>
      </c>
      <c r="D47">
        <v>0</v>
      </c>
      <c r="E47">
        <v>12</v>
      </c>
      <c r="F47">
        <v>9</v>
      </c>
      <c r="G47">
        <v>4</v>
      </c>
      <c r="H47" s="3">
        <v>4</v>
      </c>
      <c r="I47" s="1">
        <v>31510.766</v>
      </c>
      <c r="J47" s="16">
        <f>(H47/I47)*25000</f>
        <v>3.1735185364900365</v>
      </c>
      <c r="K47" s="12">
        <v>37897.646999999997</v>
      </c>
      <c r="L47" s="16">
        <f t="shared" si="0"/>
        <v>2.6386862487795089</v>
      </c>
      <c r="M47" s="8">
        <f t="shared" si="1"/>
        <v>0.75</v>
      </c>
      <c r="N47" s="8">
        <f t="shared" si="2"/>
        <v>75</v>
      </c>
    </row>
    <row r="48" spans="2:14" ht="16" x14ac:dyDescent="0.2">
      <c r="B48" t="s">
        <v>46</v>
      </c>
      <c r="C48">
        <v>4</v>
      </c>
      <c r="D48">
        <v>0</v>
      </c>
      <c r="E48">
        <v>9</v>
      </c>
      <c r="F48">
        <v>3</v>
      </c>
      <c r="G48">
        <v>0</v>
      </c>
      <c r="H48" s="3">
        <v>8</v>
      </c>
      <c r="I48" s="1">
        <v>37489.508000000002</v>
      </c>
      <c r="J48" s="16">
        <f>(H48/I48)*25000</f>
        <v>5.3348259465021517</v>
      </c>
      <c r="K48" s="12">
        <v>30785.688999999998</v>
      </c>
      <c r="L48" s="16">
        <f t="shared" si="0"/>
        <v>0</v>
      </c>
      <c r="M48" s="8">
        <f t="shared" si="1"/>
        <v>0.33333333333333331</v>
      </c>
      <c r="N48" s="8">
        <f t="shared" si="2"/>
        <v>33.333333333333329</v>
      </c>
    </row>
    <row r="49" spans="1:14" ht="16" x14ac:dyDescent="0.2">
      <c r="B49" t="s">
        <v>47</v>
      </c>
      <c r="C49">
        <v>1</v>
      </c>
      <c r="D49">
        <v>0</v>
      </c>
      <c r="E49">
        <v>9</v>
      </c>
      <c r="F49">
        <v>2</v>
      </c>
      <c r="G49">
        <v>6</v>
      </c>
      <c r="H49" s="3">
        <v>9</v>
      </c>
      <c r="I49" s="1">
        <v>37569.165999999997</v>
      </c>
      <c r="J49" s="16">
        <f>(H49/I49)*25000</f>
        <v>5.9889538138802445</v>
      </c>
      <c r="K49" s="12">
        <v>38552.830999999998</v>
      </c>
      <c r="L49" s="16">
        <f t="shared" si="0"/>
        <v>3.8907648571903839</v>
      </c>
      <c r="M49" s="8">
        <f t="shared" si="1"/>
        <v>0.22222222222222221</v>
      </c>
      <c r="N49" s="8">
        <f t="shared" si="2"/>
        <v>22.222222222222221</v>
      </c>
    </row>
    <row r="50" spans="1:14" ht="16" x14ac:dyDescent="0.2">
      <c r="B50" t="s">
        <v>48</v>
      </c>
      <c r="C50">
        <v>4</v>
      </c>
      <c r="D50">
        <v>1</v>
      </c>
      <c r="E50">
        <v>5</v>
      </c>
      <c r="F50">
        <v>3</v>
      </c>
      <c r="G50">
        <v>11</v>
      </c>
      <c r="H50" s="3">
        <v>3</v>
      </c>
      <c r="I50" s="1">
        <v>24788.627</v>
      </c>
      <c r="J50" s="16">
        <f>(H50/I50)*25000</f>
        <v>3.0255810456948664</v>
      </c>
      <c r="K50" s="12">
        <v>49769.175999999999</v>
      </c>
      <c r="L50" s="16">
        <f t="shared" si="0"/>
        <v>5.52550839901388</v>
      </c>
      <c r="M50" s="8">
        <f t="shared" si="1"/>
        <v>0.6</v>
      </c>
      <c r="N50" s="8">
        <f t="shared" si="2"/>
        <v>60</v>
      </c>
    </row>
    <row r="51" spans="1:14" x14ac:dyDescent="0.2">
      <c r="H51" s="3"/>
      <c r="J51" s="16"/>
      <c r="K51" s="9"/>
      <c r="L51" s="16"/>
      <c r="M51" s="8"/>
      <c r="N51" s="8"/>
    </row>
    <row r="52" spans="1:14" x14ac:dyDescent="0.2">
      <c r="H52" s="3"/>
      <c r="J52" s="16"/>
      <c r="K52" s="9"/>
      <c r="L52" s="16"/>
      <c r="M52" s="8"/>
      <c r="N52" s="8"/>
    </row>
    <row r="53" spans="1:14" x14ac:dyDescent="0.2">
      <c r="C53" s="2" t="s">
        <v>1</v>
      </c>
      <c r="D53" s="2" t="s">
        <v>2</v>
      </c>
      <c r="E53" s="14" t="s">
        <v>3</v>
      </c>
      <c r="F53" s="14" t="s">
        <v>118</v>
      </c>
      <c r="G53" s="7" t="s">
        <v>4</v>
      </c>
      <c r="H53" s="5" t="s">
        <v>5</v>
      </c>
      <c r="J53" s="16"/>
      <c r="K53" s="9"/>
      <c r="L53" s="16"/>
      <c r="M53" s="8"/>
      <c r="N53" s="8"/>
    </row>
    <row r="54" spans="1:14" ht="16" x14ac:dyDescent="0.2">
      <c r="B54" t="s">
        <v>50</v>
      </c>
      <c r="C54">
        <v>4</v>
      </c>
      <c r="D54">
        <v>1</v>
      </c>
      <c r="E54">
        <v>12</v>
      </c>
      <c r="F54">
        <v>5</v>
      </c>
      <c r="G54">
        <v>14</v>
      </c>
      <c r="H54" s="3">
        <v>11</v>
      </c>
      <c r="I54" s="1">
        <v>34984.665999999997</v>
      </c>
      <c r="J54" s="16">
        <f>(H54/I54)*25000</f>
        <v>7.8605866924669225</v>
      </c>
      <c r="K54" s="12">
        <v>35089.182000000001</v>
      </c>
      <c r="L54" s="16">
        <f t="shared" si="0"/>
        <v>9.9745841895088923</v>
      </c>
      <c r="M54" s="8">
        <f t="shared" si="1"/>
        <v>0.41666666666666669</v>
      </c>
      <c r="N54" s="8">
        <f t="shared" si="2"/>
        <v>41.666666666666671</v>
      </c>
    </row>
    <row r="55" spans="1:14" ht="16" x14ac:dyDescent="0.2">
      <c r="B55" t="s">
        <v>51</v>
      </c>
      <c r="C55">
        <v>1</v>
      </c>
      <c r="D55">
        <v>0</v>
      </c>
      <c r="E55">
        <v>11</v>
      </c>
      <c r="F55">
        <v>5</v>
      </c>
      <c r="G55">
        <v>4</v>
      </c>
      <c r="H55" s="3">
        <v>9</v>
      </c>
      <c r="I55" s="1">
        <v>34984.665999999997</v>
      </c>
      <c r="J55" s="16">
        <f>(H55/I55)*25000</f>
        <v>6.4313891120183913</v>
      </c>
      <c r="K55" s="12">
        <v>36417.307000000001</v>
      </c>
      <c r="L55" s="16">
        <f t="shared" si="0"/>
        <v>2.7459471399134481</v>
      </c>
      <c r="M55" s="8">
        <f t="shared" si="1"/>
        <v>0.45454545454545453</v>
      </c>
      <c r="N55" s="8">
        <f t="shared" si="2"/>
        <v>45.454545454545453</v>
      </c>
    </row>
    <row r="56" spans="1:14" ht="16" x14ac:dyDescent="0.2">
      <c r="B56" t="s">
        <v>52</v>
      </c>
      <c r="C56">
        <v>4</v>
      </c>
      <c r="D56">
        <v>0</v>
      </c>
      <c r="E56">
        <v>10</v>
      </c>
      <c r="F56">
        <v>4</v>
      </c>
      <c r="G56">
        <v>11</v>
      </c>
      <c r="H56" s="3">
        <v>3</v>
      </c>
      <c r="I56" s="1">
        <v>36239.103999999999</v>
      </c>
      <c r="J56" s="16">
        <f>(H56/I56)*25000</f>
        <v>2.069587592452617</v>
      </c>
      <c r="K56" s="12">
        <v>31935.045999999998</v>
      </c>
      <c r="L56" s="16">
        <f t="shared" si="0"/>
        <v>8.6112291806312111</v>
      </c>
      <c r="M56" s="8">
        <f t="shared" si="1"/>
        <v>0.4</v>
      </c>
      <c r="N56" s="8">
        <f t="shared" si="2"/>
        <v>40</v>
      </c>
    </row>
    <row r="57" spans="1:14" ht="16" x14ac:dyDescent="0.2">
      <c r="B57" t="s">
        <v>53</v>
      </c>
      <c r="C57">
        <v>4</v>
      </c>
      <c r="D57">
        <v>0</v>
      </c>
      <c r="E57">
        <v>11</v>
      </c>
      <c r="F57">
        <v>3</v>
      </c>
      <c r="G57">
        <v>5</v>
      </c>
      <c r="H57" s="3">
        <v>5</v>
      </c>
      <c r="I57" s="1">
        <v>30029.780999999999</v>
      </c>
      <c r="J57" s="16">
        <f>(H57/I57)*25000</f>
        <v>4.1625345186500029</v>
      </c>
      <c r="K57" s="12">
        <v>46524.81</v>
      </c>
      <c r="L57" s="16">
        <f t="shared" si="0"/>
        <v>2.6867385379972539</v>
      </c>
      <c r="M57" s="8">
        <f t="shared" si="1"/>
        <v>0.27272727272727271</v>
      </c>
      <c r="N57" s="8">
        <f t="shared" si="2"/>
        <v>27.27272727272727</v>
      </c>
    </row>
    <row r="58" spans="1:14" x14ac:dyDescent="0.2">
      <c r="H58" s="3"/>
      <c r="J58" s="15"/>
      <c r="K58" s="9"/>
      <c r="L58" s="15"/>
      <c r="M58" s="8"/>
    </row>
    <row r="61" spans="1:14" x14ac:dyDescent="0.2">
      <c r="A61" s="421" t="s">
        <v>384</v>
      </c>
      <c r="B61" s="421"/>
      <c r="C61" s="421"/>
      <c r="D61" s="421"/>
      <c r="E61" s="421"/>
      <c r="F61" s="421"/>
    </row>
    <row r="63" spans="1:14" ht="17" x14ac:dyDescent="0.2">
      <c r="A63" s="17" t="s">
        <v>6</v>
      </c>
      <c r="B63" s="17" t="s">
        <v>28</v>
      </c>
      <c r="C63" s="17" t="s">
        <v>29</v>
      </c>
      <c r="D63" s="17" t="s">
        <v>30</v>
      </c>
      <c r="E63" s="17" t="s">
        <v>35</v>
      </c>
    </row>
    <row r="64" spans="1:14" x14ac:dyDescent="0.2">
      <c r="A64" s="17"/>
      <c r="B64" s="17"/>
      <c r="C64" s="17"/>
      <c r="D64" s="17"/>
      <c r="E64" s="17"/>
    </row>
    <row r="65" spans="1:5" x14ac:dyDescent="0.2">
      <c r="A65" t="s">
        <v>31</v>
      </c>
      <c r="B65">
        <v>431</v>
      </c>
      <c r="C65">
        <v>984.47199999999998</v>
      </c>
      <c r="D65">
        <f>B65/C65</f>
        <v>0.437798129352587</v>
      </c>
      <c r="E65">
        <f>D65*500</f>
        <v>218.89906467629351</v>
      </c>
    </row>
    <row r="66" spans="1:5" x14ac:dyDescent="0.2">
      <c r="A66" t="s">
        <v>32</v>
      </c>
      <c r="B66">
        <v>403</v>
      </c>
      <c r="C66">
        <v>865.428</v>
      </c>
      <c r="D66">
        <f>B66/C66</f>
        <v>0.46566554352297362</v>
      </c>
      <c r="E66">
        <f>D66*500</f>
        <v>232.83277176148681</v>
      </c>
    </row>
    <row r="67" spans="1:5" x14ac:dyDescent="0.2">
      <c r="A67" t="s">
        <v>33</v>
      </c>
      <c r="B67">
        <v>521</v>
      </c>
      <c r="C67">
        <v>1305.204</v>
      </c>
      <c r="D67">
        <f>B67/C67</f>
        <v>0.39917131728067029</v>
      </c>
      <c r="E67">
        <f>D67*500</f>
        <v>199.58565864033514</v>
      </c>
    </row>
    <row r="68" spans="1:5" x14ac:dyDescent="0.2">
      <c r="A68" t="s">
        <v>34</v>
      </c>
      <c r="B68">
        <v>580</v>
      </c>
      <c r="C68">
        <v>1383.087</v>
      </c>
      <c r="D68">
        <f>B68/C68</f>
        <v>0.41935178336576079</v>
      </c>
      <c r="E68">
        <f>D68*500</f>
        <v>209.6758916828804</v>
      </c>
    </row>
    <row r="71" spans="1:5" x14ac:dyDescent="0.2">
      <c r="A71" t="s">
        <v>14</v>
      </c>
      <c r="B71">
        <v>565</v>
      </c>
      <c r="C71">
        <v>1420.8579999999999</v>
      </c>
      <c r="D71">
        <f>B71/C71</f>
        <v>0.39764705551152896</v>
      </c>
      <c r="E71">
        <f>D71*500</f>
        <v>198.82352775576447</v>
      </c>
    </row>
    <row r="72" spans="1:5" x14ac:dyDescent="0.2">
      <c r="A72" t="s">
        <v>12</v>
      </c>
      <c r="B72">
        <v>655</v>
      </c>
      <c r="C72">
        <v>1532.0730000000001</v>
      </c>
      <c r="D72">
        <f>B72/C72</f>
        <v>0.42752532026868167</v>
      </c>
      <c r="E72">
        <f>D72*500</f>
        <v>213.76266013434085</v>
      </c>
    </row>
    <row r="73" spans="1:5" x14ac:dyDescent="0.2">
      <c r="A73" t="s">
        <v>11</v>
      </c>
      <c r="B73">
        <v>581</v>
      </c>
      <c r="C73">
        <v>1436.6769999999999</v>
      </c>
      <c r="D73">
        <f>B73/C73</f>
        <v>0.40440544395156325</v>
      </c>
      <c r="E73">
        <f>D73*500</f>
        <v>202.20272197578163</v>
      </c>
    </row>
    <row r="74" spans="1:5" x14ac:dyDescent="0.2">
      <c r="A74" t="s">
        <v>13</v>
      </c>
      <c r="B74">
        <v>416</v>
      </c>
      <c r="C74">
        <v>1114.33</v>
      </c>
      <c r="D74">
        <f>B74/C74</f>
        <v>0.37331849631617209</v>
      </c>
      <c r="E74">
        <f>D74*500</f>
        <v>186.65924815808606</v>
      </c>
    </row>
    <row r="77" spans="1:5" x14ac:dyDescent="0.2">
      <c r="A77" t="s">
        <v>22</v>
      </c>
      <c r="B77">
        <v>646</v>
      </c>
      <c r="C77">
        <v>1778.232</v>
      </c>
      <c r="D77">
        <f>B77/C77</f>
        <v>0.36328218140265162</v>
      </c>
      <c r="E77">
        <f>D77*500</f>
        <v>181.64109070132579</v>
      </c>
    </row>
    <row r="78" spans="1:5" x14ac:dyDescent="0.2">
      <c r="A78" t="s">
        <v>21</v>
      </c>
      <c r="B78">
        <v>296</v>
      </c>
      <c r="C78">
        <v>796.423</v>
      </c>
      <c r="D78">
        <f>B78/C78</f>
        <v>0.37166179279101685</v>
      </c>
      <c r="E78">
        <f>D78*500</f>
        <v>185.83089639550843</v>
      </c>
    </row>
    <row r="79" spans="1:5" x14ac:dyDescent="0.2">
      <c r="A79" t="s">
        <v>20</v>
      </c>
      <c r="B79">
        <v>535</v>
      </c>
      <c r="C79">
        <v>1553.1379999999999</v>
      </c>
      <c r="D79">
        <f>B79/C79</f>
        <v>0.34446391756559946</v>
      </c>
      <c r="E79">
        <f>D79*500</f>
        <v>172.23195878279972</v>
      </c>
    </row>
    <row r="80" spans="1:5" x14ac:dyDescent="0.2">
      <c r="A80" t="s">
        <v>19</v>
      </c>
      <c r="B80">
        <v>487</v>
      </c>
      <c r="C80">
        <v>1177.6859999999999</v>
      </c>
      <c r="D80">
        <f>B80/C80</f>
        <v>0.41352278960605798</v>
      </c>
      <c r="E80">
        <f>D80*500</f>
        <v>206.76139480302899</v>
      </c>
    </row>
    <row r="83" spans="1:5" x14ac:dyDescent="0.2">
      <c r="A83" t="s">
        <v>43</v>
      </c>
      <c r="B83">
        <v>642</v>
      </c>
      <c r="C83">
        <v>1791.0640000000001</v>
      </c>
      <c r="D83">
        <f>B83/C83</f>
        <v>0.35844615267796126</v>
      </c>
      <c r="E83">
        <f>D83*500</f>
        <v>179.22307633898063</v>
      </c>
    </row>
    <row r="84" spans="1:5" x14ac:dyDescent="0.2">
      <c r="A84" t="s">
        <v>41</v>
      </c>
      <c r="B84">
        <v>404</v>
      </c>
      <c r="C84">
        <v>1062.1130000000001</v>
      </c>
      <c r="D84">
        <f>B84/C84</f>
        <v>0.38037383969502303</v>
      </c>
      <c r="E84">
        <f>D84*500</f>
        <v>190.18691984751152</v>
      </c>
    </row>
    <row r="85" spans="1:5" x14ac:dyDescent="0.2">
      <c r="A85" t="s">
        <v>44</v>
      </c>
      <c r="B85">
        <v>383</v>
      </c>
      <c r="C85">
        <v>975.755</v>
      </c>
      <c r="D85">
        <f>B85/C85</f>
        <v>0.39251656409652014</v>
      </c>
      <c r="E85">
        <f>D85*500</f>
        <v>196.25828204826007</v>
      </c>
    </row>
    <row r="86" spans="1:5" x14ac:dyDescent="0.2">
      <c r="A86" t="s">
        <v>42</v>
      </c>
      <c r="B86">
        <v>522</v>
      </c>
      <c r="C86">
        <v>1463.875</v>
      </c>
      <c r="D86">
        <f>B86/C86</f>
        <v>0.3565878234138844</v>
      </c>
      <c r="E86">
        <f>D86*500</f>
        <v>178.2939117069422</v>
      </c>
    </row>
    <row r="89" spans="1:5" x14ac:dyDescent="0.2">
      <c r="A89" t="s">
        <v>38</v>
      </c>
      <c r="B89">
        <v>283</v>
      </c>
      <c r="C89">
        <v>832.822</v>
      </c>
      <c r="D89">
        <f>B89/C89</f>
        <v>0.33980850649958816</v>
      </c>
      <c r="E89">
        <f>D89*500</f>
        <v>169.90425324979407</v>
      </c>
    </row>
    <row r="90" spans="1:5" x14ac:dyDescent="0.2">
      <c r="A90" t="s">
        <v>37</v>
      </c>
      <c r="B90">
        <v>655</v>
      </c>
      <c r="C90">
        <v>1561.9349999999999</v>
      </c>
      <c r="D90">
        <f>B90/C90</f>
        <v>0.41935163755213889</v>
      </c>
      <c r="E90">
        <f>D90*500</f>
        <v>209.67581877606943</v>
      </c>
    </row>
    <row r="91" spans="1:5" x14ac:dyDescent="0.2">
      <c r="A91" t="s">
        <v>36</v>
      </c>
      <c r="B91">
        <v>880</v>
      </c>
      <c r="C91">
        <v>1894.7729999999999</v>
      </c>
      <c r="D91">
        <f>B91/C91</f>
        <v>0.46443558146543151</v>
      </c>
      <c r="E91">
        <f>D91*500</f>
        <v>232.21779073271577</v>
      </c>
    </row>
    <row r="92" spans="1:5" x14ac:dyDescent="0.2">
      <c r="A92" t="s">
        <v>39</v>
      </c>
      <c r="B92">
        <v>889</v>
      </c>
      <c r="C92">
        <v>2466.6680000000001</v>
      </c>
      <c r="D92">
        <f>B92/C92</f>
        <v>0.36040521059177805</v>
      </c>
      <c r="E92">
        <f>D92*500</f>
        <v>180.20260529588901</v>
      </c>
    </row>
    <row r="95" spans="1:5" x14ac:dyDescent="0.2">
      <c r="A95" t="s">
        <v>47</v>
      </c>
      <c r="B95">
        <v>240</v>
      </c>
      <c r="C95">
        <v>698.28300000000002</v>
      </c>
      <c r="D95">
        <f>B95/C95</f>
        <v>0.34370019032398036</v>
      </c>
      <c r="E95">
        <f>D95*500</f>
        <v>171.85009516199017</v>
      </c>
    </row>
    <row r="96" spans="1:5" x14ac:dyDescent="0.2">
      <c r="A96" t="s">
        <v>46</v>
      </c>
      <c r="B96">
        <v>455</v>
      </c>
      <c r="C96">
        <v>1338.617</v>
      </c>
      <c r="D96">
        <f>B96/C96</f>
        <v>0.33990304919181513</v>
      </c>
      <c r="E96">
        <f>D96*500</f>
        <v>169.95152459590756</v>
      </c>
    </row>
    <row r="97" spans="1:5" x14ac:dyDescent="0.2">
      <c r="A97" t="s">
        <v>49</v>
      </c>
      <c r="B97">
        <v>618</v>
      </c>
      <c r="C97">
        <v>1557.9</v>
      </c>
      <c r="D97">
        <f>B97/C97</f>
        <v>0.39668784902753707</v>
      </c>
      <c r="E97">
        <f>D97*500</f>
        <v>198.34392451376854</v>
      </c>
    </row>
    <row r="98" spans="1:5" x14ac:dyDescent="0.2">
      <c r="A98" t="s">
        <v>48</v>
      </c>
      <c r="B98">
        <v>600</v>
      </c>
      <c r="C98">
        <v>1657.816</v>
      </c>
      <c r="D98">
        <f>B98/C98</f>
        <v>0.3619219503250059</v>
      </c>
      <c r="E98">
        <f>D98*500</f>
        <v>180.96097516250296</v>
      </c>
    </row>
    <row r="101" spans="1:5" x14ac:dyDescent="0.2">
      <c r="A101" t="s">
        <v>53</v>
      </c>
      <c r="B101">
        <v>577</v>
      </c>
      <c r="C101">
        <v>1511.0889999999999</v>
      </c>
      <c r="D101">
        <f>B101/C101</f>
        <v>0.38184382256769789</v>
      </c>
      <c r="E101">
        <f>D101*500</f>
        <v>190.92191128384894</v>
      </c>
    </row>
    <row r="102" spans="1:5" x14ac:dyDescent="0.2">
      <c r="A102" t="s">
        <v>52</v>
      </c>
      <c r="B102">
        <v>395</v>
      </c>
      <c r="C102">
        <v>1050.491</v>
      </c>
      <c r="D102">
        <f>B102/C102</f>
        <v>0.37601464458048667</v>
      </c>
      <c r="E102">
        <f>D102*500</f>
        <v>188.00732229024334</v>
      </c>
    </row>
    <row r="103" spans="1:5" x14ac:dyDescent="0.2">
      <c r="A103" t="s">
        <v>51</v>
      </c>
      <c r="B103">
        <v>433</v>
      </c>
      <c r="C103">
        <v>1223.8510000000001</v>
      </c>
      <c r="D103">
        <f>B103/C103</f>
        <v>0.35380123887630111</v>
      </c>
      <c r="E103">
        <f>D103*500</f>
        <v>176.90061943815056</v>
      </c>
    </row>
    <row r="104" spans="1:5" x14ac:dyDescent="0.2">
      <c r="A104" t="s">
        <v>50</v>
      </c>
      <c r="B104">
        <v>694</v>
      </c>
      <c r="C104">
        <v>1787.3510000000001</v>
      </c>
      <c r="D104">
        <f>B104/C104</f>
        <v>0.38828411431218601</v>
      </c>
      <c r="E104">
        <f>D104*500</f>
        <v>194.14205715609302</v>
      </c>
    </row>
  </sheetData>
  <mergeCells count="6">
    <mergeCell ref="A1:F1"/>
    <mergeCell ref="A61:F61"/>
    <mergeCell ref="I3:J3"/>
    <mergeCell ref="O3:P3"/>
    <mergeCell ref="K3:L3"/>
    <mergeCell ref="M3:N3"/>
  </mergeCells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3C2A-FE03-0847-8035-BC8625C9CF1F}">
  <dimension ref="A2:N183"/>
  <sheetViews>
    <sheetView topLeftCell="A125" workbookViewId="0">
      <selection activeCell="D132" sqref="D132"/>
    </sheetView>
  </sheetViews>
  <sheetFormatPr baseColWidth="10" defaultColWidth="11" defaultRowHeight="16" x14ac:dyDescent="0.2"/>
  <cols>
    <col min="1" max="1" width="11" style="18"/>
    <col min="2" max="2" width="17.6640625" style="18" bestFit="1" customWidth="1"/>
    <col min="3" max="3" width="20.83203125" style="18" bestFit="1" customWidth="1"/>
    <col min="4" max="4" width="18.33203125" style="18" bestFit="1" customWidth="1"/>
    <col min="5" max="5" width="21.6640625" style="18" bestFit="1" customWidth="1"/>
    <col min="6" max="6" width="24.33203125" style="18" bestFit="1" customWidth="1"/>
    <col min="7" max="9" width="11" style="18"/>
    <col min="10" max="10" width="11" style="18" customWidth="1"/>
    <col min="11" max="16384" width="11" style="18"/>
  </cols>
  <sheetData>
    <row r="2" spans="1:10" x14ac:dyDescent="0.2">
      <c r="A2" s="434" t="s">
        <v>125</v>
      </c>
      <c r="B2" s="434"/>
      <c r="C2" s="434"/>
      <c r="D2" s="434"/>
      <c r="E2" s="34"/>
      <c r="F2" s="34"/>
      <c r="G2" s="34"/>
      <c r="H2" s="34"/>
      <c r="I2" s="34"/>
      <c r="J2" s="34"/>
    </row>
    <row r="3" spans="1:10" x14ac:dyDescent="0.2">
      <c r="B3" s="33"/>
      <c r="C3" s="33"/>
      <c r="D3" s="33"/>
      <c r="E3" s="33"/>
      <c r="F3" s="33"/>
      <c r="G3" s="33"/>
      <c r="H3" s="34"/>
      <c r="I3" s="34"/>
      <c r="J3" s="34"/>
    </row>
    <row r="4" spans="1:10" x14ac:dyDescent="0.2">
      <c r="C4" s="35" t="s">
        <v>60</v>
      </c>
      <c r="F4" s="35" t="s">
        <v>60</v>
      </c>
    </row>
    <row r="5" spans="1:10" x14ac:dyDescent="0.2">
      <c r="B5" s="32" t="s">
        <v>64</v>
      </c>
      <c r="C5" s="32">
        <v>212</v>
      </c>
      <c r="E5" s="32" t="s">
        <v>59</v>
      </c>
      <c r="F5" s="32">
        <v>78</v>
      </c>
    </row>
    <row r="6" spans="1:10" x14ac:dyDescent="0.2">
      <c r="B6" s="32"/>
      <c r="C6" s="32">
        <v>188</v>
      </c>
      <c r="E6" s="32"/>
      <c r="F6" s="32">
        <v>26</v>
      </c>
    </row>
    <row r="7" spans="1:10" x14ac:dyDescent="0.2">
      <c r="B7" s="32"/>
      <c r="C7" s="32">
        <v>195</v>
      </c>
      <c r="E7" s="32"/>
      <c r="F7" s="32">
        <v>61</v>
      </c>
    </row>
    <row r="8" spans="1:10" x14ac:dyDescent="0.2">
      <c r="B8" s="32"/>
      <c r="C8" s="32">
        <v>309</v>
      </c>
      <c r="E8" s="32"/>
      <c r="F8" s="32">
        <v>143</v>
      </c>
    </row>
    <row r="9" spans="1:10" x14ac:dyDescent="0.2">
      <c r="B9" s="37" t="s">
        <v>61</v>
      </c>
      <c r="C9" s="36">
        <v>226</v>
      </c>
      <c r="E9" s="39" t="s">
        <v>62</v>
      </c>
      <c r="F9" s="40">
        <v>77</v>
      </c>
    </row>
    <row r="11" spans="1:10" x14ac:dyDescent="0.2">
      <c r="B11" s="32" t="s">
        <v>66</v>
      </c>
      <c r="C11" s="32">
        <v>116</v>
      </c>
      <c r="E11" s="32" t="s">
        <v>58</v>
      </c>
      <c r="F11" s="32">
        <v>151</v>
      </c>
    </row>
    <row r="12" spans="1:10" x14ac:dyDescent="0.2">
      <c r="B12" s="32"/>
      <c r="C12" s="32">
        <v>145</v>
      </c>
      <c r="E12" s="32"/>
      <c r="F12" s="32">
        <v>107</v>
      </c>
    </row>
    <row r="13" spans="1:10" x14ac:dyDescent="0.2">
      <c r="B13" s="32"/>
      <c r="C13" s="32">
        <v>184</v>
      </c>
      <c r="E13" s="32"/>
      <c r="F13" s="32">
        <v>101</v>
      </c>
    </row>
    <row r="14" spans="1:10" x14ac:dyDescent="0.2">
      <c r="B14" s="32"/>
      <c r="C14" s="32">
        <v>246</v>
      </c>
      <c r="E14" s="32"/>
      <c r="F14" s="32">
        <v>97</v>
      </c>
    </row>
    <row r="15" spans="1:10" x14ac:dyDescent="0.2">
      <c r="B15" s="37" t="s">
        <v>61</v>
      </c>
      <c r="C15" s="36">
        <v>172.75</v>
      </c>
      <c r="E15" s="39" t="s">
        <v>61</v>
      </c>
      <c r="F15" s="40">
        <v>114</v>
      </c>
    </row>
    <row r="16" spans="1:10" x14ac:dyDescent="0.2">
      <c r="E16" s="32"/>
    </row>
    <row r="17" spans="1:10" x14ac:dyDescent="0.2">
      <c r="B17" s="32" t="s">
        <v>68</v>
      </c>
      <c r="C17" s="32">
        <v>71</v>
      </c>
      <c r="E17" s="32" t="s">
        <v>57</v>
      </c>
      <c r="F17" s="32">
        <v>90</v>
      </c>
    </row>
    <row r="18" spans="1:10" x14ac:dyDescent="0.2">
      <c r="B18" s="32"/>
      <c r="C18" s="32">
        <v>190</v>
      </c>
      <c r="E18" s="32"/>
      <c r="F18" s="32">
        <v>83</v>
      </c>
    </row>
    <row r="19" spans="1:10" x14ac:dyDescent="0.2">
      <c r="B19" s="32"/>
      <c r="C19" s="32">
        <v>173</v>
      </c>
      <c r="E19" s="32"/>
      <c r="F19" s="32">
        <v>48</v>
      </c>
    </row>
    <row r="20" spans="1:10" x14ac:dyDescent="0.2">
      <c r="B20" s="32"/>
      <c r="C20" s="32">
        <v>193</v>
      </c>
      <c r="E20" s="32"/>
      <c r="F20" s="32">
        <v>60</v>
      </c>
    </row>
    <row r="21" spans="1:10" x14ac:dyDescent="0.2">
      <c r="B21" s="37" t="s">
        <v>61</v>
      </c>
      <c r="C21" s="36">
        <v>156.75</v>
      </c>
      <c r="E21" s="39" t="s">
        <v>63</v>
      </c>
      <c r="F21" s="40">
        <v>70.25</v>
      </c>
    </row>
    <row r="23" spans="1:10" x14ac:dyDescent="0.2">
      <c r="B23" s="32" t="s">
        <v>70</v>
      </c>
      <c r="C23" s="32">
        <v>126</v>
      </c>
      <c r="E23" s="32" t="s">
        <v>56</v>
      </c>
      <c r="F23" s="32">
        <v>64</v>
      </c>
    </row>
    <row r="24" spans="1:10" x14ac:dyDescent="0.2">
      <c r="B24" s="32"/>
      <c r="C24" s="32">
        <v>146</v>
      </c>
      <c r="E24" s="32"/>
      <c r="F24" s="32">
        <v>65</v>
      </c>
    </row>
    <row r="25" spans="1:10" x14ac:dyDescent="0.2">
      <c r="B25" s="32"/>
      <c r="C25" s="32">
        <v>95</v>
      </c>
      <c r="E25" s="32"/>
      <c r="F25" s="32">
        <v>58</v>
      </c>
    </row>
    <row r="26" spans="1:10" x14ac:dyDescent="0.2">
      <c r="B26" s="32"/>
      <c r="C26" s="32">
        <v>283</v>
      </c>
      <c r="E26" s="32"/>
      <c r="F26" s="32">
        <v>125</v>
      </c>
    </row>
    <row r="27" spans="1:10" x14ac:dyDescent="0.2">
      <c r="B27" s="37" t="s">
        <v>61</v>
      </c>
      <c r="C27" s="36">
        <v>162.5</v>
      </c>
      <c r="E27" s="39" t="s">
        <v>63</v>
      </c>
      <c r="F27" s="40">
        <v>78</v>
      </c>
    </row>
    <row r="30" spans="1:10" x14ac:dyDescent="0.2">
      <c r="A30" s="434" t="s">
        <v>126</v>
      </c>
      <c r="B30" s="434"/>
      <c r="C30" s="434"/>
      <c r="D30" s="434"/>
      <c r="E30" s="434"/>
      <c r="F30" s="34"/>
      <c r="G30" s="34"/>
      <c r="H30" s="33"/>
      <c r="I30" s="33"/>
      <c r="J30" s="33"/>
    </row>
    <row r="31" spans="1:10" ht="17" thickBot="1" x14ac:dyDescent="0.25"/>
    <row r="32" spans="1:10" ht="17" thickBot="1" x14ac:dyDescent="0.25">
      <c r="B32" s="30" t="s">
        <v>71</v>
      </c>
    </row>
    <row r="33" spans="3:6" ht="17" thickBot="1" x14ac:dyDescent="0.25">
      <c r="C33" s="29" t="s">
        <v>55</v>
      </c>
      <c r="D33" s="27" t="s">
        <v>128</v>
      </c>
      <c r="E33" s="28" t="s">
        <v>129</v>
      </c>
      <c r="F33" s="27" t="s">
        <v>54</v>
      </c>
    </row>
    <row r="34" spans="3:6" x14ac:dyDescent="0.2">
      <c r="C34" s="24">
        <v>1</v>
      </c>
      <c r="D34" s="26">
        <v>3233.26</v>
      </c>
      <c r="E34" s="26">
        <v>2527.84</v>
      </c>
      <c r="F34" s="25">
        <f t="shared" ref="F34:F53" si="0">D34-E34</f>
        <v>705.42000000000007</v>
      </c>
    </row>
    <row r="35" spans="3:6" x14ac:dyDescent="0.2">
      <c r="C35" s="24">
        <v>2</v>
      </c>
      <c r="D35" s="23">
        <v>3913.68</v>
      </c>
      <c r="E35" s="23">
        <v>3107.29</v>
      </c>
      <c r="F35" s="22">
        <f t="shared" si="0"/>
        <v>806.38999999999987</v>
      </c>
    </row>
    <row r="36" spans="3:6" x14ac:dyDescent="0.2">
      <c r="C36" s="24">
        <v>3</v>
      </c>
      <c r="D36" s="23">
        <v>3025.99</v>
      </c>
      <c r="E36" s="23">
        <v>2368.35</v>
      </c>
      <c r="F36" s="22">
        <f t="shared" si="0"/>
        <v>657.63999999999987</v>
      </c>
    </row>
    <row r="37" spans="3:6" x14ac:dyDescent="0.2">
      <c r="C37" s="24">
        <v>4</v>
      </c>
      <c r="D37" s="23">
        <v>2730.62</v>
      </c>
      <c r="E37" s="23">
        <v>2254.89</v>
      </c>
      <c r="F37" s="22">
        <f t="shared" si="0"/>
        <v>475.73</v>
      </c>
    </row>
    <row r="38" spans="3:6" x14ac:dyDescent="0.2">
      <c r="C38" s="24">
        <v>5</v>
      </c>
      <c r="D38" s="23">
        <v>4101.8100000000004</v>
      </c>
      <c r="E38" s="23">
        <v>3056.48</v>
      </c>
      <c r="F38" s="22">
        <f t="shared" si="0"/>
        <v>1045.3300000000004</v>
      </c>
    </row>
    <row r="39" spans="3:6" x14ac:dyDescent="0.2">
      <c r="C39" s="24">
        <v>6</v>
      </c>
      <c r="D39" s="23">
        <v>3354.99</v>
      </c>
      <c r="E39" s="23">
        <v>2539.09</v>
      </c>
      <c r="F39" s="22">
        <f t="shared" si="0"/>
        <v>815.89999999999964</v>
      </c>
    </row>
    <row r="40" spans="3:6" x14ac:dyDescent="0.2">
      <c r="C40" s="24">
        <v>7</v>
      </c>
      <c r="D40" s="23">
        <v>3008.82</v>
      </c>
      <c r="E40" s="23">
        <v>2056.88</v>
      </c>
      <c r="F40" s="22">
        <f t="shared" si="0"/>
        <v>951.94</v>
      </c>
    </row>
    <row r="41" spans="3:6" x14ac:dyDescent="0.2">
      <c r="C41" s="24">
        <v>8</v>
      </c>
      <c r="D41" s="23">
        <v>3035.78</v>
      </c>
      <c r="E41" s="23">
        <v>2446.19</v>
      </c>
      <c r="F41" s="22">
        <f t="shared" si="0"/>
        <v>589.59000000000015</v>
      </c>
    </row>
    <row r="42" spans="3:6" x14ac:dyDescent="0.2">
      <c r="C42" s="24">
        <v>9</v>
      </c>
      <c r="D42" s="23">
        <v>3434.34</v>
      </c>
      <c r="E42" s="23">
        <v>2750.99</v>
      </c>
      <c r="F42" s="22">
        <f t="shared" si="0"/>
        <v>683.35000000000036</v>
      </c>
    </row>
    <row r="43" spans="3:6" x14ac:dyDescent="0.2">
      <c r="C43" s="24">
        <v>10</v>
      </c>
      <c r="D43" s="23">
        <v>3147.25</v>
      </c>
      <c r="E43" s="23">
        <v>2507.4</v>
      </c>
      <c r="F43" s="22">
        <f t="shared" si="0"/>
        <v>639.84999999999991</v>
      </c>
    </row>
    <row r="44" spans="3:6" x14ac:dyDescent="0.2">
      <c r="C44" s="24">
        <v>11</v>
      </c>
      <c r="D44" s="23">
        <v>3329.56</v>
      </c>
      <c r="E44" s="23">
        <v>2711.83</v>
      </c>
      <c r="F44" s="22">
        <f t="shared" si="0"/>
        <v>617.73</v>
      </c>
    </row>
    <row r="45" spans="3:6" x14ac:dyDescent="0.2">
      <c r="C45" s="24">
        <v>12</v>
      </c>
      <c r="D45" s="23">
        <v>3865.31</v>
      </c>
      <c r="E45" s="23">
        <v>2744.73</v>
      </c>
      <c r="F45" s="22">
        <f t="shared" si="0"/>
        <v>1120.58</v>
      </c>
    </row>
    <row r="46" spans="3:6" x14ac:dyDescent="0.2">
      <c r="C46" s="24">
        <v>13</v>
      </c>
      <c r="D46" s="23">
        <v>2696.49</v>
      </c>
      <c r="E46" s="23">
        <v>1958.76</v>
      </c>
      <c r="F46" s="22">
        <f t="shared" si="0"/>
        <v>737.72999999999979</v>
      </c>
    </row>
    <row r="47" spans="3:6" x14ac:dyDescent="0.2">
      <c r="C47" s="24">
        <v>14</v>
      </c>
      <c r="D47" s="23">
        <v>3007.03</v>
      </c>
      <c r="E47" s="23">
        <v>2738.22</v>
      </c>
      <c r="F47" s="22">
        <f t="shared" si="0"/>
        <v>268.8100000000004</v>
      </c>
    </row>
    <row r="48" spans="3:6" x14ac:dyDescent="0.2">
      <c r="C48" s="24">
        <v>15</v>
      </c>
      <c r="D48" s="23">
        <v>3359.47</v>
      </c>
      <c r="E48" s="23">
        <v>2639.7</v>
      </c>
      <c r="F48" s="22">
        <f t="shared" si="0"/>
        <v>719.77</v>
      </c>
    </row>
    <row r="49" spans="2:7" x14ac:dyDescent="0.2">
      <c r="C49" s="24">
        <v>16</v>
      </c>
      <c r="D49" s="23">
        <v>3097.65</v>
      </c>
      <c r="E49" s="23">
        <v>2445.41</v>
      </c>
      <c r="F49" s="22">
        <f t="shared" si="0"/>
        <v>652.24000000000024</v>
      </c>
    </row>
    <row r="50" spans="2:7" x14ac:dyDescent="0.2">
      <c r="C50" s="24">
        <v>17</v>
      </c>
      <c r="D50" s="23">
        <v>3078.4</v>
      </c>
      <c r="E50" s="23">
        <v>1430.29</v>
      </c>
      <c r="F50" s="22">
        <f t="shared" si="0"/>
        <v>1648.1100000000001</v>
      </c>
    </row>
    <row r="51" spans="2:7" x14ac:dyDescent="0.2">
      <c r="C51" s="24">
        <v>18</v>
      </c>
      <c r="D51" s="23">
        <v>2935.21</v>
      </c>
      <c r="E51" s="23">
        <v>2177.7800000000002</v>
      </c>
      <c r="F51" s="22">
        <f t="shared" si="0"/>
        <v>757.42999999999984</v>
      </c>
    </row>
    <row r="52" spans="2:7" x14ac:dyDescent="0.2">
      <c r="C52" s="24">
        <v>19</v>
      </c>
      <c r="D52" s="23">
        <v>3168.12</v>
      </c>
      <c r="E52" s="23">
        <v>2040.06</v>
      </c>
      <c r="F52" s="22">
        <f t="shared" si="0"/>
        <v>1128.06</v>
      </c>
    </row>
    <row r="53" spans="2:7" ht="17" thickBot="1" x14ac:dyDescent="0.25">
      <c r="C53" s="21">
        <v>20</v>
      </c>
      <c r="D53" s="20">
        <v>3052.74</v>
      </c>
      <c r="E53" s="20">
        <v>2507.7399999999998</v>
      </c>
      <c r="F53" s="19">
        <f t="shared" si="0"/>
        <v>545</v>
      </c>
    </row>
    <row r="54" spans="2:7" x14ac:dyDescent="0.2">
      <c r="F54" s="41">
        <f>AVERAGE(F34:F53)</f>
        <v>778.33000000000015</v>
      </c>
      <c r="G54" s="43" t="s">
        <v>62</v>
      </c>
    </row>
    <row r="55" spans="2:7" ht="17" thickBot="1" x14ac:dyDescent="0.25"/>
    <row r="56" spans="2:7" ht="17" thickBot="1" x14ac:dyDescent="0.25">
      <c r="B56" s="30" t="s">
        <v>65</v>
      </c>
      <c r="C56" s="29" t="s">
        <v>55</v>
      </c>
      <c r="D56" s="27" t="s">
        <v>128</v>
      </c>
      <c r="E56" s="28" t="s">
        <v>129</v>
      </c>
      <c r="F56" s="27" t="s">
        <v>54</v>
      </c>
    </row>
    <row r="57" spans="2:7" x14ac:dyDescent="0.2">
      <c r="C57" s="24">
        <v>1</v>
      </c>
      <c r="D57" s="26">
        <v>4202.51</v>
      </c>
      <c r="E57" s="26">
        <v>3708.08</v>
      </c>
      <c r="F57" s="25">
        <f t="shared" ref="F57:F66" si="1">D57-E57</f>
        <v>494.43000000000029</v>
      </c>
    </row>
    <row r="58" spans="2:7" x14ac:dyDescent="0.2">
      <c r="C58" s="24">
        <v>2</v>
      </c>
      <c r="D58" s="23">
        <v>5015.66</v>
      </c>
      <c r="E58" s="23">
        <v>4186.8100000000004</v>
      </c>
      <c r="F58" s="22">
        <f t="shared" si="1"/>
        <v>828.84999999999945</v>
      </c>
    </row>
    <row r="59" spans="2:7" x14ac:dyDescent="0.2">
      <c r="C59" s="24">
        <v>3</v>
      </c>
      <c r="D59" s="23">
        <v>3994.67</v>
      </c>
      <c r="E59" s="23">
        <v>3526.61</v>
      </c>
      <c r="F59" s="22">
        <f t="shared" si="1"/>
        <v>468.05999999999995</v>
      </c>
    </row>
    <row r="60" spans="2:7" x14ac:dyDescent="0.2">
      <c r="C60" s="24">
        <v>4</v>
      </c>
      <c r="D60" s="23">
        <v>2829.16</v>
      </c>
      <c r="E60" s="23">
        <v>2455.3000000000002</v>
      </c>
      <c r="F60" s="22">
        <f t="shared" si="1"/>
        <v>373.85999999999967</v>
      </c>
    </row>
    <row r="61" spans="2:7" x14ac:dyDescent="0.2">
      <c r="C61" s="24">
        <v>5</v>
      </c>
      <c r="D61" s="23">
        <v>3506.33</v>
      </c>
      <c r="E61" s="23">
        <v>3078.77</v>
      </c>
      <c r="F61" s="22">
        <f t="shared" si="1"/>
        <v>427.55999999999995</v>
      </c>
    </row>
    <row r="62" spans="2:7" x14ac:dyDescent="0.2">
      <c r="C62" s="24">
        <v>6</v>
      </c>
      <c r="D62" s="23">
        <v>3909.36</v>
      </c>
      <c r="E62" s="23">
        <v>3428.11</v>
      </c>
      <c r="F62" s="22">
        <f t="shared" si="1"/>
        <v>481.25</v>
      </c>
    </row>
    <row r="63" spans="2:7" x14ac:dyDescent="0.2">
      <c r="C63" s="24">
        <v>7</v>
      </c>
      <c r="D63" s="23">
        <v>3409.38</v>
      </c>
      <c r="E63" s="23">
        <v>3021.42</v>
      </c>
      <c r="F63" s="22">
        <f t="shared" si="1"/>
        <v>387.96000000000004</v>
      </c>
    </row>
    <row r="64" spans="2:7" x14ac:dyDescent="0.2">
      <c r="C64" s="24">
        <v>8</v>
      </c>
      <c r="D64" s="23">
        <v>5081.01</v>
      </c>
      <c r="E64" s="23">
        <v>4635.6899999999996</v>
      </c>
      <c r="F64" s="22">
        <f t="shared" si="1"/>
        <v>445.32000000000062</v>
      </c>
    </row>
    <row r="65" spans="2:7" x14ac:dyDescent="0.2">
      <c r="C65" s="24">
        <v>9</v>
      </c>
      <c r="D65" s="23">
        <v>3888.67</v>
      </c>
      <c r="E65" s="23">
        <v>3562.29</v>
      </c>
      <c r="F65" s="22">
        <f t="shared" si="1"/>
        <v>326.38000000000011</v>
      </c>
    </row>
    <row r="66" spans="2:7" ht="17" thickBot="1" x14ac:dyDescent="0.25">
      <c r="C66" s="21">
        <v>10</v>
      </c>
      <c r="D66" s="20">
        <v>4538.5600000000004</v>
      </c>
      <c r="E66" s="20">
        <v>4121.6899999999996</v>
      </c>
      <c r="F66" s="19">
        <f t="shared" si="1"/>
        <v>416.8700000000008</v>
      </c>
    </row>
    <row r="67" spans="2:7" x14ac:dyDescent="0.2">
      <c r="F67" s="41">
        <f>AVERAGE(F57:F66)</f>
        <v>465.05400000000009</v>
      </c>
      <c r="G67" s="43" t="s">
        <v>62</v>
      </c>
    </row>
    <row r="68" spans="2:7" ht="17" thickBot="1" x14ac:dyDescent="0.25"/>
    <row r="69" spans="2:7" ht="17" thickBot="1" x14ac:dyDescent="0.25">
      <c r="B69" s="30" t="s">
        <v>67</v>
      </c>
      <c r="C69" s="29" t="s">
        <v>55</v>
      </c>
      <c r="D69" s="27" t="s">
        <v>128</v>
      </c>
      <c r="E69" s="28" t="s">
        <v>129</v>
      </c>
      <c r="F69" s="27" t="s">
        <v>54</v>
      </c>
    </row>
    <row r="70" spans="2:7" x14ac:dyDescent="0.2">
      <c r="C70" s="24">
        <v>1</v>
      </c>
      <c r="D70" s="26">
        <v>3644.73</v>
      </c>
      <c r="E70" s="26">
        <v>3111.61</v>
      </c>
      <c r="F70" s="25">
        <f t="shared" ref="F70:F79" si="2">D70-E70</f>
        <v>533.11999999999989</v>
      </c>
    </row>
    <row r="71" spans="2:7" x14ac:dyDescent="0.2">
      <c r="C71" s="24">
        <v>2</v>
      </c>
      <c r="D71" s="23">
        <v>3380.3</v>
      </c>
      <c r="E71" s="23">
        <v>2846.94</v>
      </c>
      <c r="F71" s="22">
        <f t="shared" si="2"/>
        <v>533.36000000000013</v>
      </c>
    </row>
    <row r="72" spans="2:7" x14ac:dyDescent="0.2">
      <c r="C72" s="24">
        <v>3</v>
      </c>
      <c r="D72" s="23">
        <v>3298.23</v>
      </c>
      <c r="E72" s="23">
        <v>2997.29</v>
      </c>
      <c r="F72" s="22">
        <f t="shared" si="2"/>
        <v>300.94000000000005</v>
      </c>
    </row>
    <row r="73" spans="2:7" x14ac:dyDescent="0.2">
      <c r="C73" s="24">
        <v>4</v>
      </c>
      <c r="D73" s="23">
        <v>2912.8</v>
      </c>
      <c r="E73" s="23">
        <v>2581.98</v>
      </c>
      <c r="F73" s="22">
        <f t="shared" si="2"/>
        <v>330.82000000000016</v>
      </c>
    </row>
    <row r="74" spans="2:7" x14ac:dyDescent="0.2">
      <c r="C74" s="24">
        <v>5</v>
      </c>
      <c r="D74" s="23">
        <v>9243.41</v>
      </c>
      <c r="E74" s="23">
        <v>7611.34</v>
      </c>
      <c r="F74" s="22">
        <f t="shared" si="2"/>
        <v>1632.0699999999997</v>
      </c>
    </row>
    <row r="75" spans="2:7" x14ac:dyDescent="0.2">
      <c r="C75" s="24">
        <v>6</v>
      </c>
      <c r="D75" s="23">
        <v>3309</v>
      </c>
      <c r="E75" s="23">
        <v>2855.58</v>
      </c>
      <c r="F75" s="22">
        <f t="shared" si="2"/>
        <v>453.42000000000007</v>
      </c>
    </row>
    <row r="76" spans="2:7" x14ac:dyDescent="0.2">
      <c r="C76" s="24">
        <v>7</v>
      </c>
      <c r="D76" s="23">
        <v>3217.46</v>
      </c>
      <c r="E76" s="23">
        <v>2543.64</v>
      </c>
      <c r="F76" s="22">
        <f t="shared" si="2"/>
        <v>673.82000000000016</v>
      </c>
    </row>
    <row r="77" spans="2:7" x14ac:dyDescent="0.2">
      <c r="C77" s="24">
        <v>8</v>
      </c>
      <c r="D77" s="23">
        <v>3758.81</v>
      </c>
      <c r="E77" s="23">
        <v>3200.36</v>
      </c>
      <c r="F77" s="22">
        <f t="shared" si="2"/>
        <v>558.44999999999982</v>
      </c>
    </row>
    <row r="78" spans="2:7" x14ac:dyDescent="0.2">
      <c r="C78" s="24">
        <v>9</v>
      </c>
      <c r="D78" s="23">
        <v>3985.13</v>
      </c>
      <c r="E78" s="23">
        <v>3547.28</v>
      </c>
      <c r="F78" s="22">
        <f t="shared" si="2"/>
        <v>437.84999999999991</v>
      </c>
    </row>
    <row r="79" spans="2:7" ht="17" thickBot="1" x14ac:dyDescent="0.25">
      <c r="C79" s="21">
        <v>10</v>
      </c>
      <c r="D79" s="20">
        <v>3926.49</v>
      </c>
      <c r="E79" s="20">
        <v>3294.86</v>
      </c>
      <c r="F79" s="19">
        <f t="shared" si="2"/>
        <v>631.62999999999965</v>
      </c>
    </row>
    <row r="80" spans="2:7" x14ac:dyDescent="0.2">
      <c r="F80" s="41">
        <f>AVERAGE(F70:F79)</f>
        <v>608.548</v>
      </c>
      <c r="G80" s="43" t="s">
        <v>62</v>
      </c>
    </row>
    <row r="81" spans="2:7" ht="17" thickBot="1" x14ac:dyDescent="0.25"/>
    <row r="82" spans="2:7" ht="17" thickBot="1" x14ac:dyDescent="0.25">
      <c r="B82" s="30" t="s">
        <v>68</v>
      </c>
      <c r="C82" s="29" t="s">
        <v>55</v>
      </c>
      <c r="D82" s="27" t="s">
        <v>128</v>
      </c>
      <c r="E82" s="28" t="s">
        <v>129</v>
      </c>
      <c r="F82" s="27" t="s">
        <v>54</v>
      </c>
    </row>
    <row r="83" spans="2:7" x14ac:dyDescent="0.2">
      <c r="C83" s="24">
        <v>1</v>
      </c>
      <c r="D83" s="26">
        <v>3573.25</v>
      </c>
      <c r="E83" s="26">
        <v>2954.63</v>
      </c>
      <c r="F83" s="25">
        <f t="shared" ref="F83:F92" si="3">D83-E83</f>
        <v>618.61999999999989</v>
      </c>
    </row>
    <row r="84" spans="2:7" x14ac:dyDescent="0.2">
      <c r="C84" s="24">
        <v>2</v>
      </c>
      <c r="D84" s="23">
        <v>4106.6099999999997</v>
      </c>
      <c r="E84" s="23">
        <v>3660.41</v>
      </c>
      <c r="F84" s="22">
        <f t="shared" si="3"/>
        <v>446.19999999999982</v>
      </c>
    </row>
    <row r="85" spans="2:7" x14ac:dyDescent="0.2">
      <c r="C85" s="24">
        <v>3</v>
      </c>
      <c r="D85" s="23">
        <v>3883.48</v>
      </c>
      <c r="E85" s="23">
        <v>3185.93</v>
      </c>
      <c r="F85" s="22">
        <f t="shared" si="3"/>
        <v>697.55000000000018</v>
      </c>
    </row>
    <row r="86" spans="2:7" x14ac:dyDescent="0.2">
      <c r="C86" s="24">
        <v>4</v>
      </c>
      <c r="D86" s="23">
        <v>4380.21</v>
      </c>
      <c r="E86" s="23">
        <v>4012.59</v>
      </c>
      <c r="F86" s="22">
        <f t="shared" si="3"/>
        <v>367.61999999999989</v>
      </c>
    </row>
    <row r="87" spans="2:7" x14ac:dyDescent="0.2">
      <c r="C87" s="24">
        <v>5</v>
      </c>
      <c r="D87" s="23">
        <v>3537.1</v>
      </c>
      <c r="E87" s="23">
        <v>3218.35</v>
      </c>
      <c r="F87" s="22">
        <f t="shared" si="3"/>
        <v>318.75</v>
      </c>
    </row>
    <row r="88" spans="2:7" x14ac:dyDescent="0.2">
      <c r="C88" s="24">
        <v>6</v>
      </c>
      <c r="D88" s="23">
        <v>3540.24</v>
      </c>
      <c r="E88" s="23">
        <v>3291.43</v>
      </c>
      <c r="F88" s="22">
        <f t="shared" si="3"/>
        <v>248.80999999999995</v>
      </c>
    </row>
    <row r="89" spans="2:7" x14ac:dyDescent="0.2">
      <c r="C89" s="24">
        <v>7</v>
      </c>
      <c r="D89" s="23">
        <v>3361.66</v>
      </c>
      <c r="E89" s="23">
        <v>2846.35</v>
      </c>
      <c r="F89" s="22">
        <f t="shared" si="3"/>
        <v>515.30999999999995</v>
      </c>
    </row>
    <row r="90" spans="2:7" x14ac:dyDescent="0.2">
      <c r="C90" s="24">
        <v>8</v>
      </c>
      <c r="D90" s="23">
        <v>3455.09</v>
      </c>
      <c r="E90" s="23">
        <v>3063.09</v>
      </c>
      <c r="F90" s="22">
        <f t="shared" si="3"/>
        <v>392</v>
      </c>
    </row>
    <row r="91" spans="2:7" x14ac:dyDescent="0.2">
      <c r="C91" s="24">
        <v>9</v>
      </c>
      <c r="D91" s="23">
        <v>4425.12</v>
      </c>
      <c r="E91" s="23">
        <v>3900.34</v>
      </c>
      <c r="F91" s="22">
        <f t="shared" si="3"/>
        <v>524.77999999999975</v>
      </c>
    </row>
    <row r="92" spans="2:7" ht="17" thickBot="1" x14ac:dyDescent="0.25">
      <c r="C92" s="21">
        <v>10</v>
      </c>
      <c r="D92" s="20">
        <v>6114.05</v>
      </c>
      <c r="E92" s="20">
        <v>5331.48</v>
      </c>
      <c r="F92" s="19">
        <f t="shared" si="3"/>
        <v>782.57000000000062</v>
      </c>
    </row>
    <row r="93" spans="2:7" x14ac:dyDescent="0.2">
      <c r="F93" s="41">
        <f>AVERAGE(F83:F92)</f>
        <v>491.221</v>
      </c>
      <c r="G93" s="43" t="s">
        <v>62</v>
      </c>
    </row>
    <row r="94" spans="2:7" ht="17" thickBot="1" x14ac:dyDescent="0.25"/>
    <row r="95" spans="2:7" ht="17" thickBot="1" x14ac:dyDescent="0.25">
      <c r="B95" s="30" t="s">
        <v>69</v>
      </c>
      <c r="C95" s="29" t="s">
        <v>55</v>
      </c>
      <c r="D95" s="27" t="s">
        <v>128</v>
      </c>
      <c r="E95" s="28" t="s">
        <v>129</v>
      </c>
      <c r="F95" s="27" t="s">
        <v>54</v>
      </c>
    </row>
    <row r="96" spans="2:7" x14ac:dyDescent="0.2">
      <c r="C96" s="24">
        <v>1</v>
      </c>
      <c r="D96" s="26">
        <v>4147.76</v>
      </c>
      <c r="E96" s="26">
        <v>3366.51</v>
      </c>
      <c r="F96" s="25">
        <f t="shared" ref="F96:F105" si="4">D96-E96</f>
        <v>781.25</v>
      </c>
    </row>
    <row r="97" spans="2:14" x14ac:dyDescent="0.2">
      <c r="C97" s="24">
        <v>2</v>
      </c>
      <c r="D97" s="23">
        <v>3703.13</v>
      </c>
      <c r="E97" s="23">
        <v>3198.53</v>
      </c>
      <c r="F97" s="22">
        <f t="shared" si="4"/>
        <v>504.59999999999991</v>
      </c>
    </row>
    <row r="98" spans="2:14" x14ac:dyDescent="0.2">
      <c r="C98" s="24">
        <v>3</v>
      </c>
      <c r="D98" s="23">
        <v>2771.44</v>
      </c>
      <c r="E98" s="23">
        <v>2357.3200000000002</v>
      </c>
      <c r="F98" s="22">
        <f t="shared" si="4"/>
        <v>414.11999999999989</v>
      </c>
    </row>
    <row r="99" spans="2:14" x14ac:dyDescent="0.2">
      <c r="C99" s="24">
        <v>4</v>
      </c>
      <c r="D99" s="23">
        <v>2274.0100000000002</v>
      </c>
      <c r="E99" s="23">
        <v>1844.02</v>
      </c>
      <c r="F99" s="22">
        <f t="shared" si="4"/>
        <v>429.99000000000024</v>
      </c>
    </row>
    <row r="100" spans="2:14" x14ac:dyDescent="0.2">
      <c r="C100" s="24">
        <v>5</v>
      </c>
      <c r="D100" s="23">
        <v>4164.1499999999996</v>
      </c>
      <c r="E100" s="23">
        <v>3519.2</v>
      </c>
      <c r="F100" s="22">
        <f t="shared" si="4"/>
        <v>644.94999999999982</v>
      </c>
    </row>
    <row r="101" spans="2:14" x14ac:dyDescent="0.2">
      <c r="C101" s="24">
        <v>6</v>
      </c>
      <c r="D101" s="23">
        <v>5751.62</v>
      </c>
      <c r="E101" s="23">
        <v>5154.83</v>
      </c>
      <c r="F101" s="22">
        <f t="shared" si="4"/>
        <v>596.79</v>
      </c>
    </row>
    <row r="102" spans="2:14" x14ac:dyDescent="0.2">
      <c r="C102" s="24">
        <v>7</v>
      </c>
      <c r="D102" s="23">
        <v>4552.09</v>
      </c>
      <c r="E102" s="23">
        <v>4187.8500000000004</v>
      </c>
      <c r="F102" s="22">
        <f t="shared" si="4"/>
        <v>364.23999999999978</v>
      </c>
    </row>
    <row r="103" spans="2:14" x14ac:dyDescent="0.2">
      <c r="C103" s="24">
        <v>8</v>
      </c>
      <c r="D103" s="23">
        <v>4056.49</v>
      </c>
      <c r="E103" s="23">
        <v>3712.63</v>
      </c>
      <c r="F103" s="22">
        <f t="shared" si="4"/>
        <v>343.85999999999967</v>
      </c>
    </row>
    <row r="104" spans="2:14" x14ac:dyDescent="0.2">
      <c r="C104" s="24">
        <v>9</v>
      </c>
      <c r="D104" s="23">
        <v>3600.06</v>
      </c>
      <c r="E104" s="23">
        <v>3177.56</v>
      </c>
      <c r="F104" s="22">
        <f t="shared" si="4"/>
        <v>422.5</v>
      </c>
    </row>
    <row r="105" spans="2:14" ht="17" thickBot="1" x14ac:dyDescent="0.25">
      <c r="C105" s="21">
        <v>10</v>
      </c>
      <c r="D105" s="20">
        <v>3299.36</v>
      </c>
      <c r="E105" s="20">
        <v>2914.84</v>
      </c>
      <c r="F105" s="19">
        <f t="shared" si="4"/>
        <v>384.52</v>
      </c>
    </row>
    <row r="106" spans="2:14" x14ac:dyDescent="0.2">
      <c r="F106" s="41">
        <f>AVERAGE(F96:F105)</f>
        <v>488.68199999999996</v>
      </c>
      <c r="G106" s="43" t="s">
        <v>62</v>
      </c>
    </row>
    <row r="107" spans="2:14" x14ac:dyDescent="0.2">
      <c r="H107" s="431" t="s">
        <v>130</v>
      </c>
      <c r="I107" s="431"/>
      <c r="J107" s="85">
        <f>AVERAGE(F54,F67,F80,F93,F106)</f>
        <v>566.36699999999996</v>
      </c>
      <c r="K107" s="431" t="s">
        <v>132</v>
      </c>
      <c r="L107" s="431"/>
      <c r="M107" s="431"/>
      <c r="N107" s="87">
        <f>J107*2</f>
        <v>1132.7339999999999</v>
      </c>
    </row>
    <row r="108" spans="2:14" ht="17" thickBot="1" x14ac:dyDescent="0.25"/>
    <row r="109" spans="2:14" ht="17" thickBot="1" x14ac:dyDescent="0.25">
      <c r="B109" s="30" t="s">
        <v>72</v>
      </c>
    </row>
    <row r="110" spans="2:14" ht="17" thickBot="1" x14ac:dyDescent="0.25">
      <c r="C110" s="29" t="s">
        <v>55</v>
      </c>
      <c r="D110" s="27" t="s">
        <v>128</v>
      </c>
      <c r="E110" s="27" t="s">
        <v>129</v>
      </c>
      <c r="F110" s="31" t="s">
        <v>54</v>
      </c>
    </row>
    <row r="111" spans="2:14" x14ac:dyDescent="0.2">
      <c r="C111" s="24">
        <v>1</v>
      </c>
      <c r="D111" s="26">
        <v>5401.06</v>
      </c>
      <c r="E111" s="26">
        <v>3198.56</v>
      </c>
      <c r="F111" s="25">
        <f t="shared" ref="F111:F120" si="5">D111-E111</f>
        <v>2202.5000000000005</v>
      </c>
      <c r="G111" s="432" t="s">
        <v>133</v>
      </c>
      <c r="H111" s="433"/>
      <c r="I111" s="433"/>
      <c r="J111" s="433"/>
    </row>
    <row r="112" spans="2:14" x14ac:dyDescent="0.2">
      <c r="C112" s="24">
        <v>2</v>
      </c>
      <c r="D112" s="23">
        <v>4031.17</v>
      </c>
      <c r="E112" s="23">
        <v>2652.78</v>
      </c>
      <c r="F112" s="22">
        <f t="shared" si="5"/>
        <v>1378.3899999999999</v>
      </c>
    </row>
    <row r="113" spans="2:7" x14ac:dyDescent="0.2">
      <c r="C113" s="24">
        <v>3</v>
      </c>
      <c r="D113" s="23">
        <v>4396.7700000000004</v>
      </c>
      <c r="E113" s="23">
        <v>2628.08</v>
      </c>
      <c r="F113" s="22">
        <f t="shared" si="5"/>
        <v>1768.6900000000005</v>
      </c>
    </row>
    <row r="114" spans="2:7" x14ac:dyDescent="0.2">
      <c r="C114" s="24">
        <v>4</v>
      </c>
      <c r="D114" s="23">
        <v>4247.34</v>
      </c>
      <c r="E114" s="23">
        <v>1532.23</v>
      </c>
      <c r="F114" s="22">
        <f t="shared" si="5"/>
        <v>2715.11</v>
      </c>
    </row>
    <row r="115" spans="2:7" x14ac:dyDescent="0.2">
      <c r="C115" s="24">
        <v>5</v>
      </c>
      <c r="D115" s="23">
        <v>3868.06</v>
      </c>
      <c r="E115" s="23">
        <v>1484.65</v>
      </c>
      <c r="F115" s="22">
        <f t="shared" si="5"/>
        <v>2383.41</v>
      </c>
    </row>
    <row r="116" spans="2:7" x14ac:dyDescent="0.2">
      <c r="C116" s="24">
        <v>6</v>
      </c>
      <c r="D116" s="23">
        <v>6490.7</v>
      </c>
      <c r="E116" s="23">
        <v>3560.94</v>
      </c>
      <c r="F116" s="22">
        <f t="shared" si="5"/>
        <v>2929.7599999999998</v>
      </c>
    </row>
    <row r="117" spans="2:7" x14ac:dyDescent="0.2">
      <c r="C117" s="24">
        <v>7</v>
      </c>
      <c r="D117" s="23">
        <v>4865.66</v>
      </c>
      <c r="E117" s="23">
        <v>3202.64</v>
      </c>
      <c r="F117" s="22">
        <f t="shared" si="5"/>
        <v>1663.02</v>
      </c>
    </row>
    <row r="118" spans="2:7" x14ac:dyDescent="0.2">
      <c r="C118" s="24">
        <v>8</v>
      </c>
      <c r="D118" s="23">
        <v>4634.55</v>
      </c>
      <c r="E118" s="23">
        <v>2644.7</v>
      </c>
      <c r="F118" s="22">
        <f t="shared" si="5"/>
        <v>1989.8500000000004</v>
      </c>
    </row>
    <row r="119" spans="2:7" x14ac:dyDescent="0.2">
      <c r="C119" s="24">
        <v>9</v>
      </c>
      <c r="D119" s="23">
        <v>4519.1400000000003</v>
      </c>
      <c r="E119" s="23">
        <v>2670.89</v>
      </c>
      <c r="F119" s="22">
        <f t="shared" si="5"/>
        <v>1848.2500000000005</v>
      </c>
    </row>
    <row r="120" spans="2:7" ht="17" thickBot="1" x14ac:dyDescent="0.25">
      <c r="C120" s="21">
        <v>10</v>
      </c>
      <c r="D120" s="20">
        <v>4010.1</v>
      </c>
      <c r="E120" s="20">
        <v>2496.13</v>
      </c>
      <c r="F120" s="19">
        <f t="shared" si="5"/>
        <v>1513.9699999999998</v>
      </c>
    </row>
    <row r="121" spans="2:7" x14ac:dyDescent="0.2">
      <c r="F121" s="38">
        <f>AVERAGE(F111:F120)</f>
        <v>2039.2950000000005</v>
      </c>
      <c r="G121" s="42" t="s">
        <v>62</v>
      </c>
    </row>
    <row r="123" spans="2:7" ht="17" thickBot="1" x14ac:dyDescent="0.25"/>
    <row r="124" spans="2:7" ht="17" thickBot="1" x14ac:dyDescent="0.25">
      <c r="B124" s="30" t="s">
        <v>73</v>
      </c>
    </row>
    <row r="125" spans="2:7" ht="17" thickBot="1" x14ac:dyDescent="0.25">
      <c r="C125" s="29" t="s">
        <v>55</v>
      </c>
      <c r="D125" s="27" t="s">
        <v>128</v>
      </c>
      <c r="E125" s="28" t="s">
        <v>129</v>
      </c>
      <c r="F125" s="27" t="s">
        <v>54</v>
      </c>
    </row>
    <row r="126" spans="2:7" x14ac:dyDescent="0.2">
      <c r="C126" s="24">
        <v>1</v>
      </c>
      <c r="D126" s="26">
        <v>6496.29</v>
      </c>
      <c r="E126" s="26">
        <v>4590.58</v>
      </c>
      <c r="F126" s="25">
        <f t="shared" ref="F126:F135" si="6">D126-E126</f>
        <v>1905.71</v>
      </c>
    </row>
    <row r="127" spans="2:7" x14ac:dyDescent="0.2">
      <c r="C127" s="24">
        <v>2</v>
      </c>
      <c r="D127" s="23">
        <v>6526.79</v>
      </c>
      <c r="E127" s="23">
        <v>3720.85</v>
      </c>
      <c r="F127" s="22">
        <f t="shared" si="6"/>
        <v>2805.94</v>
      </c>
    </row>
    <row r="128" spans="2:7" x14ac:dyDescent="0.2">
      <c r="C128" s="24">
        <v>3</v>
      </c>
      <c r="D128" s="23">
        <v>5117.8599999999997</v>
      </c>
      <c r="E128" s="23">
        <v>2163.08</v>
      </c>
      <c r="F128" s="22">
        <f t="shared" si="6"/>
        <v>2954.7799999999997</v>
      </c>
    </row>
    <row r="129" spans="2:7" x14ac:dyDescent="0.2">
      <c r="C129" s="24">
        <v>4</v>
      </c>
      <c r="D129" s="23">
        <v>3794.37</v>
      </c>
      <c r="E129" s="23">
        <v>2296.56</v>
      </c>
      <c r="F129" s="22">
        <f t="shared" si="6"/>
        <v>1497.81</v>
      </c>
    </row>
    <row r="130" spans="2:7" x14ac:dyDescent="0.2">
      <c r="C130" s="24">
        <v>5</v>
      </c>
      <c r="D130" s="23">
        <v>6088.11</v>
      </c>
      <c r="E130" s="23">
        <v>4140.3599999999997</v>
      </c>
      <c r="F130" s="22">
        <f t="shared" si="6"/>
        <v>1947.75</v>
      </c>
    </row>
    <row r="131" spans="2:7" x14ac:dyDescent="0.2">
      <c r="C131" s="24">
        <v>6</v>
      </c>
      <c r="D131" s="23">
        <v>6357.48</v>
      </c>
      <c r="E131" s="23">
        <v>3162.02</v>
      </c>
      <c r="F131" s="22">
        <f t="shared" si="6"/>
        <v>3195.4599999999996</v>
      </c>
    </row>
    <row r="132" spans="2:7" x14ac:dyDescent="0.2">
      <c r="C132" s="24">
        <v>7</v>
      </c>
      <c r="D132" s="23">
        <v>4407.51</v>
      </c>
      <c r="E132" s="23">
        <v>3359.62</v>
      </c>
      <c r="F132" s="22">
        <f t="shared" si="6"/>
        <v>1047.8900000000003</v>
      </c>
    </row>
    <row r="133" spans="2:7" x14ac:dyDescent="0.2">
      <c r="C133" s="24">
        <v>8</v>
      </c>
      <c r="D133" s="23">
        <v>4937.08</v>
      </c>
      <c r="E133" s="23">
        <v>2065.52</v>
      </c>
      <c r="F133" s="22">
        <f t="shared" si="6"/>
        <v>2871.56</v>
      </c>
    </row>
    <row r="134" spans="2:7" x14ac:dyDescent="0.2">
      <c r="C134" s="24">
        <v>9</v>
      </c>
      <c r="D134" s="23">
        <v>4897.47</v>
      </c>
      <c r="E134" s="23">
        <v>3671.06</v>
      </c>
      <c r="F134" s="22">
        <f t="shared" si="6"/>
        <v>1226.4100000000003</v>
      </c>
    </row>
    <row r="135" spans="2:7" ht="17" thickBot="1" x14ac:dyDescent="0.25">
      <c r="C135" s="21">
        <v>10</v>
      </c>
      <c r="D135" s="20">
        <v>4108.6499999999996</v>
      </c>
      <c r="E135" s="20">
        <v>2466.2199999999998</v>
      </c>
      <c r="F135" s="19">
        <f t="shared" si="6"/>
        <v>1642.4299999999998</v>
      </c>
    </row>
    <row r="136" spans="2:7" x14ac:dyDescent="0.2">
      <c r="F136" s="38">
        <f>AVERAGE(F126:F135)</f>
        <v>2109.5740000000001</v>
      </c>
      <c r="G136" s="42" t="s">
        <v>62</v>
      </c>
    </row>
    <row r="138" spans="2:7" ht="17" thickBot="1" x14ac:dyDescent="0.25"/>
    <row r="139" spans="2:7" ht="17" thickBot="1" x14ac:dyDescent="0.25">
      <c r="B139" s="30" t="s">
        <v>74</v>
      </c>
    </row>
    <row r="140" spans="2:7" ht="17" thickBot="1" x14ac:dyDescent="0.25">
      <c r="C140" s="29" t="s">
        <v>55</v>
      </c>
      <c r="D140" s="27" t="s">
        <v>128</v>
      </c>
      <c r="E140" s="28" t="s">
        <v>129</v>
      </c>
      <c r="F140" s="27" t="s">
        <v>54</v>
      </c>
    </row>
    <row r="141" spans="2:7" x14ac:dyDescent="0.2">
      <c r="C141" s="24">
        <v>1</v>
      </c>
      <c r="D141" s="26">
        <v>4406.3599999999997</v>
      </c>
      <c r="E141" s="26">
        <v>3089.6</v>
      </c>
      <c r="F141" s="25">
        <f t="shared" ref="F141:F150" si="7">D141-E141</f>
        <v>1316.7599999999998</v>
      </c>
    </row>
    <row r="142" spans="2:7" x14ac:dyDescent="0.2">
      <c r="C142" s="24">
        <v>2</v>
      </c>
      <c r="D142" s="23">
        <v>3804.84</v>
      </c>
      <c r="E142" s="23">
        <v>2526.36</v>
      </c>
      <c r="F142" s="22">
        <f t="shared" si="7"/>
        <v>1278.48</v>
      </c>
    </row>
    <row r="143" spans="2:7" x14ac:dyDescent="0.2">
      <c r="C143" s="24">
        <v>3</v>
      </c>
      <c r="D143" s="23">
        <v>4088.86</v>
      </c>
      <c r="E143" s="23">
        <v>1895.59</v>
      </c>
      <c r="F143" s="22">
        <f t="shared" si="7"/>
        <v>2193.2700000000004</v>
      </c>
    </row>
    <row r="144" spans="2:7" x14ac:dyDescent="0.2">
      <c r="C144" s="24">
        <v>4</v>
      </c>
      <c r="D144" s="23">
        <v>3993.47</v>
      </c>
      <c r="E144" s="23">
        <v>1116.1500000000001</v>
      </c>
      <c r="F144" s="22">
        <f t="shared" si="7"/>
        <v>2877.3199999999997</v>
      </c>
    </row>
    <row r="145" spans="2:7" x14ac:dyDescent="0.2">
      <c r="C145" s="24">
        <v>5</v>
      </c>
      <c r="D145" s="23">
        <v>3443.97</v>
      </c>
      <c r="E145" s="23">
        <v>1865.62</v>
      </c>
      <c r="F145" s="22">
        <f t="shared" si="7"/>
        <v>1578.35</v>
      </c>
    </row>
    <row r="146" spans="2:7" x14ac:dyDescent="0.2">
      <c r="C146" s="24">
        <v>6</v>
      </c>
      <c r="D146" s="23">
        <v>2779.67</v>
      </c>
      <c r="E146" s="23">
        <v>2388.7399999999998</v>
      </c>
      <c r="F146" s="22">
        <f t="shared" si="7"/>
        <v>390.93000000000029</v>
      </c>
    </row>
    <row r="147" spans="2:7" x14ac:dyDescent="0.2">
      <c r="C147" s="24">
        <v>7</v>
      </c>
      <c r="D147" s="23">
        <v>4440.68</v>
      </c>
      <c r="E147" s="23">
        <v>1592.14</v>
      </c>
      <c r="F147" s="22">
        <f t="shared" si="7"/>
        <v>2848.54</v>
      </c>
    </row>
    <row r="148" spans="2:7" x14ac:dyDescent="0.2">
      <c r="C148" s="24">
        <v>8</v>
      </c>
      <c r="D148" s="23">
        <v>3684.52</v>
      </c>
      <c r="E148" s="23">
        <v>1907.21</v>
      </c>
      <c r="F148" s="22">
        <f t="shared" si="7"/>
        <v>1777.31</v>
      </c>
    </row>
    <row r="149" spans="2:7" x14ac:dyDescent="0.2">
      <c r="C149" s="24">
        <v>9</v>
      </c>
      <c r="D149" s="23">
        <v>3021.44</v>
      </c>
      <c r="E149" s="23">
        <v>1791.03</v>
      </c>
      <c r="F149" s="22">
        <f t="shared" si="7"/>
        <v>1230.4100000000001</v>
      </c>
    </row>
    <row r="150" spans="2:7" ht="17" thickBot="1" x14ac:dyDescent="0.25">
      <c r="C150" s="21">
        <v>10</v>
      </c>
      <c r="D150" s="20">
        <v>4044.06</v>
      </c>
      <c r="E150" s="20">
        <v>2936.02</v>
      </c>
      <c r="F150" s="19">
        <f t="shared" si="7"/>
        <v>1108.04</v>
      </c>
    </row>
    <row r="151" spans="2:7" x14ac:dyDescent="0.2">
      <c r="F151" s="38">
        <f>AVERAGE(F141:F150)</f>
        <v>1659.941</v>
      </c>
      <c r="G151" s="42" t="s">
        <v>62</v>
      </c>
    </row>
    <row r="153" spans="2:7" ht="17" thickBot="1" x14ac:dyDescent="0.25"/>
    <row r="154" spans="2:7" ht="17" thickBot="1" x14ac:dyDescent="0.25">
      <c r="B154" s="30" t="s">
        <v>75</v>
      </c>
    </row>
    <row r="155" spans="2:7" ht="17" thickBot="1" x14ac:dyDescent="0.25">
      <c r="C155" s="29" t="s">
        <v>55</v>
      </c>
      <c r="D155" s="27" t="s">
        <v>128</v>
      </c>
      <c r="E155" s="27" t="s">
        <v>129</v>
      </c>
      <c r="F155" s="31" t="s">
        <v>54</v>
      </c>
    </row>
    <row r="156" spans="2:7" x14ac:dyDescent="0.2">
      <c r="C156" s="24">
        <v>1</v>
      </c>
      <c r="D156" s="26">
        <v>4868.1499999999996</v>
      </c>
      <c r="E156" s="26">
        <v>3318.82</v>
      </c>
      <c r="F156" s="25">
        <f t="shared" ref="F156:F165" si="8">D156-E156</f>
        <v>1549.3299999999995</v>
      </c>
    </row>
    <row r="157" spans="2:7" x14ac:dyDescent="0.2">
      <c r="C157" s="24">
        <v>2</v>
      </c>
      <c r="D157" s="23">
        <v>5759.51</v>
      </c>
      <c r="E157" s="23">
        <v>4092.78</v>
      </c>
      <c r="F157" s="22">
        <f t="shared" si="8"/>
        <v>1666.73</v>
      </c>
    </row>
    <row r="158" spans="2:7" x14ac:dyDescent="0.2">
      <c r="C158" s="24">
        <v>3</v>
      </c>
      <c r="D158" s="23">
        <v>4320.05</v>
      </c>
      <c r="E158" s="23">
        <v>2858.82</v>
      </c>
      <c r="F158" s="22">
        <f t="shared" si="8"/>
        <v>1461.23</v>
      </c>
    </row>
    <row r="159" spans="2:7" x14ac:dyDescent="0.2">
      <c r="C159" s="24">
        <v>4</v>
      </c>
      <c r="D159" s="23">
        <v>3707.34</v>
      </c>
      <c r="E159" s="23">
        <v>1391.39</v>
      </c>
      <c r="F159" s="22">
        <f t="shared" si="8"/>
        <v>2315.9499999999998</v>
      </c>
    </row>
    <row r="160" spans="2:7" x14ac:dyDescent="0.2">
      <c r="C160" s="24">
        <v>5</v>
      </c>
      <c r="D160" s="23">
        <v>4780.93</v>
      </c>
      <c r="E160" s="23">
        <v>3695.73</v>
      </c>
      <c r="F160" s="22">
        <f t="shared" si="8"/>
        <v>1085.2000000000003</v>
      </c>
    </row>
    <row r="161" spans="2:7" x14ac:dyDescent="0.2">
      <c r="C161" s="24">
        <v>6</v>
      </c>
      <c r="D161" s="23">
        <v>5851.81</v>
      </c>
      <c r="E161" s="23">
        <v>3452.97</v>
      </c>
      <c r="F161" s="22">
        <f t="shared" si="8"/>
        <v>2398.8400000000006</v>
      </c>
    </row>
    <row r="162" spans="2:7" x14ac:dyDescent="0.2">
      <c r="C162" s="24">
        <v>7</v>
      </c>
      <c r="D162" s="23">
        <v>4638.9399999999996</v>
      </c>
      <c r="E162" s="23">
        <v>2823.44</v>
      </c>
      <c r="F162" s="22">
        <f t="shared" si="8"/>
        <v>1815.4999999999995</v>
      </c>
    </row>
    <row r="163" spans="2:7" x14ac:dyDescent="0.2">
      <c r="C163" s="24">
        <v>8</v>
      </c>
      <c r="D163" s="23">
        <v>5224.47</v>
      </c>
      <c r="E163" s="23">
        <v>3569.81</v>
      </c>
      <c r="F163" s="22">
        <f t="shared" si="8"/>
        <v>1654.6600000000003</v>
      </c>
    </row>
    <row r="164" spans="2:7" x14ac:dyDescent="0.2">
      <c r="C164" s="24">
        <v>9</v>
      </c>
      <c r="D164" s="23">
        <v>4395.03</v>
      </c>
      <c r="E164" s="23">
        <v>3316.53</v>
      </c>
      <c r="F164" s="22">
        <f t="shared" si="8"/>
        <v>1078.4999999999995</v>
      </c>
    </row>
    <row r="165" spans="2:7" ht="17" thickBot="1" x14ac:dyDescent="0.25">
      <c r="C165" s="21">
        <v>10</v>
      </c>
      <c r="D165" s="20">
        <v>5416.46</v>
      </c>
      <c r="E165" s="20">
        <v>3821.2</v>
      </c>
      <c r="F165" s="19">
        <f t="shared" si="8"/>
        <v>1595.2600000000002</v>
      </c>
    </row>
    <row r="166" spans="2:7" x14ac:dyDescent="0.2">
      <c r="F166" s="38">
        <f>AVERAGE(F156:F165)</f>
        <v>1662.1199999999997</v>
      </c>
      <c r="G166" s="42" t="s">
        <v>62</v>
      </c>
    </row>
    <row r="168" spans="2:7" ht="17" thickBot="1" x14ac:dyDescent="0.25"/>
    <row r="169" spans="2:7" ht="17" thickBot="1" x14ac:dyDescent="0.25">
      <c r="B169" s="30" t="s">
        <v>76</v>
      </c>
    </row>
    <row r="170" spans="2:7" ht="17" thickBot="1" x14ac:dyDescent="0.25">
      <c r="C170" s="29" t="s">
        <v>55</v>
      </c>
      <c r="D170" s="27" t="s">
        <v>128</v>
      </c>
      <c r="E170" s="28" t="s">
        <v>129</v>
      </c>
      <c r="F170" s="27" t="s">
        <v>54</v>
      </c>
    </row>
    <row r="171" spans="2:7" x14ac:dyDescent="0.2">
      <c r="C171" s="24">
        <v>1</v>
      </c>
      <c r="D171" s="26">
        <v>3941.46</v>
      </c>
      <c r="E171" s="26">
        <v>2931.82</v>
      </c>
      <c r="F171" s="25">
        <f t="shared" ref="F171:F180" si="9">D171-E171</f>
        <v>1009.6399999999999</v>
      </c>
    </row>
    <row r="172" spans="2:7" x14ac:dyDescent="0.2">
      <c r="C172" s="24">
        <v>2</v>
      </c>
      <c r="D172" s="23">
        <v>2956.17</v>
      </c>
      <c r="E172" s="23">
        <v>1560.86</v>
      </c>
      <c r="F172" s="22">
        <f t="shared" si="9"/>
        <v>1395.3100000000002</v>
      </c>
    </row>
    <row r="173" spans="2:7" x14ac:dyDescent="0.2">
      <c r="C173" s="24">
        <v>3</v>
      </c>
      <c r="D173" s="23">
        <v>4030.99</v>
      </c>
      <c r="E173" s="23">
        <v>3299.53</v>
      </c>
      <c r="F173" s="22">
        <f t="shared" si="9"/>
        <v>731.45999999999958</v>
      </c>
    </row>
    <row r="174" spans="2:7" x14ac:dyDescent="0.2">
      <c r="C174" s="24">
        <v>4</v>
      </c>
      <c r="D174" s="23">
        <v>3399.06</v>
      </c>
      <c r="E174" s="23">
        <v>2434.6799999999998</v>
      </c>
      <c r="F174" s="22">
        <f t="shared" si="9"/>
        <v>964.38000000000011</v>
      </c>
    </row>
    <row r="175" spans="2:7" x14ac:dyDescent="0.2">
      <c r="C175" s="24">
        <v>5</v>
      </c>
      <c r="D175" s="23">
        <v>4668.1000000000004</v>
      </c>
      <c r="E175" s="23">
        <v>3571.03</v>
      </c>
      <c r="F175" s="22">
        <f t="shared" si="9"/>
        <v>1097.0700000000002</v>
      </c>
    </row>
    <row r="176" spans="2:7" x14ac:dyDescent="0.2">
      <c r="C176" s="24">
        <v>6</v>
      </c>
      <c r="D176" s="23">
        <v>3452.46</v>
      </c>
      <c r="E176" s="23">
        <v>2438.46</v>
      </c>
      <c r="F176" s="22">
        <f t="shared" si="9"/>
        <v>1014</v>
      </c>
    </row>
    <row r="177" spans="3:11" x14ac:dyDescent="0.2">
      <c r="C177" s="24">
        <v>7</v>
      </c>
      <c r="D177" s="23">
        <v>4329.05</v>
      </c>
      <c r="E177" s="23">
        <v>2620.0300000000002</v>
      </c>
      <c r="F177" s="22">
        <f t="shared" si="9"/>
        <v>1709.02</v>
      </c>
    </row>
    <row r="178" spans="3:11" x14ac:dyDescent="0.2">
      <c r="C178" s="24">
        <v>8</v>
      </c>
      <c r="D178" s="23">
        <v>4734.66</v>
      </c>
      <c r="E178" s="23">
        <v>4164.42</v>
      </c>
      <c r="F178" s="22">
        <f t="shared" si="9"/>
        <v>570.23999999999978</v>
      </c>
    </row>
    <row r="179" spans="3:11" x14ac:dyDescent="0.2">
      <c r="C179" s="24">
        <v>9</v>
      </c>
      <c r="D179" s="23">
        <v>4461.12</v>
      </c>
      <c r="E179" s="23">
        <v>3060.16</v>
      </c>
      <c r="F179" s="22">
        <f t="shared" si="9"/>
        <v>1400.96</v>
      </c>
    </row>
    <row r="180" spans="3:11" ht="17" thickBot="1" x14ac:dyDescent="0.25">
      <c r="C180" s="21">
        <v>10</v>
      </c>
      <c r="D180" s="20">
        <v>4649.46</v>
      </c>
      <c r="E180" s="20">
        <v>3584.08</v>
      </c>
      <c r="F180" s="19">
        <f t="shared" si="9"/>
        <v>1065.3800000000001</v>
      </c>
    </row>
    <row r="181" spans="3:11" x14ac:dyDescent="0.2">
      <c r="F181" s="38">
        <f>AVERAGE(F171:F180)</f>
        <v>1095.7459999999999</v>
      </c>
      <c r="G181" s="42" t="s">
        <v>62</v>
      </c>
    </row>
    <row r="182" spans="3:11" x14ac:dyDescent="0.2">
      <c r="H182" s="430" t="s">
        <v>131</v>
      </c>
      <c r="I182" s="430"/>
      <c r="J182" s="430"/>
      <c r="K182" s="86">
        <f>AVERAGE(F121,F136,F151,F166,F181)</f>
        <v>1713.3352</v>
      </c>
    </row>
    <row r="183" spans="3:11" x14ac:dyDescent="0.2">
      <c r="H183" s="35"/>
      <c r="I183" s="35"/>
      <c r="J183" s="35"/>
      <c r="K183" s="35"/>
    </row>
  </sheetData>
  <mergeCells count="6">
    <mergeCell ref="H182:J182"/>
    <mergeCell ref="K107:M107"/>
    <mergeCell ref="G111:J111"/>
    <mergeCell ref="A2:D2"/>
    <mergeCell ref="A30:E30"/>
    <mergeCell ref="H107:I107"/>
  </mergeCells>
  <conditionalFormatting sqref="F111:F120 F126:F135 F141:F150 F156:F165 F171:F180">
    <cfRule type="cellIs" dxfId="0" priority="1" operator="greaterThanOrEqual">
      <formula>$N$107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6A69-00DC-574F-964B-E78536CE8053}">
  <dimension ref="A1:BJ368"/>
  <sheetViews>
    <sheetView tabSelected="1" workbookViewId="0">
      <selection activeCell="H5" sqref="H5"/>
    </sheetView>
  </sheetViews>
  <sheetFormatPr baseColWidth="10" defaultRowHeight="14" x14ac:dyDescent="0.15"/>
  <cols>
    <col min="1" max="1" width="10" style="321" bestFit="1" customWidth="1"/>
    <col min="2" max="2" width="9.33203125" style="321" bestFit="1" customWidth="1"/>
    <col min="3" max="3" width="24.33203125" style="321" bestFit="1" customWidth="1"/>
    <col min="4" max="4" width="18" style="321" bestFit="1" customWidth="1"/>
    <col min="5" max="5" width="23.6640625" style="321" bestFit="1" customWidth="1"/>
    <col min="6" max="6" width="14.33203125" style="321" bestFit="1" customWidth="1"/>
    <col min="7" max="7" width="30.83203125" style="321" bestFit="1" customWidth="1"/>
    <col min="8" max="8" width="26.6640625" style="321" bestFit="1" customWidth="1"/>
    <col min="9" max="9" width="27.1640625" style="321" bestFit="1" customWidth="1"/>
    <col min="10" max="10" width="29.1640625" style="321" bestFit="1" customWidth="1"/>
    <col min="11" max="12" width="10.83203125" style="321"/>
    <col min="13" max="13" width="22" style="321" bestFit="1" customWidth="1"/>
    <col min="14" max="14" width="11.1640625" style="321" bestFit="1" customWidth="1"/>
    <col min="15" max="15" width="4.1640625" style="321" bestFit="1" customWidth="1"/>
    <col min="16" max="16" width="24" style="321" bestFit="1" customWidth="1"/>
    <col min="17" max="17" width="11.1640625" style="321" bestFit="1" customWidth="1"/>
    <col min="18" max="18" width="4.1640625" style="321" bestFit="1" customWidth="1"/>
    <col min="19" max="20" width="10.83203125" style="321"/>
    <col min="21" max="21" width="22.1640625" style="321" bestFit="1" customWidth="1"/>
    <col min="22" max="22" width="22.1640625" style="321" customWidth="1"/>
    <col min="23" max="23" width="24" style="321" bestFit="1" customWidth="1"/>
    <col min="24" max="26" width="20.83203125" style="321" customWidth="1"/>
    <col min="27" max="27" width="10.83203125" style="321"/>
    <col min="28" max="28" width="22.1640625" style="321" bestFit="1" customWidth="1"/>
    <col min="29" max="29" width="22.1640625" style="321" customWidth="1"/>
    <col min="30" max="30" width="24" style="321" bestFit="1" customWidth="1"/>
    <col min="31" max="35" width="10.83203125" style="321"/>
    <col min="36" max="36" width="22.83203125" style="321" bestFit="1" customWidth="1"/>
    <col min="37" max="37" width="22.83203125" style="321" customWidth="1"/>
    <col min="38" max="38" width="24" style="321" bestFit="1" customWidth="1"/>
    <col min="39" max="42" width="10.83203125" style="321"/>
    <col min="43" max="43" width="22" style="321" bestFit="1" customWidth="1"/>
    <col min="44" max="44" width="22" style="322" customWidth="1"/>
    <col min="45" max="45" width="24" style="321" bestFit="1" customWidth="1"/>
    <col min="46" max="47" width="21.5" style="321" customWidth="1"/>
    <col min="48" max="48" width="10.83203125" style="321"/>
    <col min="49" max="49" width="28" style="321" bestFit="1" customWidth="1"/>
    <col min="50" max="50" width="35.6640625" style="321" bestFit="1" customWidth="1"/>
    <col min="51" max="51" width="14.6640625" style="321" bestFit="1" customWidth="1"/>
    <col min="52" max="52" width="9.83203125" style="321" bestFit="1" customWidth="1"/>
    <col min="53" max="53" width="10.1640625" style="321" bestFit="1" customWidth="1"/>
    <col min="54" max="54" width="28" style="321" bestFit="1" customWidth="1"/>
    <col min="55" max="55" width="35.6640625" style="321" bestFit="1" customWidth="1"/>
    <col min="56" max="56" width="14.6640625" style="321" bestFit="1" customWidth="1"/>
    <col min="57" max="57" width="11.1640625" style="321" bestFit="1" customWidth="1"/>
    <col min="58" max="58" width="10.83203125" style="321"/>
    <col min="59" max="59" width="22.1640625" style="321" bestFit="1" customWidth="1"/>
    <col min="60" max="60" width="22.1640625" style="321" customWidth="1"/>
    <col min="61" max="61" width="23.83203125" style="321" bestFit="1" customWidth="1"/>
    <col min="62" max="16384" width="10.83203125" style="321"/>
  </cols>
  <sheetData>
    <row r="1" spans="1:62" x14ac:dyDescent="0.15">
      <c r="A1" s="421" t="s">
        <v>210</v>
      </c>
      <c r="B1" s="421"/>
      <c r="C1" s="421"/>
      <c r="D1" s="421"/>
      <c r="E1" s="88"/>
      <c r="F1" s="84"/>
    </row>
    <row r="2" spans="1:62" x14ac:dyDescent="0.15">
      <c r="A2" s="88"/>
      <c r="B2" s="88"/>
      <c r="C2" s="88"/>
      <c r="D2" s="88"/>
      <c r="E2" s="88"/>
      <c r="F2" s="88"/>
    </row>
    <row r="3" spans="1:62" x14ac:dyDescent="0.15">
      <c r="A3" s="323" t="s">
        <v>222</v>
      </c>
      <c r="B3" s="323"/>
      <c r="C3" s="323"/>
      <c r="D3" s="323"/>
      <c r="E3" s="323"/>
      <c r="F3" s="324"/>
      <c r="G3" s="324"/>
      <c r="H3" s="324"/>
      <c r="I3" s="324"/>
      <c r="J3" s="324"/>
      <c r="L3" s="323" t="s">
        <v>221</v>
      </c>
      <c r="M3" s="324"/>
      <c r="N3" s="324"/>
      <c r="O3" s="325"/>
      <c r="P3" s="324"/>
      <c r="Q3" s="324"/>
      <c r="R3" s="324"/>
      <c r="T3" s="328" t="s">
        <v>460</v>
      </c>
      <c r="U3" s="326"/>
      <c r="V3" s="328"/>
      <c r="W3" s="328"/>
      <c r="X3" s="328"/>
      <c r="Y3" s="327"/>
      <c r="Z3" s="327"/>
      <c r="AA3" s="328" t="s">
        <v>223</v>
      </c>
      <c r="AB3" s="326"/>
      <c r="AC3" s="328"/>
      <c r="AD3" s="326"/>
      <c r="AE3" s="326"/>
      <c r="AF3" s="326"/>
      <c r="AG3" s="326"/>
      <c r="AI3" s="323" t="s">
        <v>224</v>
      </c>
      <c r="AJ3" s="324"/>
      <c r="AK3" s="323"/>
      <c r="AL3" s="324"/>
      <c r="AM3" s="324"/>
      <c r="AN3" s="324"/>
      <c r="AP3" s="328" t="s">
        <v>461</v>
      </c>
      <c r="AQ3" s="326"/>
      <c r="AR3" s="329"/>
      <c r="AS3" s="326"/>
      <c r="AT3" s="326"/>
      <c r="AV3" s="323" t="s">
        <v>225</v>
      </c>
      <c r="AW3" s="324"/>
      <c r="AX3" s="324"/>
      <c r="AY3" s="324"/>
      <c r="AZ3" s="324"/>
      <c r="BA3" s="324"/>
      <c r="BB3" s="324"/>
      <c r="BC3" s="324"/>
      <c r="BD3" s="324"/>
      <c r="BF3" s="328" t="s">
        <v>462</v>
      </c>
      <c r="BG3" s="326"/>
      <c r="BH3" s="328"/>
      <c r="BI3" s="326"/>
      <c r="BJ3" s="326"/>
    </row>
    <row r="4" spans="1:62" x14ac:dyDescent="0.15">
      <c r="A4" s="324"/>
      <c r="B4" s="323"/>
      <c r="C4" s="324"/>
      <c r="D4" s="324"/>
      <c r="E4" s="324"/>
      <c r="F4" s="324"/>
      <c r="G4" s="324"/>
      <c r="H4" s="324"/>
      <c r="I4" s="324"/>
      <c r="J4" s="324"/>
      <c r="L4" s="324"/>
      <c r="M4" s="323"/>
      <c r="N4" s="324"/>
      <c r="O4" s="324"/>
      <c r="P4" s="324"/>
      <c r="Q4" s="324"/>
      <c r="R4" s="324"/>
      <c r="T4" s="326"/>
      <c r="U4" s="328"/>
      <c r="V4" s="328"/>
      <c r="W4" s="326"/>
      <c r="X4" s="326"/>
      <c r="AA4" s="326"/>
      <c r="AB4" s="328"/>
      <c r="AC4" s="328"/>
      <c r="AD4" s="326"/>
      <c r="AE4" s="326"/>
      <c r="AF4" s="326"/>
      <c r="AG4" s="326"/>
      <c r="AI4" s="324"/>
      <c r="AJ4" s="323"/>
      <c r="AK4" s="323"/>
      <c r="AL4" s="324"/>
      <c r="AM4" s="324"/>
      <c r="AN4" s="324"/>
      <c r="AP4" s="326"/>
      <c r="AQ4" s="328"/>
      <c r="AR4" s="329"/>
      <c r="AS4" s="326"/>
      <c r="AT4" s="326"/>
      <c r="AV4" s="324"/>
      <c r="AW4" s="323"/>
      <c r="AX4" s="324"/>
      <c r="AY4" s="324"/>
      <c r="AZ4" s="324"/>
      <c r="BA4" s="324"/>
      <c r="BB4" s="324"/>
      <c r="BC4" s="324"/>
      <c r="BD4" s="324"/>
      <c r="BF4" s="326"/>
      <c r="BG4" s="328"/>
      <c r="BH4" s="328"/>
      <c r="BI4" s="326"/>
      <c r="BJ4" s="326"/>
    </row>
    <row r="5" spans="1:62" ht="16" x14ac:dyDescent="0.2">
      <c r="A5" s="409" t="s">
        <v>205</v>
      </c>
      <c r="B5" s="410" t="s">
        <v>469</v>
      </c>
      <c r="C5" s="410" t="s">
        <v>470</v>
      </c>
      <c r="D5" s="410" t="s">
        <v>471</v>
      </c>
      <c r="E5" s="410" t="s">
        <v>472</v>
      </c>
      <c r="F5" s="419" t="s">
        <v>473</v>
      </c>
      <c r="G5" s="410" t="s">
        <v>474</v>
      </c>
      <c r="H5" s="410" t="s">
        <v>475</v>
      </c>
      <c r="I5" s="410" t="s">
        <v>476</v>
      </c>
      <c r="J5" s="410" t="s">
        <v>479</v>
      </c>
      <c r="K5" s="333"/>
      <c r="L5" s="330" t="s">
        <v>214</v>
      </c>
      <c r="M5" s="324"/>
      <c r="N5" s="330"/>
      <c r="O5" s="331"/>
      <c r="P5" s="330" t="s">
        <v>215</v>
      </c>
      <c r="Q5" s="332"/>
      <c r="R5" s="332"/>
      <c r="S5" s="334"/>
      <c r="T5" s="335"/>
      <c r="U5" s="336" t="s">
        <v>216</v>
      </c>
      <c r="V5" s="336"/>
      <c r="W5" s="328" t="s">
        <v>217</v>
      </c>
      <c r="X5" s="335"/>
      <c r="Y5" s="334"/>
      <c r="Z5" s="334"/>
      <c r="AA5" s="335"/>
      <c r="AB5" s="336" t="s">
        <v>216</v>
      </c>
      <c r="AC5" s="336"/>
      <c r="AD5" s="328" t="s">
        <v>217</v>
      </c>
      <c r="AE5" s="335"/>
      <c r="AF5" s="335"/>
      <c r="AG5" s="335"/>
      <c r="AH5" s="334"/>
      <c r="AI5" s="324"/>
      <c r="AJ5" s="337" t="s">
        <v>218</v>
      </c>
      <c r="AK5" s="337"/>
      <c r="AL5" s="330" t="s">
        <v>215</v>
      </c>
      <c r="AM5" s="332"/>
      <c r="AN5" s="332"/>
      <c r="AO5" s="334"/>
      <c r="AP5" s="335"/>
      <c r="AQ5" s="338" t="s">
        <v>214</v>
      </c>
      <c r="AR5" s="339"/>
      <c r="AS5" s="336" t="s">
        <v>215</v>
      </c>
      <c r="AT5" s="326"/>
      <c r="AV5" s="341" t="s">
        <v>219</v>
      </c>
      <c r="AW5" s="324"/>
      <c r="AX5" s="324"/>
      <c r="AY5" s="324"/>
      <c r="AZ5" s="340"/>
      <c r="BA5" s="337" t="s">
        <v>215</v>
      </c>
      <c r="BB5" s="324"/>
      <c r="BC5" s="340"/>
      <c r="BD5" s="340"/>
      <c r="BE5" s="342"/>
      <c r="BF5" s="326"/>
      <c r="BG5" s="326"/>
      <c r="BH5" s="326"/>
      <c r="BI5" s="326"/>
      <c r="BJ5" s="326"/>
    </row>
    <row r="6" spans="1:62" ht="43" customHeight="1" x14ac:dyDescent="0.2">
      <c r="A6" s="412">
        <v>1</v>
      </c>
      <c r="B6" s="404" t="s">
        <v>477</v>
      </c>
      <c r="C6" s="404">
        <v>2</v>
      </c>
      <c r="D6" s="404">
        <v>156</v>
      </c>
      <c r="E6" s="404">
        <v>18</v>
      </c>
      <c r="F6" s="415">
        <v>11.538461538461538</v>
      </c>
      <c r="G6" s="411"/>
      <c r="H6" s="411"/>
      <c r="I6" s="411"/>
      <c r="J6" s="411"/>
      <c r="K6" s="333"/>
      <c r="L6" s="332"/>
      <c r="M6" s="363" t="s">
        <v>211</v>
      </c>
      <c r="N6" s="363" t="s">
        <v>212</v>
      </c>
      <c r="O6" s="364" t="s">
        <v>213</v>
      </c>
      <c r="P6" s="363" t="s">
        <v>211</v>
      </c>
      <c r="Q6" s="363" t="s">
        <v>212</v>
      </c>
      <c r="R6" s="363" t="s">
        <v>213</v>
      </c>
      <c r="T6" s="326" t="s">
        <v>178</v>
      </c>
      <c r="U6" s="343">
        <v>6.7309999999999999</v>
      </c>
      <c r="V6" s="344" t="s">
        <v>178</v>
      </c>
      <c r="W6" s="343">
        <v>3.1989999999999998</v>
      </c>
      <c r="X6" s="326"/>
      <c r="AA6" s="344" t="s">
        <v>178</v>
      </c>
      <c r="AB6" s="343">
        <v>1804.9280000000001</v>
      </c>
      <c r="AC6" s="344" t="s">
        <v>178</v>
      </c>
      <c r="AD6" s="343">
        <v>2161.1215999999999</v>
      </c>
      <c r="AE6" s="326"/>
      <c r="AF6" s="326"/>
      <c r="AG6" s="326"/>
      <c r="AI6" s="345" t="s">
        <v>178</v>
      </c>
      <c r="AJ6" s="332">
        <v>29</v>
      </c>
      <c r="AK6" s="345" t="s">
        <v>178</v>
      </c>
      <c r="AL6" s="332">
        <v>18</v>
      </c>
      <c r="AM6" s="324"/>
      <c r="AN6" s="332"/>
      <c r="AO6" s="333"/>
      <c r="AP6" s="343"/>
      <c r="AQ6" s="343"/>
      <c r="AR6" s="346"/>
      <c r="AS6" s="326"/>
      <c r="AT6" s="328"/>
      <c r="AU6" s="347"/>
      <c r="AV6" s="340"/>
      <c r="AW6" s="340"/>
      <c r="AX6" s="324"/>
      <c r="AY6" s="324"/>
      <c r="AZ6" s="340"/>
      <c r="BA6" s="340"/>
      <c r="BB6" s="340"/>
      <c r="BC6" s="340"/>
      <c r="BD6" s="340"/>
      <c r="BE6" s="342"/>
      <c r="BF6" s="326"/>
      <c r="BG6" s="336" t="s">
        <v>216</v>
      </c>
      <c r="BH6" s="336"/>
      <c r="BI6" s="336" t="s">
        <v>220</v>
      </c>
      <c r="BJ6" s="326"/>
    </row>
    <row r="7" spans="1:62" ht="16" x14ac:dyDescent="0.2">
      <c r="A7" s="412">
        <v>2</v>
      </c>
      <c r="B7" s="404" t="s">
        <v>477</v>
      </c>
      <c r="C7" s="404">
        <v>2</v>
      </c>
      <c r="D7" s="404">
        <v>175</v>
      </c>
      <c r="E7" s="404">
        <v>13</v>
      </c>
      <c r="F7" s="415">
        <v>7.4285714285714288</v>
      </c>
      <c r="G7" s="411"/>
      <c r="H7" s="411"/>
      <c r="I7" s="411"/>
      <c r="J7" s="411"/>
      <c r="K7" s="333"/>
      <c r="L7" s="324" t="s">
        <v>178</v>
      </c>
      <c r="M7" s="332">
        <v>51.515151500000002</v>
      </c>
      <c r="N7" s="332">
        <v>8.6998856100000008</v>
      </c>
      <c r="O7" s="348">
        <v>33</v>
      </c>
      <c r="P7" s="332">
        <v>41.935483900000001</v>
      </c>
      <c r="Q7" s="332">
        <v>8.8626865099999996</v>
      </c>
      <c r="R7" s="332">
        <v>31</v>
      </c>
      <c r="S7" s="333"/>
      <c r="T7" s="343"/>
      <c r="U7" s="343">
        <v>6.3209999999999997</v>
      </c>
      <c r="V7" s="343"/>
      <c r="W7" s="343">
        <v>12.332000000000001</v>
      </c>
      <c r="X7" s="343"/>
      <c r="Y7" s="333"/>
      <c r="Z7" s="333"/>
      <c r="AA7" s="343"/>
      <c r="AB7" s="343">
        <v>929.33900000000006</v>
      </c>
      <c r="AC7" s="343"/>
      <c r="AD7" s="343">
        <v>2014.0465999999999</v>
      </c>
      <c r="AE7" s="343"/>
      <c r="AF7" s="343"/>
      <c r="AG7" s="343"/>
      <c r="AH7" s="333"/>
      <c r="AI7" s="324"/>
      <c r="AJ7" s="332">
        <v>40</v>
      </c>
      <c r="AK7" s="332"/>
      <c r="AL7" s="332">
        <v>34</v>
      </c>
      <c r="AM7" s="324"/>
      <c r="AN7" s="332"/>
      <c r="AO7" s="333"/>
      <c r="AP7" s="344" t="s">
        <v>178</v>
      </c>
      <c r="AQ7" s="343">
        <v>0.15774970999999999</v>
      </c>
      <c r="AR7" s="344" t="s">
        <v>178</v>
      </c>
      <c r="AS7" s="343">
        <v>0.21739782999999999</v>
      </c>
      <c r="AT7" s="326"/>
      <c r="AV7" s="349"/>
      <c r="AW7" s="350" t="s">
        <v>386</v>
      </c>
      <c r="AX7" s="351" t="s">
        <v>385</v>
      </c>
      <c r="AY7" s="350" t="s">
        <v>387</v>
      </c>
      <c r="AZ7" s="258"/>
      <c r="BA7" s="258"/>
      <c r="BB7" s="350" t="s">
        <v>386</v>
      </c>
      <c r="BC7" s="351" t="s">
        <v>385</v>
      </c>
      <c r="BD7" s="350" t="s">
        <v>387</v>
      </c>
      <c r="BE7" s="342"/>
      <c r="BF7" s="326" t="s">
        <v>455</v>
      </c>
      <c r="BG7" s="352">
        <v>153849308</v>
      </c>
      <c r="BH7" s="344" t="s">
        <v>455</v>
      </c>
      <c r="BI7" s="343">
        <v>175823956</v>
      </c>
      <c r="BJ7" s="326"/>
    </row>
    <row r="8" spans="1:62" ht="16" x14ac:dyDescent="0.2">
      <c r="A8" s="412">
        <v>3</v>
      </c>
      <c r="B8" s="404" t="s">
        <v>477</v>
      </c>
      <c r="C8" s="404">
        <v>2</v>
      </c>
      <c r="D8" s="404">
        <v>43</v>
      </c>
      <c r="E8" s="404">
        <v>2</v>
      </c>
      <c r="F8" s="415">
        <v>4.6511627906976747</v>
      </c>
      <c r="G8" s="403">
        <f>AVERAGE(F6:F8)</f>
        <v>7.8727319192435479</v>
      </c>
      <c r="H8" s="403">
        <f>SUM(D6:D8)</f>
        <v>374</v>
      </c>
      <c r="I8" s="403">
        <f>SUM(E6:E8)</f>
        <v>33</v>
      </c>
      <c r="J8" s="403">
        <f>I8/H8*100</f>
        <v>8.8235294117647065</v>
      </c>
      <c r="K8" s="333"/>
      <c r="L8" s="324" t="s">
        <v>184</v>
      </c>
      <c r="M8" s="332">
        <v>66.666666699999993</v>
      </c>
      <c r="N8" s="332">
        <v>11.1111111</v>
      </c>
      <c r="O8" s="348">
        <v>18</v>
      </c>
      <c r="P8" s="332">
        <v>47.058823500000003</v>
      </c>
      <c r="Q8" s="332">
        <v>6.98927677</v>
      </c>
      <c r="R8" s="332">
        <v>51</v>
      </c>
      <c r="S8" s="333"/>
      <c r="T8" s="343"/>
      <c r="U8" s="343">
        <v>6.766</v>
      </c>
      <c r="V8" s="343"/>
      <c r="W8" s="343">
        <v>3.9550000000000001</v>
      </c>
      <c r="X8" s="343"/>
      <c r="Y8" s="333"/>
      <c r="Z8" s="333"/>
      <c r="AA8" s="343"/>
      <c r="AB8" s="343">
        <v>1517.462</v>
      </c>
      <c r="AC8" s="343"/>
      <c r="AD8" s="343">
        <v>2053.9346</v>
      </c>
      <c r="AE8" s="343"/>
      <c r="AF8" s="343"/>
      <c r="AG8" s="343"/>
      <c r="AH8" s="333"/>
      <c r="AI8" s="324"/>
      <c r="AJ8" s="332">
        <v>37</v>
      </c>
      <c r="AK8" s="332"/>
      <c r="AL8" s="332">
        <v>30</v>
      </c>
      <c r="AM8" s="324"/>
      <c r="AN8" s="332"/>
      <c r="AO8" s="333"/>
      <c r="AP8" s="343"/>
      <c r="AQ8" s="343">
        <v>8.7880159999999999E-2</v>
      </c>
      <c r="AR8" s="346"/>
      <c r="AS8" s="343">
        <v>0.29861889000000003</v>
      </c>
      <c r="AT8" s="326"/>
      <c r="AV8" s="340" t="s">
        <v>178</v>
      </c>
      <c r="AW8" s="259">
        <v>26.190476199999999</v>
      </c>
      <c r="AX8" s="259">
        <v>2.5642</v>
      </c>
      <c r="AY8" s="259">
        <v>294</v>
      </c>
      <c r="AZ8" s="340"/>
      <c r="BA8" s="340" t="s">
        <v>178</v>
      </c>
      <c r="BB8" s="259">
        <v>31.286549699999998</v>
      </c>
      <c r="BC8" s="259">
        <v>2.5072000000000001</v>
      </c>
      <c r="BD8" s="259">
        <v>342</v>
      </c>
      <c r="BE8" s="342"/>
      <c r="BF8" s="326"/>
      <c r="BG8" s="352">
        <v>158628420</v>
      </c>
      <c r="BH8" s="343"/>
      <c r="BI8" s="343">
        <v>141809524</v>
      </c>
      <c r="BJ8" s="326"/>
    </row>
    <row r="9" spans="1:62" ht="16" x14ac:dyDescent="0.2">
      <c r="A9" s="413">
        <v>1</v>
      </c>
      <c r="B9" s="406" t="s">
        <v>478</v>
      </c>
      <c r="C9" s="406">
        <v>2</v>
      </c>
      <c r="D9" s="406">
        <v>189</v>
      </c>
      <c r="E9" s="406">
        <v>5</v>
      </c>
      <c r="F9" s="416">
        <v>2.6455026455026456</v>
      </c>
      <c r="G9" s="411"/>
      <c r="H9" s="411"/>
      <c r="I9" s="411"/>
      <c r="J9" s="411"/>
      <c r="K9" s="333"/>
      <c r="L9" s="324" t="s">
        <v>392</v>
      </c>
      <c r="M9" s="332">
        <v>64.0625</v>
      </c>
      <c r="N9" s="332">
        <v>5.9977158299999997</v>
      </c>
      <c r="O9" s="348">
        <v>64</v>
      </c>
      <c r="P9" s="332">
        <v>20.588235300000001</v>
      </c>
      <c r="Q9" s="332">
        <v>4.9034023299999996</v>
      </c>
      <c r="R9" s="332">
        <v>68</v>
      </c>
      <c r="S9" s="333"/>
      <c r="T9" s="343"/>
      <c r="U9" s="343">
        <v>8.8379999999999992</v>
      </c>
      <c r="V9" s="343"/>
      <c r="W9" s="343">
        <v>4.6219999999999999</v>
      </c>
      <c r="X9" s="343"/>
      <c r="Y9" s="333"/>
      <c r="Z9" s="333"/>
      <c r="AA9" s="343"/>
      <c r="AB9" s="343">
        <v>1513.6590000000001</v>
      </c>
      <c r="AC9" s="343"/>
      <c r="AD9" s="343">
        <v>1620.0845999999999</v>
      </c>
      <c r="AE9" s="343"/>
      <c r="AF9" s="343"/>
      <c r="AG9" s="343"/>
      <c r="AH9" s="333"/>
      <c r="AI9" s="324"/>
      <c r="AJ9" s="332">
        <v>16</v>
      </c>
      <c r="AK9" s="332"/>
      <c r="AL9" s="332">
        <v>34</v>
      </c>
      <c r="AM9" s="324"/>
      <c r="AN9" s="332"/>
      <c r="AO9" s="333"/>
      <c r="AP9" s="343"/>
      <c r="AQ9" s="343">
        <v>0.25028280000000003</v>
      </c>
      <c r="AR9" s="346"/>
      <c r="AS9" s="343">
        <v>0.23322881000000001</v>
      </c>
      <c r="AT9" s="326"/>
      <c r="AV9" s="340" t="s">
        <v>184</v>
      </c>
      <c r="AW9" s="259">
        <v>18.828451900000001</v>
      </c>
      <c r="AX9" s="259">
        <v>2.5287999999999999</v>
      </c>
      <c r="AY9" s="259">
        <v>239</v>
      </c>
      <c r="AZ9" s="340"/>
      <c r="BA9" s="340" t="s">
        <v>184</v>
      </c>
      <c r="BB9" s="259">
        <v>35.858585900000001</v>
      </c>
      <c r="BC9" s="259">
        <v>3.4083000000000001</v>
      </c>
      <c r="BD9" s="259">
        <v>198</v>
      </c>
      <c r="BE9" s="342"/>
      <c r="BF9" s="326"/>
      <c r="BG9" s="352">
        <v>158233478</v>
      </c>
      <c r="BH9" s="343"/>
      <c r="BI9" s="343">
        <v>147580316</v>
      </c>
      <c r="BJ9" s="326"/>
    </row>
    <row r="10" spans="1:62" ht="16" x14ac:dyDescent="0.2">
      <c r="A10" s="413">
        <v>2</v>
      </c>
      <c r="B10" s="406" t="s">
        <v>478</v>
      </c>
      <c r="C10" s="406">
        <v>2</v>
      </c>
      <c r="D10" s="406">
        <v>170</v>
      </c>
      <c r="E10" s="406">
        <v>18</v>
      </c>
      <c r="F10" s="417">
        <v>10.588235294117647</v>
      </c>
      <c r="G10" s="411"/>
      <c r="H10" s="411"/>
      <c r="I10" s="411"/>
      <c r="J10" s="411"/>
      <c r="K10" s="333"/>
      <c r="L10" s="324"/>
      <c r="M10" s="332"/>
      <c r="N10" s="332"/>
      <c r="O10" s="348"/>
      <c r="P10" s="332"/>
      <c r="Q10" s="332"/>
      <c r="R10" s="332"/>
      <c r="S10" s="333"/>
      <c r="T10" s="343"/>
      <c r="U10" s="343"/>
      <c r="V10" s="343"/>
      <c r="W10" s="343"/>
      <c r="X10" s="343"/>
      <c r="Y10" s="333"/>
      <c r="Z10" s="333"/>
      <c r="AA10" s="343"/>
      <c r="AB10" s="343"/>
      <c r="AC10" s="343"/>
      <c r="AD10" s="343"/>
      <c r="AE10" s="343"/>
      <c r="AF10" s="343"/>
      <c r="AG10" s="343"/>
      <c r="AH10" s="333"/>
      <c r="AI10" s="324"/>
      <c r="AJ10" s="332"/>
      <c r="AK10" s="332"/>
      <c r="AL10" s="332"/>
      <c r="AM10" s="324"/>
      <c r="AN10" s="332"/>
      <c r="AO10" s="333"/>
      <c r="AP10" s="343"/>
      <c r="AQ10" s="343"/>
      <c r="AR10" s="346"/>
      <c r="AS10" s="343"/>
      <c r="AT10" s="326"/>
      <c r="AV10" s="340"/>
      <c r="AW10" s="259"/>
      <c r="AX10" s="259"/>
      <c r="AY10" s="259"/>
      <c r="AZ10" s="340"/>
      <c r="BA10" s="340"/>
      <c r="BB10" s="259"/>
      <c r="BC10" s="259"/>
      <c r="BD10" s="259"/>
      <c r="BE10" s="342"/>
      <c r="BF10" s="326"/>
      <c r="BG10" s="352"/>
      <c r="BH10" s="343"/>
      <c r="BI10" s="343"/>
      <c r="BJ10" s="326"/>
    </row>
    <row r="11" spans="1:62" ht="16" x14ac:dyDescent="0.2">
      <c r="A11" s="414">
        <v>3</v>
      </c>
      <c r="B11" s="408" t="s">
        <v>478</v>
      </c>
      <c r="C11" s="408">
        <v>2</v>
      </c>
      <c r="D11" s="408">
        <v>136</v>
      </c>
      <c r="E11" s="408">
        <v>13</v>
      </c>
      <c r="F11" s="418">
        <v>9.5588235294117645</v>
      </c>
      <c r="G11" s="407">
        <f>AVERAGE(F9:F11)</f>
        <v>7.5975204896773532</v>
      </c>
      <c r="H11" s="407">
        <f>SUM(D9:D11)</f>
        <v>495</v>
      </c>
      <c r="I11" s="407">
        <f>SUM(E9:E11)</f>
        <v>36</v>
      </c>
      <c r="J11" s="407">
        <f>I11/H11*100</f>
        <v>7.2727272727272725</v>
      </c>
      <c r="K11" s="333"/>
      <c r="L11" s="324" t="s">
        <v>456</v>
      </c>
      <c r="M11" s="332">
        <v>52.2727273</v>
      </c>
      <c r="N11" s="332">
        <v>7.5299926199999998</v>
      </c>
      <c r="O11" s="348">
        <v>44</v>
      </c>
      <c r="P11" s="332">
        <v>25</v>
      </c>
      <c r="Q11" s="332">
        <v>7.2168783599999999</v>
      </c>
      <c r="R11" s="332">
        <v>36</v>
      </c>
      <c r="S11" s="333"/>
      <c r="T11" s="343"/>
      <c r="U11" s="343">
        <v>6.9169999999999998</v>
      </c>
      <c r="V11" s="343"/>
      <c r="W11" s="343">
        <v>3.5289999999999999</v>
      </c>
      <c r="X11" s="343"/>
      <c r="Y11" s="333"/>
      <c r="Z11" s="333"/>
      <c r="AA11" s="343"/>
      <c r="AB11" s="343">
        <v>1228.1379999999999</v>
      </c>
      <c r="AC11" s="343"/>
      <c r="AD11" s="343">
        <v>1607.6615999999999</v>
      </c>
      <c r="AE11" s="343"/>
      <c r="AF11" s="343"/>
      <c r="AG11" s="343"/>
      <c r="AH11" s="333"/>
      <c r="AI11" s="324"/>
      <c r="AJ11" s="332">
        <v>34</v>
      </c>
      <c r="AK11" s="332"/>
      <c r="AL11" s="332">
        <v>35</v>
      </c>
      <c r="AM11" s="324"/>
      <c r="AN11" s="332"/>
      <c r="AO11" s="333"/>
      <c r="AP11" s="343"/>
      <c r="AQ11" s="343">
        <v>0.21325907</v>
      </c>
      <c r="AR11" s="346"/>
      <c r="AS11" s="343">
        <v>0.21115544</v>
      </c>
      <c r="AT11" s="326"/>
      <c r="AV11" s="340" t="s">
        <v>392</v>
      </c>
      <c r="AW11" s="259">
        <v>14.0625</v>
      </c>
      <c r="AX11" s="259">
        <v>4.3453999999999997</v>
      </c>
      <c r="AY11" s="259">
        <v>64</v>
      </c>
      <c r="AZ11" s="340"/>
      <c r="BA11" s="340" t="s">
        <v>392</v>
      </c>
      <c r="BB11" s="259">
        <v>41.6666667</v>
      </c>
      <c r="BC11" s="259">
        <v>7.1158999999999999</v>
      </c>
      <c r="BD11" s="259">
        <v>48</v>
      </c>
      <c r="BE11" s="342"/>
      <c r="BF11" s="326"/>
      <c r="BG11" s="352">
        <v>146620966</v>
      </c>
      <c r="BH11" s="343"/>
      <c r="BI11" s="343">
        <v>131990433</v>
      </c>
      <c r="BJ11" s="326"/>
    </row>
    <row r="12" spans="1:62" ht="16" x14ac:dyDescent="0.2">
      <c r="A12" s="412">
        <v>1</v>
      </c>
      <c r="B12" s="404" t="s">
        <v>477</v>
      </c>
      <c r="C12" s="404">
        <v>4</v>
      </c>
      <c r="D12" s="404">
        <v>133</v>
      </c>
      <c r="E12" s="404">
        <v>31</v>
      </c>
      <c r="F12" s="415">
        <v>23.308270676691727</v>
      </c>
      <c r="G12" s="411"/>
      <c r="H12" s="411"/>
      <c r="I12" s="411"/>
      <c r="J12" s="411"/>
      <c r="L12" s="324" t="s">
        <v>457</v>
      </c>
      <c r="M12" s="332">
        <v>54.545454499999998</v>
      </c>
      <c r="N12" s="332">
        <v>10.6158947</v>
      </c>
      <c r="O12" s="348">
        <v>22</v>
      </c>
      <c r="P12" s="332">
        <v>13.0434783</v>
      </c>
      <c r="Q12" s="332">
        <v>4.96556731</v>
      </c>
      <c r="R12" s="332">
        <v>46</v>
      </c>
      <c r="S12" s="333"/>
      <c r="T12" s="343"/>
      <c r="U12" s="343">
        <v>8.4369999999999994</v>
      </c>
      <c r="V12" s="343"/>
      <c r="W12" s="343">
        <v>6.7039999999999997</v>
      </c>
      <c r="X12" s="343"/>
      <c r="Y12" s="333"/>
      <c r="Z12" s="333"/>
      <c r="AA12" s="343"/>
      <c r="AB12" s="343">
        <v>1323.1369999999999</v>
      </c>
      <c r="AC12" s="343"/>
      <c r="AD12" s="343">
        <v>2009.5465999999999</v>
      </c>
      <c r="AE12" s="343"/>
      <c r="AF12" s="343"/>
      <c r="AG12" s="343"/>
      <c r="AH12" s="333"/>
      <c r="AI12" s="324"/>
      <c r="AJ12" s="332">
        <v>32</v>
      </c>
      <c r="AK12" s="332"/>
      <c r="AL12" s="332">
        <v>25</v>
      </c>
      <c r="AM12" s="324"/>
      <c r="AN12" s="332"/>
      <c r="AO12" s="333"/>
      <c r="AP12" s="343"/>
      <c r="AQ12" s="343">
        <v>0.31685640999999998</v>
      </c>
      <c r="AR12" s="346"/>
      <c r="AS12" s="343">
        <v>0.15226635999999999</v>
      </c>
      <c r="AT12" s="326"/>
      <c r="AV12" s="340"/>
      <c r="AW12" s="259"/>
      <c r="AX12" s="259"/>
      <c r="AY12" s="259"/>
      <c r="AZ12" s="340"/>
      <c r="BA12" s="340"/>
      <c r="BB12" s="258"/>
      <c r="BC12" s="258"/>
      <c r="BD12" s="258"/>
      <c r="BE12" s="342"/>
      <c r="BF12" s="326"/>
      <c r="BG12" s="352">
        <v>145081608</v>
      </c>
      <c r="BH12" s="343"/>
      <c r="BI12" s="343">
        <v>227012742</v>
      </c>
      <c r="BJ12" s="326"/>
    </row>
    <row r="13" spans="1:62" ht="16" x14ac:dyDescent="0.2">
      <c r="A13" s="412">
        <v>2</v>
      </c>
      <c r="B13" s="404" t="s">
        <v>477</v>
      </c>
      <c r="C13" s="404">
        <v>4</v>
      </c>
      <c r="D13" s="404">
        <v>282</v>
      </c>
      <c r="E13" s="404">
        <v>66</v>
      </c>
      <c r="F13" s="415">
        <v>23.404255319148938</v>
      </c>
      <c r="G13" s="411"/>
      <c r="H13" s="411"/>
      <c r="I13" s="411"/>
      <c r="J13" s="411"/>
      <c r="L13" s="324"/>
      <c r="M13" s="324"/>
      <c r="N13" s="324"/>
      <c r="O13" s="325"/>
      <c r="P13" s="324"/>
      <c r="Q13" s="324"/>
      <c r="R13" s="324"/>
      <c r="T13" s="326"/>
      <c r="U13" s="343">
        <v>9.5839999999999996</v>
      </c>
      <c r="V13" s="343"/>
      <c r="W13" s="343">
        <v>2.71</v>
      </c>
      <c r="X13" s="326"/>
      <c r="AA13" s="326"/>
      <c r="AB13" s="343">
        <v>1620.7380000000001</v>
      </c>
      <c r="AC13" s="343"/>
      <c r="AD13" s="343">
        <v>1773.4916000000001</v>
      </c>
      <c r="AE13" s="326"/>
      <c r="AF13" s="326"/>
      <c r="AG13" s="326"/>
      <c r="AI13" s="345" t="s">
        <v>184</v>
      </c>
      <c r="AJ13" s="332">
        <v>40</v>
      </c>
      <c r="AK13" s="332"/>
      <c r="AL13" s="332">
        <v>27</v>
      </c>
      <c r="AM13" s="324"/>
      <c r="AN13" s="324"/>
      <c r="AP13" s="326"/>
      <c r="AQ13" s="343">
        <v>0.17576031</v>
      </c>
      <c r="AR13" s="346"/>
      <c r="AS13" s="343">
        <v>0.16081118999999999</v>
      </c>
      <c r="AT13" s="326"/>
      <c r="AV13" s="340"/>
      <c r="AW13" s="353"/>
      <c r="AX13" s="353"/>
      <c r="AY13" s="353"/>
      <c r="AZ13" s="340"/>
      <c r="BA13" s="340"/>
      <c r="BB13" s="354"/>
      <c r="BC13" s="354"/>
      <c r="BD13" s="354"/>
      <c r="BE13" s="342"/>
      <c r="BF13" s="326"/>
      <c r="BG13" s="352">
        <v>175040921</v>
      </c>
      <c r="BH13" s="343"/>
      <c r="BI13" s="343">
        <v>163016343</v>
      </c>
      <c r="BJ13" s="326"/>
    </row>
    <row r="14" spans="1:62" ht="16" x14ac:dyDescent="0.2">
      <c r="A14" s="412">
        <v>3</v>
      </c>
      <c r="B14" s="404" t="s">
        <v>477</v>
      </c>
      <c r="C14" s="404">
        <v>4</v>
      </c>
      <c r="D14" s="404">
        <v>156</v>
      </c>
      <c r="E14" s="404">
        <v>13</v>
      </c>
      <c r="F14" s="415">
        <v>8.3333333333333321</v>
      </c>
      <c r="G14" s="403">
        <f>AVERAGE(F12:F14)</f>
        <v>18.348619776391331</v>
      </c>
      <c r="H14" s="403">
        <f>SUM(D12:D14)</f>
        <v>571</v>
      </c>
      <c r="I14" s="403">
        <f>SUM(E12:E14)</f>
        <v>110</v>
      </c>
      <c r="J14" s="403">
        <f>I14/H14*100</f>
        <v>19.264448336252187</v>
      </c>
      <c r="L14" s="324"/>
      <c r="M14" s="324"/>
      <c r="N14" s="323" t="s">
        <v>441</v>
      </c>
      <c r="O14" s="325">
        <f>SUM(O7:O12)</f>
        <v>181</v>
      </c>
      <c r="P14" s="324"/>
      <c r="Q14" s="323" t="s">
        <v>441</v>
      </c>
      <c r="R14" s="324">
        <f>SUM(R7:R12)</f>
        <v>232</v>
      </c>
      <c r="T14" s="326"/>
      <c r="U14" s="343">
        <v>7.2519999999999998</v>
      </c>
      <c r="V14" s="343"/>
      <c r="W14" s="343">
        <v>4.048</v>
      </c>
      <c r="X14" s="326"/>
      <c r="AA14" s="326"/>
      <c r="AB14" s="343">
        <v>1198.683</v>
      </c>
      <c r="AC14" s="343"/>
      <c r="AD14" s="343">
        <v>2123.9155999999998</v>
      </c>
      <c r="AE14" s="326"/>
      <c r="AF14" s="326"/>
      <c r="AG14" s="326"/>
      <c r="AI14" s="324"/>
      <c r="AJ14" s="332">
        <v>42</v>
      </c>
      <c r="AK14" s="332"/>
      <c r="AL14" s="332">
        <v>44</v>
      </c>
      <c r="AM14" s="324"/>
      <c r="AN14" s="324"/>
      <c r="AP14" s="326"/>
      <c r="AQ14" s="343">
        <v>0.18756919</v>
      </c>
      <c r="AR14" s="346"/>
      <c r="AS14" s="343">
        <v>2.9861889999999999E-2</v>
      </c>
      <c r="AT14" s="326"/>
      <c r="AV14" s="340"/>
      <c r="AW14" s="355" t="s">
        <v>388</v>
      </c>
      <c r="AX14" s="355" t="s">
        <v>458</v>
      </c>
      <c r="AY14" s="355" t="s">
        <v>390</v>
      </c>
      <c r="AZ14" s="356"/>
      <c r="BA14" s="356"/>
      <c r="BB14" s="355" t="s">
        <v>389</v>
      </c>
      <c r="BC14" s="355" t="s">
        <v>459</v>
      </c>
      <c r="BD14" s="355" t="s">
        <v>391</v>
      </c>
      <c r="BE14" s="342"/>
      <c r="BF14" s="326"/>
      <c r="BG14" s="352">
        <v>272206740</v>
      </c>
      <c r="BH14" s="343"/>
      <c r="BI14" s="343">
        <v>198320936</v>
      </c>
      <c r="BJ14" s="326"/>
    </row>
    <row r="15" spans="1:62" ht="16" x14ac:dyDescent="0.2">
      <c r="A15" s="413">
        <v>1</v>
      </c>
      <c r="B15" s="406" t="s">
        <v>478</v>
      </c>
      <c r="C15" s="406">
        <v>4</v>
      </c>
      <c r="D15" s="406">
        <v>152</v>
      </c>
      <c r="E15" s="406">
        <v>8</v>
      </c>
      <c r="F15" s="416">
        <v>5.2631578947368416</v>
      </c>
      <c r="G15" s="411"/>
      <c r="H15" s="411"/>
      <c r="I15" s="411"/>
      <c r="J15" s="411"/>
      <c r="T15" s="326"/>
      <c r="U15" s="343">
        <v>5.8380000000000001</v>
      </c>
      <c r="V15" s="343"/>
      <c r="W15" s="343">
        <v>5.1459999999999999</v>
      </c>
      <c r="X15" s="326"/>
      <c r="AA15" s="326"/>
      <c r="AB15" s="343">
        <v>1532.2619999999999</v>
      </c>
      <c r="AC15" s="343"/>
      <c r="AD15" s="343">
        <v>1681.9806000000001</v>
      </c>
      <c r="AE15" s="326"/>
      <c r="AF15" s="326"/>
      <c r="AG15" s="326"/>
      <c r="AI15" s="324"/>
      <c r="AJ15" s="332">
        <v>39</v>
      </c>
      <c r="AK15" s="332"/>
      <c r="AL15" s="332">
        <v>13</v>
      </c>
      <c r="AM15" s="324"/>
      <c r="AN15" s="324"/>
      <c r="AP15" s="326"/>
      <c r="AQ15" s="343">
        <v>0.18756919</v>
      </c>
      <c r="AR15" s="346"/>
      <c r="AS15" s="343">
        <v>0.32848078000000003</v>
      </c>
      <c r="AT15" s="326"/>
      <c r="AV15" s="342"/>
      <c r="BE15" s="342"/>
      <c r="BF15" s="326"/>
      <c r="BG15" s="352">
        <v>188355675</v>
      </c>
      <c r="BH15" s="343"/>
      <c r="BI15" s="343">
        <v>98495775.900000006</v>
      </c>
      <c r="BJ15" s="326"/>
    </row>
    <row r="16" spans="1:62" ht="16" x14ac:dyDescent="0.2">
      <c r="A16" s="413">
        <v>2</v>
      </c>
      <c r="B16" s="406" t="s">
        <v>478</v>
      </c>
      <c r="C16" s="406">
        <v>4</v>
      </c>
      <c r="D16" s="406">
        <v>145</v>
      </c>
      <c r="E16" s="406">
        <v>4</v>
      </c>
      <c r="F16" s="416">
        <v>2.7586206896551726</v>
      </c>
      <c r="G16" s="411"/>
      <c r="H16" s="411"/>
      <c r="I16" s="411"/>
      <c r="J16" s="411"/>
      <c r="T16" s="326" t="s">
        <v>184</v>
      </c>
      <c r="U16" s="343">
        <v>10.348000000000001</v>
      </c>
      <c r="V16" s="343"/>
      <c r="W16" s="343">
        <v>3.4</v>
      </c>
      <c r="X16" s="326"/>
      <c r="AA16" s="326"/>
      <c r="AB16" s="343">
        <v>1530.6279999999999</v>
      </c>
      <c r="AC16" s="343"/>
      <c r="AD16" s="343">
        <v>1674.1166000000001</v>
      </c>
      <c r="AE16" s="326"/>
      <c r="AF16" s="326"/>
      <c r="AG16" s="326"/>
      <c r="AI16" s="324"/>
      <c r="AJ16" s="332">
        <v>32</v>
      </c>
      <c r="AK16" s="332"/>
      <c r="AL16" s="332">
        <v>16</v>
      </c>
      <c r="AM16" s="324"/>
      <c r="AN16" s="324"/>
      <c r="AP16" s="326"/>
      <c r="AQ16" s="343">
        <v>0.21123760999999999</v>
      </c>
      <c r="AR16" s="346"/>
      <c r="AS16" s="343">
        <v>0.18886317</v>
      </c>
      <c r="AT16" s="326"/>
      <c r="AV16" s="342"/>
      <c r="AW16" s="357"/>
      <c r="BD16" s="342"/>
      <c r="BE16" s="342"/>
      <c r="BF16" s="326"/>
      <c r="BG16" s="352">
        <v>277252168</v>
      </c>
      <c r="BH16" s="343"/>
      <c r="BI16" s="343">
        <v>101519109</v>
      </c>
      <c r="BJ16" s="326"/>
    </row>
    <row r="17" spans="1:62" ht="16" x14ac:dyDescent="0.2">
      <c r="A17" s="413">
        <v>3</v>
      </c>
      <c r="B17" s="406" t="s">
        <v>478</v>
      </c>
      <c r="C17" s="406">
        <v>4</v>
      </c>
      <c r="D17" s="406">
        <v>218</v>
      </c>
      <c r="E17" s="406">
        <v>41</v>
      </c>
      <c r="F17" s="416">
        <v>18.807339449541285</v>
      </c>
      <c r="G17" s="411"/>
      <c r="H17" s="411"/>
      <c r="I17" s="411"/>
      <c r="J17" s="411"/>
      <c r="T17" s="326"/>
      <c r="U17" s="343">
        <v>5.8879999999999999</v>
      </c>
      <c r="V17" s="343"/>
      <c r="W17" s="343">
        <v>7.8769999999999998</v>
      </c>
      <c r="X17" s="326"/>
      <c r="AA17" s="326"/>
      <c r="AB17" s="343">
        <v>1411.7339999999999</v>
      </c>
      <c r="AC17" s="343"/>
      <c r="AD17" s="343">
        <v>1550.8586</v>
      </c>
      <c r="AE17" s="326"/>
      <c r="AF17" s="326"/>
      <c r="AG17" s="326"/>
      <c r="AI17" s="324"/>
      <c r="AJ17" s="332">
        <v>19</v>
      </c>
      <c r="AK17" s="345" t="s">
        <v>184</v>
      </c>
      <c r="AL17" s="332">
        <v>23</v>
      </c>
      <c r="AM17" s="324"/>
      <c r="AN17" s="324"/>
      <c r="AP17" s="326"/>
      <c r="AQ17" s="343">
        <v>0.29873508999999998</v>
      </c>
      <c r="AR17" s="346"/>
      <c r="AS17" s="343">
        <v>0.32300572</v>
      </c>
      <c r="AT17" s="326"/>
      <c r="AV17" s="342"/>
      <c r="AW17" s="342"/>
      <c r="AX17" s="358"/>
      <c r="AY17" s="358"/>
      <c r="AZ17" s="358"/>
      <c r="BA17" s="358"/>
      <c r="BB17" s="358"/>
      <c r="BC17" s="358"/>
      <c r="BD17" s="342"/>
      <c r="BE17" s="342"/>
      <c r="BF17" s="326"/>
      <c r="BG17" s="352">
        <v>238347956</v>
      </c>
      <c r="BH17" s="343"/>
      <c r="BI17" s="343">
        <v>157423191</v>
      </c>
      <c r="BJ17" s="326"/>
    </row>
    <row r="18" spans="1:62" ht="16" x14ac:dyDescent="0.2">
      <c r="A18" s="414">
        <v>4</v>
      </c>
      <c r="B18" s="408" t="s">
        <v>478</v>
      </c>
      <c r="C18" s="408">
        <v>4</v>
      </c>
      <c r="D18" s="408">
        <v>86</v>
      </c>
      <c r="E18" s="408">
        <v>2</v>
      </c>
      <c r="F18" s="418">
        <v>2.3255813953488373</v>
      </c>
      <c r="G18" s="407">
        <f>AVERAGE(F15:F18)</f>
        <v>7.288674857320534</v>
      </c>
      <c r="H18" s="407">
        <f>SUM(D15:D18)</f>
        <v>601</v>
      </c>
      <c r="I18" s="407">
        <f>SUM(E15:E18)</f>
        <v>55</v>
      </c>
      <c r="J18" s="407">
        <f>I18/H18*100</f>
        <v>9.1514143094841938</v>
      </c>
      <c r="T18" s="326"/>
      <c r="U18" s="343">
        <v>8.2859999999999996</v>
      </c>
      <c r="V18" s="344" t="s">
        <v>184</v>
      </c>
      <c r="W18" s="343">
        <v>8.5139999999999993</v>
      </c>
      <c r="X18" s="326"/>
      <c r="AA18" s="326"/>
      <c r="AB18" s="343">
        <v>1065.0329999999999</v>
      </c>
      <c r="AC18" s="343"/>
      <c r="AD18" s="343">
        <v>1586.4836</v>
      </c>
      <c r="AE18" s="326"/>
      <c r="AF18" s="326"/>
      <c r="AG18" s="326"/>
      <c r="AI18" s="324"/>
      <c r="AJ18" s="332">
        <v>31</v>
      </c>
      <c r="AK18" s="332"/>
      <c r="AL18" s="332">
        <v>17</v>
      </c>
      <c r="AM18" s="324"/>
      <c r="AN18" s="324"/>
      <c r="AP18" s="326"/>
      <c r="AQ18" s="343">
        <v>0.26364047000000002</v>
      </c>
      <c r="AR18" s="346"/>
      <c r="AS18" s="343">
        <v>0.26875700000000002</v>
      </c>
      <c r="AT18" s="326"/>
      <c r="AV18" s="342"/>
      <c r="AW18" s="342"/>
      <c r="AX18" s="358"/>
      <c r="AY18" s="358"/>
      <c r="AZ18" s="358"/>
      <c r="BA18" s="358"/>
      <c r="BB18" s="358"/>
      <c r="BC18" s="358"/>
      <c r="BD18" s="342"/>
      <c r="BE18" s="342"/>
      <c r="BF18" s="326"/>
      <c r="BG18" s="352">
        <v>173828620</v>
      </c>
      <c r="BH18" s="343"/>
      <c r="BI18" s="343">
        <v>138557784</v>
      </c>
      <c r="BJ18" s="326"/>
    </row>
    <row r="19" spans="1:62" ht="16" x14ac:dyDescent="0.2">
      <c r="A19" s="412">
        <v>1</v>
      </c>
      <c r="B19" s="404" t="s">
        <v>477</v>
      </c>
      <c r="C19" s="404">
        <v>6</v>
      </c>
      <c r="D19" s="404">
        <v>253</v>
      </c>
      <c r="E19" s="404">
        <v>98</v>
      </c>
      <c r="F19" s="415">
        <v>38.735177865612648</v>
      </c>
      <c r="G19" s="411"/>
      <c r="H19" s="411"/>
      <c r="I19" s="411"/>
      <c r="J19" s="411"/>
      <c r="T19" s="326"/>
      <c r="U19" s="343">
        <v>8.8580000000000005</v>
      </c>
      <c r="V19" s="343"/>
      <c r="W19" s="343">
        <v>8.1669999999999998</v>
      </c>
      <c r="X19" s="326"/>
      <c r="AA19" s="326"/>
      <c r="AB19" s="343">
        <v>1547.1469999999999</v>
      </c>
      <c r="AC19" s="343"/>
      <c r="AD19" s="343">
        <v>1716.3535999999999</v>
      </c>
      <c r="AE19" s="326"/>
      <c r="AF19" s="326"/>
      <c r="AG19" s="326"/>
      <c r="AI19" s="324"/>
      <c r="AJ19" s="332">
        <v>24</v>
      </c>
      <c r="AK19" s="332"/>
      <c r="AL19" s="332">
        <v>15</v>
      </c>
      <c r="AM19" s="324"/>
      <c r="AN19" s="324"/>
      <c r="AP19" s="326"/>
      <c r="AQ19" s="343">
        <v>0.25028280000000003</v>
      </c>
      <c r="AR19" s="346"/>
      <c r="AS19" s="343">
        <v>0.25688168</v>
      </c>
      <c r="AT19" s="326"/>
      <c r="AV19" s="342"/>
      <c r="AW19" s="342"/>
      <c r="AX19" s="358"/>
      <c r="AY19" s="358"/>
      <c r="AZ19" s="358"/>
      <c r="BA19" s="358"/>
      <c r="BB19" s="358"/>
      <c r="BC19" s="358"/>
      <c r="BD19" s="342"/>
      <c r="BE19" s="342"/>
      <c r="BF19" s="326"/>
      <c r="BG19" s="352">
        <v>155988750</v>
      </c>
      <c r="BH19" s="343"/>
      <c r="BI19" s="343">
        <v>108911208</v>
      </c>
      <c r="BJ19" s="326"/>
    </row>
    <row r="20" spans="1:62" ht="16" x14ac:dyDescent="0.2">
      <c r="A20" s="412">
        <v>2</v>
      </c>
      <c r="B20" s="404" t="s">
        <v>477</v>
      </c>
      <c r="C20" s="404">
        <v>6</v>
      </c>
      <c r="D20" s="404">
        <v>128</v>
      </c>
      <c r="E20" s="404">
        <v>36</v>
      </c>
      <c r="F20" s="415">
        <v>28.125</v>
      </c>
      <c r="G20" s="411"/>
      <c r="H20" s="411"/>
      <c r="I20" s="411"/>
      <c r="J20" s="411"/>
      <c r="T20" s="326"/>
      <c r="U20" s="343">
        <v>5.6669999999999998</v>
      </c>
      <c r="V20" s="343"/>
      <c r="W20" s="343">
        <v>7.7809999999999997</v>
      </c>
      <c r="X20" s="326"/>
      <c r="AA20" s="326"/>
      <c r="AB20" s="343">
        <v>1081.239</v>
      </c>
      <c r="AC20" s="343"/>
      <c r="AD20" s="343">
        <v>1892.9195999999999</v>
      </c>
      <c r="AE20" s="326"/>
      <c r="AF20" s="326"/>
      <c r="AG20" s="326"/>
      <c r="AI20" s="324"/>
      <c r="AJ20" s="332">
        <v>35</v>
      </c>
      <c r="AK20" s="332"/>
      <c r="AL20" s="332">
        <v>25</v>
      </c>
      <c r="AM20" s="324"/>
      <c r="AN20" s="324"/>
      <c r="AP20" s="326"/>
      <c r="AQ20" s="343">
        <v>0.18756919</v>
      </c>
      <c r="AR20" s="346"/>
      <c r="AS20" s="343">
        <v>0.27531301000000002</v>
      </c>
      <c r="AT20" s="326"/>
      <c r="AV20" s="342"/>
      <c r="AW20" s="342"/>
      <c r="AX20" s="358"/>
      <c r="AY20" s="358"/>
      <c r="AZ20" s="358"/>
      <c r="BA20" s="358"/>
      <c r="BB20" s="358"/>
      <c r="BC20" s="358"/>
      <c r="BD20" s="342"/>
      <c r="BE20" s="342"/>
      <c r="BF20" s="326"/>
      <c r="BG20" s="352">
        <v>130620403</v>
      </c>
      <c r="BH20" s="343"/>
      <c r="BI20" s="343">
        <v>125619366</v>
      </c>
      <c r="BJ20" s="326"/>
    </row>
    <row r="21" spans="1:62" ht="16" x14ac:dyDescent="0.2">
      <c r="A21" s="412">
        <v>3</v>
      </c>
      <c r="B21" s="404" t="s">
        <v>477</v>
      </c>
      <c r="C21" s="404">
        <v>6</v>
      </c>
      <c r="D21" s="404">
        <v>87</v>
      </c>
      <c r="E21" s="404">
        <v>47</v>
      </c>
      <c r="F21" s="415">
        <v>54.022988505747129</v>
      </c>
      <c r="G21" s="411"/>
      <c r="H21" s="411"/>
      <c r="I21" s="411"/>
      <c r="J21" s="411"/>
      <c r="T21" s="326"/>
      <c r="U21" s="343">
        <v>7.4180000000000001</v>
      </c>
      <c r="V21" s="343"/>
      <c r="W21" s="343">
        <v>6.2210000000000001</v>
      </c>
      <c r="X21" s="326"/>
      <c r="AA21" s="326"/>
      <c r="AB21" s="343">
        <v>1203.4880000000001</v>
      </c>
      <c r="AC21" s="343"/>
      <c r="AD21" s="343">
        <v>1495.9105999999999</v>
      </c>
      <c r="AE21" s="326"/>
      <c r="AF21" s="326"/>
      <c r="AG21" s="326"/>
      <c r="AI21" s="324"/>
      <c r="AJ21" s="332">
        <v>19</v>
      </c>
      <c r="AK21" s="332"/>
      <c r="AL21" s="332">
        <v>24</v>
      </c>
      <c r="AM21" s="324"/>
      <c r="AN21" s="324"/>
      <c r="AP21" s="326"/>
      <c r="AQ21" s="343">
        <v>0.26526288999999997</v>
      </c>
      <c r="AR21" s="346"/>
      <c r="AS21" s="343">
        <v>0.24075425</v>
      </c>
      <c r="AT21" s="326"/>
      <c r="AV21" s="342"/>
      <c r="AW21" s="342"/>
      <c r="AX21" s="358"/>
      <c r="AY21" s="358"/>
      <c r="AZ21" s="358"/>
      <c r="BA21" s="358"/>
      <c r="BB21" s="358"/>
      <c r="BC21" s="358"/>
      <c r="BD21" s="342"/>
      <c r="BE21" s="342"/>
      <c r="BF21" s="326"/>
      <c r="BG21" s="352">
        <v>136769301</v>
      </c>
      <c r="BH21" s="343"/>
      <c r="BI21" s="343">
        <v>139523690</v>
      </c>
      <c r="BJ21" s="326"/>
    </row>
    <row r="22" spans="1:62" ht="16" x14ac:dyDescent="0.2">
      <c r="A22" s="412">
        <v>4</v>
      </c>
      <c r="B22" s="404" t="s">
        <v>477</v>
      </c>
      <c r="C22" s="404">
        <v>6</v>
      </c>
      <c r="D22" s="404">
        <v>157</v>
      </c>
      <c r="E22" s="404">
        <v>30</v>
      </c>
      <c r="F22" s="415">
        <v>19.108280254777071</v>
      </c>
      <c r="G22" s="403">
        <f>AVERAGE(F19:F22)</f>
        <v>34.997861656534212</v>
      </c>
      <c r="H22" s="403">
        <f>SUM(D19:D22)</f>
        <v>625</v>
      </c>
      <c r="I22" s="403">
        <f>SUM(E19:E22)</f>
        <v>211</v>
      </c>
      <c r="J22" s="403">
        <f>I22/H22*100</f>
        <v>33.76</v>
      </c>
      <c r="T22" s="326"/>
      <c r="U22" s="343">
        <v>7.2539999999999996</v>
      </c>
      <c r="V22" s="326"/>
      <c r="W22" s="343">
        <v>3.9369999999999998</v>
      </c>
      <c r="X22" s="326"/>
      <c r="AA22" s="326"/>
      <c r="AB22" s="343">
        <v>1780.047</v>
      </c>
      <c r="AC22" s="343"/>
      <c r="AD22" s="343">
        <v>1867.8335999999999</v>
      </c>
      <c r="AE22" s="326"/>
      <c r="AF22" s="326"/>
      <c r="AG22" s="326"/>
      <c r="AI22" s="345" t="s">
        <v>392</v>
      </c>
      <c r="AJ22" s="332">
        <v>40</v>
      </c>
      <c r="AK22" s="332"/>
      <c r="AL22" s="332">
        <v>26</v>
      </c>
      <c r="AM22" s="324"/>
      <c r="AN22" s="324"/>
      <c r="AP22" s="326"/>
      <c r="AQ22" s="343">
        <v>0.31139296</v>
      </c>
      <c r="AR22" s="346"/>
      <c r="AS22" s="343">
        <v>0.12312372000000001</v>
      </c>
      <c r="AT22" s="326"/>
      <c r="AV22" s="342"/>
      <c r="AW22" s="342"/>
      <c r="AX22" s="358"/>
      <c r="AY22" s="358"/>
      <c r="AZ22" s="358"/>
      <c r="BA22" s="358"/>
      <c r="BB22" s="358"/>
      <c r="BC22" s="358"/>
      <c r="BD22" s="342"/>
      <c r="BE22" s="342"/>
      <c r="BF22" s="326"/>
      <c r="BG22" s="352">
        <v>198226193</v>
      </c>
      <c r="BH22" s="343"/>
      <c r="BI22" s="343">
        <v>110628304</v>
      </c>
      <c r="BJ22" s="326"/>
    </row>
    <row r="23" spans="1:62" ht="16" x14ac:dyDescent="0.2">
      <c r="A23" s="413">
        <v>1</v>
      </c>
      <c r="B23" s="406" t="s">
        <v>478</v>
      </c>
      <c r="C23" s="406">
        <v>6</v>
      </c>
      <c r="D23" s="406">
        <v>442</v>
      </c>
      <c r="E23" s="406">
        <v>46</v>
      </c>
      <c r="F23" s="416">
        <v>10.407239819004525</v>
      </c>
      <c r="G23" s="411"/>
      <c r="H23" s="411"/>
      <c r="I23" s="411"/>
      <c r="J23" s="411"/>
      <c r="T23" s="326"/>
      <c r="U23" s="343">
        <v>3.6760000000000002</v>
      </c>
      <c r="V23" s="326"/>
      <c r="W23" s="343">
        <v>5.2130000000000001</v>
      </c>
      <c r="X23" s="326"/>
      <c r="AA23" s="326"/>
      <c r="AB23" s="343">
        <v>1273.473</v>
      </c>
      <c r="AC23" s="343"/>
      <c r="AD23" s="343">
        <v>1763.2596000000001</v>
      </c>
      <c r="AE23" s="326"/>
      <c r="AF23" s="326"/>
      <c r="AG23" s="326"/>
      <c r="AI23" s="324"/>
      <c r="AJ23" s="332">
        <v>38</v>
      </c>
      <c r="AK23" s="345" t="s">
        <v>392</v>
      </c>
      <c r="AL23" s="332">
        <v>27</v>
      </c>
      <c r="AM23" s="324"/>
      <c r="AN23" s="324"/>
      <c r="AP23" s="326"/>
      <c r="AQ23" s="343">
        <v>0.17080832000000001</v>
      </c>
      <c r="AR23" s="346"/>
      <c r="AS23" s="343">
        <v>0.23322881000000001</v>
      </c>
      <c r="AT23" s="326"/>
      <c r="AV23" s="342"/>
      <c r="AW23" s="342"/>
      <c r="AX23" s="358"/>
      <c r="AY23" s="358"/>
      <c r="AZ23" s="358"/>
      <c r="BA23" s="358"/>
      <c r="BB23" s="358"/>
      <c r="BC23" s="358"/>
      <c r="BD23" s="342"/>
      <c r="BE23" s="342"/>
      <c r="BF23" s="326"/>
      <c r="BG23" s="352">
        <v>105139856</v>
      </c>
      <c r="BH23" s="343"/>
      <c r="BI23" s="343">
        <v>91990953.900000006</v>
      </c>
      <c r="BJ23" s="326"/>
    </row>
    <row r="24" spans="1:62" ht="16" x14ac:dyDescent="0.2">
      <c r="A24" s="413">
        <v>2</v>
      </c>
      <c r="B24" s="406" t="s">
        <v>478</v>
      </c>
      <c r="C24" s="406">
        <v>6</v>
      </c>
      <c r="D24" s="406">
        <v>189</v>
      </c>
      <c r="E24" s="406">
        <v>35</v>
      </c>
      <c r="F24" s="416">
        <v>18.518518518518519</v>
      </c>
      <c r="G24" s="411"/>
      <c r="H24" s="411"/>
      <c r="I24" s="411"/>
      <c r="J24" s="411"/>
      <c r="T24" s="326" t="s">
        <v>392</v>
      </c>
      <c r="U24" s="343">
        <v>7.1120000000000001</v>
      </c>
      <c r="V24" s="326"/>
      <c r="W24" s="343">
        <v>3.2010000000000001</v>
      </c>
      <c r="X24" s="326"/>
      <c r="AA24" s="326"/>
      <c r="AB24" s="343">
        <v>1484.674</v>
      </c>
      <c r="AC24" s="343"/>
      <c r="AD24" s="343">
        <v>1422.9466</v>
      </c>
      <c r="AE24" s="326"/>
      <c r="AF24" s="326"/>
      <c r="AG24" s="326"/>
      <c r="AI24" s="324"/>
      <c r="AJ24" s="332">
        <v>32</v>
      </c>
      <c r="AK24" s="332"/>
      <c r="AL24" s="332">
        <v>27</v>
      </c>
      <c r="AM24" s="324"/>
      <c r="AN24" s="324"/>
      <c r="AP24" s="326"/>
      <c r="AQ24" s="343">
        <v>0.39410220000000001</v>
      </c>
      <c r="AR24" s="346"/>
      <c r="AS24" s="343">
        <v>0.13354642999999999</v>
      </c>
      <c r="AT24" s="326"/>
      <c r="AV24" s="359"/>
      <c r="AW24" s="342"/>
      <c r="AX24" s="358"/>
      <c r="AY24" s="358"/>
      <c r="AZ24" s="358"/>
      <c r="BA24" s="358"/>
      <c r="BB24" s="358"/>
      <c r="BC24" s="358"/>
      <c r="BD24" s="342"/>
      <c r="BE24" s="342"/>
      <c r="BF24" s="326"/>
      <c r="BG24" s="352">
        <v>127327212</v>
      </c>
      <c r="BH24" s="343"/>
      <c r="BI24" s="343">
        <v>167303448</v>
      </c>
      <c r="BJ24" s="326"/>
    </row>
    <row r="25" spans="1:62" ht="16" x14ac:dyDescent="0.2">
      <c r="A25" s="413">
        <v>3</v>
      </c>
      <c r="B25" s="406" t="s">
        <v>478</v>
      </c>
      <c r="C25" s="406">
        <v>6</v>
      </c>
      <c r="D25" s="406">
        <v>198</v>
      </c>
      <c r="E25" s="406">
        <v>19</v>
      </c>
      <c r="F25" s="416">
        <v>9.5959595959595951</v>
      </c>
      <c r="G25" s="405">
        <f>AVERAGE(F23:F25)</f>
        <v>12.840572644494211</v>
      </c>
      <c r="H25" s="405">
        <f>SUM(D23:D25)</f>
        <v>829</v>
      </c>
      <c r="I25" s="405">
        <f>SUM(E23:E25)</f>
        <v>100</v>
      </c>
      <c r="J25" s="405">
        <f>I25/H25*100</f>
        <v>12.062726176115802</v>
      </c>
      <c r="T25" s="326"/>
      <c r="U25" s="343">
        <v>6.1970000000000001</v>
      </c>
      <c r="V25" s="343"/>
      <c r="W25" s="343">
        <v>8.1820000000000004</v>
      </c>
      <c r="X25" s="326"/>
      <c r="AA25" s="326"/>
      <c r="AB25" s="343">
        <v>1310.885</v>
      </c>
      <c r="AC25" s="343"/>
      <c r="AD25" s="343">
        <v>1500.1256000000001</v>
      </c>
      <c r="AE25" s="326"/>
      <c r="AF25" s="326"/>
      <c r="AG25" s="326"/>
      <c r="AI25" s="324"/>
      <c r="AJ25" s="332">
        <v>40</v>
      </c>
      <c r="AK25" s="332"/>
      <c r="AL25" s="332">
        <v>23</v>
      </c>
      <c r="AM25" s="324"/>
      <c r="AN25" s="324"/>
      <c r="AP25" s="326"/>
      <c r="AQ25" s="343">
        <v>0.18756919</v>
      </c>
      <c r="AR25" s="346"/>
      <c r="AS25" s="343">
        <v>6.677321E-2</v>
      </c>
      <c r="AT25" s="326"/>
      <c r="AV25" s="342"/>
      <c r="AW25" s="342"/>
      <c r="AX25" s="358"/>
      <c r="AY25" s="358"/>
      <c r="AZ25" s="358"/>
      <c r="BA25" s="358"/>
      <c r="BB25" s="358"/>
      <c r="BC25" s="358"/>
      <c r="BD25" s="342"/>
      <c r="BE25" s="342"/>
      <c r="BF25" s="326"/>
      <c r="BG25" s="352">
        <v>190902619</v>
      </c>
      <c r="BH25" s="343"/>
      <c r="BI25" s="343">
        <v>153688994</v>
      </c>
      <c r="BJ25" s="326"/>
    </row>
    <row r="26" spans="1:62" ht="15" x14ac:dyDescent="0.2">
      <c r="T26" s="326"/>
      <c r="U26" s="343">
        <v>8.9619999999999997</v>
      </c>
      <c r="V26" s="344" t="s">
        <v>392</v>
      </c>
      <c r="W26" s="343">
        <v>5.0259999999999998</v>
      </c>
      <c r="X26" s="326"/>
      <c r="AA26" s="326"/>
      <c r="AB26" s="343">
        <v>1127.992</v>
      </c>
      <c r="AC26" s="343"/>
      <c r="AD26" s="343">
        <v>1609.5945999999999</v>
      </c>
      <c r="AE26" s="326"/>
      <c r="AF26" s="326"/>
      <c r="AG26" s="326"/>
      <c r="AI26" s="324"/>
      <c r="AJ26" s="332">
        <v>39</v>
      </c>
      <c r="AK26" s="332"/>
      <c r="AL26" s="332">
        <v>25</v>
      </c>
      <c r="AM26" s="324"/>
      <c r="AN26" s="324"/>
      <c r="AP26" s="326"/>
      <c r="AQ26" s="343">
        <v>0.49712524000000002</v>
      </c>
      <c r="AR26" s="346"/>
      <c r="AS26" s="343">
        <v>0.33784871</v>
      </c>
      <c r="AT26" s="326"/>
      <c r="AV26" s="342"/>
      <c r="AW26" s="342"/>
      <c r="AX26" s="358"/>
      <c r="AY26" s="358"/>
      <c r="AZ26" s="358"/>
      <c r="BA26" s="358"/>
      <c r="BB26" s="358"/>
      <c r="BC26" s="358"/>
      <c r="BD26" s="342"/>
      <c r="BE26" s="342"/>
      <c r="BF26" s="326"/>
      <c r="BG26" s="352">
        <v>172989518</v>
      </c>
      <c r="BH26" s="343"/>
      <c r="BI26" s="343">
        <v>173037659</v>
      </c>
      <c r="BJ26" s="326"/>
    </row>
    <row r="27" spans="1:62" ht="15" x14ac:dyDescent="0.2">
      <c r="T27" s="326"/>
      <c r="U27" s="343">
        <v>9.0180000000000007</v>
      </c>
      <c r="V27" s="343"/>
      <c r="W27" s="343">
        <v>7.282</v>
      </c>
      <c r="X27" s="326"/>
      <c r="AA27" s="326"/>
      <c r="AB27" s="343">
        <v>1075.306</v>
      </c>
      <c r="AC27" s="343"/>
      <c r="AD27" s="343">
        <v>1913.0255999999999</v>
      </c>
      <c r="AE27" s="326"/>
      <c r="AF27" s="326"/>
      <c r="AG27" s="326"/>
      <c r="AI27" s="324"/>
      <c r="AJ27" s="332"/>
      <c r="AK27" s="332"/>
      <c r="AL27" s="332">
        <v>28</v>
      </c>
      <c r="AM27" s="324"/>
      <c r="AN27" s="324"/>
      <c r="AP27" s="326"/>
      <c r="AQ27" s="343">
        <v>0.27790145999999999</v>
      </c>
      <c r="AR27" s="346"/>
      <c r="AS27" s="343">
        <v>0.30010827000000001</v>
      </c>
      <c r="AT27" s="326"/>
      <c r="AV27" s="342"/>
      <c r="AW27" s="342"/>
      <c r="AX27" s="358"/>
      <c r="AY27" s="358"/>
      <c r="AZ27" s="358"/>
      <c r="BA27" s="358"/>
      <c r="BB27" s="358"/>
      <c r="BC27" s="358"/>
      <c r="BD27" s="342"/>
      <c r="BE27" s="342"/>
      <c r="BF27" s="326"/>
      <c r="BG27" s="352">
        <v>205867438</v>
      </c>
      <c r="BH27" s="343"/>
      <c r="BI27" s="343">
        <v>151727573</v>
      </c>
      <c r="BJ27" s="326"/>
    </row>
    <row r="28" spans="1:62" ht="15" x14ac:dyDescent="0.2">
      <c r="T28" s="326"/>
      <c r="U28" s="343">
        <v>8.7490000000000006</v>
      </c>
      <c r="V28" s="343"/>
      <c r="W28" s="343">
        <v>3.536</v>
      </c>
      <c r="X28" s="326"/>
      <c r="AA28" s="326"/>
      <c r="AB28" s="343">
        <v>1126.123</v>
      </c>
      <c r="AC28" s="343"/>
      <c r="AD28" s="343">
        <v>2048.1165999999998</v>
      </c>
      <c r="AE28" s="326"/>
      <c r="AF28" s="326"/>
      <c r="AG28" s="326"/>
      <c r="AI28" s="324"/>
      <c r="AJ28" s="332"/>
      <c r="AK28" s="332"/>
      <c r="AL28" s="332">
        <v>29</v>
      </c>
      <c r="AM28" s="324"/>
      <c r="AN28" s="324"/>
      <c r="AP28" s="326"/>
      <c r="AQ28" s="343">
        <v>0.30159385999999999</v>
      </c>
      <c r="AR28" s="346"/>
      <c r="AS28" s="343">
        <v>0.12312372000000001</v>
      </c>
      <c r="AT28" s="326"/>
      <c r="AV28" s="342"/>
      <c r="AW28" s="342"/>
      <c r="AX28" s="358"/>
      <c r="AY28" s="358"/>
      <c r="AZ28" s="358"/>
      <c r="BA28" s="358"/>
      <c r="BB28" s="358"/>
      <c r="BC28" s="358"/>
      <c r="BD28" s="342"/>
      <c r="BE28" s="342"/>
      <c r="BF28" s="326"/>
      <c r="BG28" s="352">
        <v>144412173</v>
      </c>
      <c r="BH28" s="343"/>
      <c r="BI28" s="343">
        <v>130607261</v>
      </c>
      <c r="BJ28" s="326"/>
    </row>
    <row r="29" spans="1:62" ht="15" x14ac:dyDescent="0.2">
      <c r="T29" s="326"/>
      <c r="U29" s="343">
        <v>7.6040000000000001</v>
      </c>
      <c r="V29" s="343"/>
      <c r="W29" s="343">
        <v>7.0250000000000004</v>
      </c>
      <c r="X29" s="326"/>
      <c r="AA29" s="326"/>
      <c r="AB29" s="343">
        <v>1282.9570000000001</v>
      </c>
      <c r="AC29" s="343"/>
      <c r="AD29" s="343">
        <v>1835.7886000000001</v>
      </c>
      <c r="AE29" s="326"/>
      <c r="AF29" s="326"/>
      <c r="AG29" s="326"/>
      <c r="AI29" s="324"/>
      <c r="AJ29" s="332"/>
      <c r="AK29" s="332"/>
      <c r="AL29" s="332">
        <v>38</v>
      </c>
      <c r="AM29" s="324"/>
      <c r="AN29" s="324"/>
      <c r="AP29" s="326"/>
      <c r="AQ29" s="343">
        <v>0.35395333000000001</v>
      </c>
      <c r="AR29" s="346"/>
      <c r="AS29" s="343">
        <v>0.15226635999999999</v>
      </c>
      <c r="AT29" s="326"/>
      <c r="AV29" s="342"/>
      <c r="AW29" s="342"/>
      <c r="AX29" s="358"/>
      <c r="AY29" s="358"/>
      <c r="AZ29" s="358"/>
      <c r="BA29" s="358"/>
      <c r="BB29" s="358"/>
      <c r="BC29" s="358"/>
      <c r="BD29" s="342"/>
      <c r="BE29" s="342"/>
      <c r="BF29" s="326"/>
      <c r="BG29" s="352">
        <v>146599048</v>
      </c>
      <c r="BH29" s="343"/>
      <c r="BI29" s="343">
        <v>175980696</v>
      </c>
      <c r="BJ29" s="326"/>
    </row>
    <row r="30" spans="1:62" ht="15" x14ac:dyDescent="0.2">
      <c r="T30" s="326"/>
      <c r="U30" s="343">
        <v>9.3710000000000004</v>
      </c>
      <c r="V30" s="343"/>
      <c r="W30" s="343">
        <v>3.1859999999999999</v>
      </c>
      <c r="X30" s="326"/>
      <c r="AA30" s="326"/>
      <c r="AB30" s="343">
        <v>1116.5160000000001</v>
      </c>
      <c r="AC30" s="343"/>
      <c r="AD30" s="343">
        <v>1834.8786</v>
      </c>
      <c r="AE30" s="326"/>
      <c r="AF30" s="326"/>
      <c r="AG30" s="326"/>
      <c r="AI30" s="324"/>
      <c r="AJ30" s="332"/>
      <c r="AK30" s="332"/>
      <c r="AL30" s="332">
        <v>26</v>
      </c>
      <c r="AM30" s="324"/>
      <c r="AN30" s="324"/>
      <c r="AP30" s="326"/>
      <c r="AQ30" s="343">
        <v>0.21325907</v>
      </c>
      <c r="AR30" s="346"/>
      <c r="AS30" s="343">
        <v>0.17412324000000001</v>
      </c>
      <c r="AT30" s="326"/>
      <c r="AV30" s="342"/>
      <c r="AW30" s="342"/>
      <c r="AX30" s="358"/>
      <c r="AY30" s="358"/>
      <c r="AZ30" s="358"/>
      <c r="BA30" s="358"/>
      <c r="BB30" s="358"/>
      <c r="BC30" s="358"/>
      <c r="BD30" s="342"/>
      <c r="BE30" s="342"/>
      <c r="BF30" s="326"/>
      <c r="BG30" s="352">
        <v>224392823</v>
      </c>
      <c r="BH30" s="343"/>
      <c r="BI30" s="343">
        <v>312267496</v>
      </c>
      <c r="BJ30" s="326"/>
    </row>
    <row r="31" spans="1:62" ht="15" x14ac:dyDescent="0.2">
      <c r="T31" s="326"/>
      <c r="U31" s="326"/>
      <c r="V31" s="343"/>
      <c r="W31" s="343">
        <v>4.8360000000000003</v>
      </c>
      <c r="X31" s="326"/>
      <c r="AA31" s="326"/>
      <c r="AB31" s="343">
        <v>1130.346</v>
      </c>
      <c r="AC31" s="343"/>
      <c r="AD31" s="343">
        <v>1864.2736</v>
      </c>
      <c r="AE31" s="326"/>
      <c r="AF31" s="326"/>
      <c r="AG31" s="326"/>
      <c r="AP31" s="326"/>
      <c r="AQ31" s="343">
        <v>0.18526764000000001</v>
      </c>
      <c r="AR31" s="346"/>
      <c r="AS31" s="343">
        <v>0.24624745000000001</v>
      </c>
      <c r="AT31" s="326"/>
      <c r="AV31" s="342"/>
      <c r="AW31" s="342"/>
      <c r="AX31" s="358"/>
      <c r="AY31" s="358"/>
      <c r="AZ31" s="358"/>
      <c r="BA31" s="358"/>
      <c r="BB31" s="358"/>
      <c r="BC31" s="358"/>
      <c r="BD31" s="342"/>
      <c r="BE31" s="342"/>
      <c r="BF31" s="326"/>
      <c r="BG31" s="352">
        <v>143701104</v>
      </c>
      <c r="BH31" s="343"/>
      <c r="BI31" s="343">
        <v>202793870</v>
      </c>
      <c r="BJ31" s="326"/>
    </row>
    <row r="32" spans="1:62" ht="15" x14ac:dyDescent="0.2">
      <c r="T32" s="326"/>
      <c r="U32" s="326"/>
      <c r="V32" s="343"/>
      <c r="W32" s="343">
        <v>6.383</v>
      </c>
      <c r="X32" s="326"/>
      <c r="AA32" s="326"/>
      <c r="AB32" s="343">
        <v>3494.902</v>
      </c>
      <c r="AC32" s="343"/>
      <c r="AD32" s="343">
        <v>1912.6695999999999</v>
      </c>
      <c r="AE32" s="326"/>
      <c r="AF32" s="326"/>
      <c r="AG32" s="326"/>
      <c r="AP32" s="326"/>
      <c r="AQ32" s="343">
        <v>0.18526764000000001</v>
      </c>
      <c r="AR32" s="346"/>
      <c r="AS32" s="343">
        <v>0.21739782999999999</v>
      </c>
      <c r="AT32" s="326"/>
      <c r="AV32" s="342"/>
      <c r="AW32" s="342"/>
      <c r="AX32" s="358"/>
      <c r="AY32" s="358"/>
      <c r="AZ32" s="358"/>
      <c r="BA32" s="358"/>
      <c r="BB32" s="358"/>
      <c r="BC32" s="358"/>
      <c r="BD32" s="342"/>
      <c r="BE32" s="342"/>
      <c r="BF32" s="326"/>
      <c r="BG32" s="352">
        <v>137613534</v>
      </c>
      <c r="BH32" s="343"/>
      <c r="BI32" s="343">
        <v>140637266</v>
      </c>
      <c r="BJ32" s="326"/>
    </row>
    <row r="33" spans="20:62" ht="15" x14ac:dyDescent="0.2">
      <c r="T33" s="326"/>
      <c r="U33" s="326"/>
      <c r="V33" s="326"/>
      <c r="W33" s="343">
        <v>3.948</v>
      </c>
      <c r="X33" s="326"/>
      <c r="AA33" s="326"/>
      <c r="AB33" s="343">
        <v>4171.4709999999995</v>
      </c>
      <c r="AC33" s="343"/>
      <c r="AD33" s="343">
        <v>2274.8696</v>
      </c>
      <c r="AE33" s="326"/>
      <c r="AF33" s="326"/>
      <c r="AG33" s="326"/>
      <c r="AP33" s="326"/>
      <c r="AQ33" s="343">
        <v>0.22878866</v>
      </c>
      <c r="AR33" s="346"/>
      <c r="AS33" s="343">
        <v>0.18164278</v>
      </c>
      <c r="AT33" s="326"/>
      <c r="AV33" s="342"/>
      <c r="AW33" s="342"/>
      <c r="AX33" s="358"/>
      <c r="AY33" s="358"/>
      <c r="AZ33" s="358"/>
      <c r="BA33" s="358"/>
      <c r="BB33" s="358"/>
      <c r="BC33" s="358"/>
      <c r="BD33" s="342"/>
      <c r="BE33" s="342"/>
      <c r="BF33" s="326"/>
      <c r="BG33" s="352">
        <v>180706901</v>
      </c>
      <c r="BH33" s="343"/>
      <c r="BI33" s="343">
        <v>151303067</v>
      </c>
      <c r="BJ33" s="326"/>
    </row>
    <row r="34" spans="20:62" ht="15" x14ac:dyDescent="0.2">
      <c r="T34" s="326"/>
      <c r="U34" s="326"/>
      <c r="V34" s="343"/>
      <c r="W34" s="343">
        <v>8.8580000000000005</v>
      </c>
      <c r="X34" s="326"/>
      <c r="AA34" s="326"/>
      <c r="AB34" s="343">
        <v>2698.431</v>
      </c>
      <c r="AC34" s="343"/>
      <c r="AD34" s="343">
        <v>1315.5745999999999</v>
      </c>
      <c r="AE34" s="326"/>
      <c r="AF34" s="326"/>
      <c r="AG34" s="326"/>
      <c r="AP34" s="326"/>
      <c r="AQ34" s="343">
        <v>4.1427100000000001E-2</v>
      </c>
      <c r="AR34" s="346"/>
      <c r="AS34" s="343">
        <v>0.24075425</v>
      </c>
      <c r="AT34" s="326"/>
      <c r="AV34" s="342"/>
      <c r="AW34" s="342"/>
      <c r="AX34" s="358"/>
      <c r="AY34" s="358"/>
      <c r="AZ34" s="358"/>
      <c r="BA34" s="358"/>
      <c r="BB34" s="358"/>
      <c r="BC34" s="358"/>
      <c r="BD34" s="342"/>
      <c r="BE34" s="342"/>
      <c r="BF34" s="326"/>
      <c r="BG34" s="352">
        <v>161514645</v>
      </c>
      <c r="BH34" s="343"/>
      <c r="BI34" s="343">
        <v>182711382</v>
      </c>
      <c r="BJ34" s="326"/>
    </row>
    <row r="35" spans="20:62" ht="15" x14ac:dyDescent="0.2">
      <c r="T35" s="326"/>
      <c r="U35" s="326"/>
      <c r="V35" s="343"/>
      <c r="W35" s="326"/>
      <c r="X35" s="326"/>
      <c r="AA35" s="326"/>
      <c r="AB35" s="343">
        <v>2113.0169999999998</v>
      </c>
      <c r="AC35" s="343"/>
      <c r="AD35" s="343">
        <v>1869.6156000000001</v>
      </c>
      <c r="AE35" s="326"/>
      <c r="AF35" s="326"/>
      <c r="AG35" s="326"/>
      <c r="AP35" s="326"/>
      <c r="AQ35" s="343">
        <v>0.14646693</v>
      </c>
      <c r="AR35" s="346"/>
      <c r="AS35" s="343">
        <v>0.23322881000000001</v>
      </c>
      <c r="AT35" s="326"/>
      <c r="AV35" s="342"/>
      <c r="AW35" s="342"/>
      <c r="AX35" s="358"/>
      <c r="AY35" s="358"/>
      <c r="AZ35" s="358"/>
      <c r="BA35" s="358"/>
      <c r="BB35" s="358"/>
      <c r="BC35" s="358"/>
      <c r="BD35" s="342"/>
      <c r="BE35" s="342"/>
      <c r="BF35" s="326"/>
      <c r="BG35" s="352">
        <v>324201944</v>
      </c>
      <c r="BH35" s="343"/>
      <c r="BI35" s="343">
        <v>160843610</v>
      </c>
      <c r="BJ35" s="326"/>
    </row>
    <row r="36" spans="20:62" ht="15" x14ac:dyDescent="0.2">
      <c r="T36" s="326"/>
      <c r="U36" s="343"/>
      <c r="V36" s="343"/>
      <c r="W36" s="326"/>
      <c r="X36" s="326"/>
      <c r="AA36" s="326"/>
      <c r="AB36" s="343">
        <v>2733.511</v>
      </c>
      <c r="AC36" s="343"/>
      <c r="AD36" s="343">
        <v>2923.9576000000002</v>
      </c>
      <c r="AE36" s="326"/>
      <c r="AF36" s="326"/>
      <c r="AG36" s="326"/>
      <c r="AP36" s="326"/>
      <c r="AQ36" s="343">
        <v>0.19650599999999999</v>
      </c>
      <c r="AR36" s="346"/>
      <c r="AS36" s="343">
        <v>0.15226635999999999</v>
      </c>
      <c r="AT36" s="326"/>
      <c r="AV36" s="342"/>
      <c r="AW36" s="342"/>
      <c r="AX36" s="358"/>
      <c r="AY36" s="358"/>
      <c r="AZ36" s="358"/>
      <c r="BA36" s="358"/>
      <c r="BB36" s="358"/>
      <c r="BC36" s="358"/>
      <c r="BD36" s="342"/>
      <c r="BE36" s="342"/>
      <c r="BF36" s="326"/>
      <c r="BG36" s="352">
        <v>198683421</v>
      </c>
      <c r="BH36" s="343"/>
      <c r="BI36" s="343">
        <v>139071549</v>
      </c>
      <c r="BJ36" s="326"/>
    </row>
    <row r="37" spans="20:62" ht="15" x14ac:dyDescent="0.2">
      <c r="T37" s="326"/>
      <c r="U37" s="343"/>
      <c r="V37" s="343"/>
      <c r="W37" s="343"/>
      <c r="X37" s="326"/>
      <c r="AA37" s="326"/>
      <c r="AB37" s="343">
        <v>2220.5239999999999</v>
      </c>
      <c r="AC37" s="343"/>
      <c r="AD37" s="343">
        <v>2187.4045999999998</v>
      </c>
      <c r="AE37" s="326"/>
      <c r="AF37" s="326"/>
      <c r="AG37" s="326"/>
      <c r="AP37" s="326"/>
      <c r="AQ37" s="343">
        <v>0.20505370000000001</v>
      </c>
      <c r="AR37" s="346"/>
      <c r="AS37" s="343">
        <v>0.16081118999999999</v>
      </c>
      <c r="AT37" s="326"/>
      <c r="AV37" s="359"/>
      <c r="AW37" s="342"/>
      <c r="AX37" s="358"/>
      <c r="AY37" s="358"/>
      <c r="AZ37" s="358"/>
      <c r="BA37" s="358"/>
      <c r="BB37" s="358"/>
      <c r="BC37" s="358"/>
      <c r="BD37" s="342"/>
      <c r="BE37" s="342"/>
      <c r="BF37" s="326"/>
      <c r="BG37" s="352">
        <v>184469722</v>
      </c>
      <c r="BH37" s="343"/>
      <c r="BI37" s="343">
        <v>117263978</v>
      </c>
      <c r="BJ37" s="326"/>
    </row>
    <row r="38" spans="20:62" ht="15" x14ac:dyDescent="0.2">
      <c r="T38" s="326"/>
      <c r="U38" s="343"/>
      <c r="V38" s="343"/>
      <c r="W38" s="326"/>
      <c r="X38" s="326"/>
      <c r="AA38" s="326"/>
      <c r="AB38" s="343">
        <v>2145.105</v>
      </c>
      <c r="AC38" s="343"/>
      <c r="AD38" s="343">
        <v>1891.7696000000001</v>
      </c>
      <c r="AE38" s="326"/>
      <c r="AF38" s="326"/>
      <c r="AG38" s="326"/>
      <c r="AP38" s="326"/>
      <c r="AQ38" s="343">
        <v>0.28850639</v>
      </c>
      <c r="AR38" s="344" t="s">
        <v>184</v>
      </c>
      <c r="AS38" s="343">
        <v>0.11816851</v>
      </c>
      <c r="AT38" s="326"/>
      <c r="AV38" s="342"/>
      <c r="AW38" s="342"/>
      <c r="AX38" s="358"/>
      <c r="AY38" s="358"/>
      <c r="AZ38" s="358"/>
      <c r="BA38" s="358"/>
      <c r="BB38" s="358"/>
      <c r="BC38" s="358"/>
      <c r="BD38" s="342"/>
      <c r="BE38" s="342"/>
      <c r="BF38" s="326"/>
      <c r="BG38" s="352">
        <v>209756083</v>
      </c>
      <c r="BH38" s="343"/>
      <c r="BI38" s="343">
        <v>113788907</v>
      </c>
      <c r="BJ38" s="326"/>
    </row>
    <row r="39" spans="20:62" ht="15" x14ac:dyDescent="0.2">
      <c r="T39" s="326"/>
      <c r="U39" s="326"/>
      <c r="V39" s="343"/>
      <c r="W39" s="326"/>
      <c r="X39" s="326"/>
      <c r="AA39" s="326"/>
      <c r="AB39" s="343">
        <v>2043.6849999999999</v>
      </c>
      <c r="AC39" s="343"/>
      <c r="AD39" s="343">
        <v>1867.6715999999999</v>
      </c>
      <c r="AE39" s="326"/>
      <c r="AF39" s="326"/>
      <c r="AG39" s="326"/>
      <c r="AP39" s="326"/>
      <c r="AQ39" s="343">
        <v>0.27790145999999999</v>
      </c>
      <c r="AR39" s="346"/>
      <c r="AS39" s="343">
        <v>4.1778879999999997E-2</v>
      </c>
      <c r="AT39" s="326"/>
      <c r="AV39" s="342"/>
      <c r="AW39" s="342"/>
      <c r="AX39" s="358"/>
      <c r="AY39" s="358"/>
      <c r="AZ39" s="358"/>
      <c r="BA39" s="358"/>
      <c r="BB39" s="358"/>
      <c r="BC39" s="358"/>
      <c r="BD39" s="342"/>
      <c r="BE39" s="342"/>
      <c r="BF39" s="326"/>
      <c r="BG39" s="352">
        <v>178522651</v>
      </c>
      <c r="BH39" s="343"/>
      <c r="BI39" s="343">
        <v>133453506</v>
      </c>
      <c r="BJ39" s="326"/>
    </row>
    <row r="40" spans="20:62" ht="15" x14ac:dyDescent="0.2">
      <c r="T40" s="326"/>
      <c r="U40" s="326"/>
      <c r="V40" s="343"/>
      <c r="W40" s="326"/>
      <c r="X40" s="326"/>
      <c r="AA40" s="326"/>
      <c r="AB40" s="343">
        <v>2414.8760000000002</v>
      </c>
      <c r="AC40" s="343"/>
      <c r="AD40" s="343">
        <v>2171.1466</v>
      </c>
      <c r="AE40" s="326"/>
      <c r="AF40" s="326"/>
      <c r="AG40" s="326"/>
      <c r="AP40" s="344" t="s">
        <v>184</v>
      </c>
      <c r="AQ40" s="343">
        <v>0.17119983</v>
      </c>
      <c r="AR40" s="346"/>
      <c r="AS40" s="343">
        <v>0.15908923</v>
      </c>
      <c r="AT40" s="326"/>
      <c r="AV40" s="342"/>
      <c r="AW40" s="342"/>
      <c r="AX40" s="358"/>
      <c r="AY40" s="358"/>
      <c r="AZ40" s="358"/>
      <c r="BA40" s="358"/>
      <c r="BB40" s="358"/>
      <c r="BC40" s="358"/>
      <c r="BD40" s="342"/>
      <c r="BE40" s="342"/>
      <c r="BF40" s="326"/>
      <c r="BG40" s="352">
        <v>163689037</v>
      </c>
      <c r="BH40" s="343"/>
      <c r="BI40" s="343">
        <v>165487891</v>
      </c>
      <c r="BJ40" s="326"/>
    </row>
    <row r="41" spans="20:62" ht="15" x14ac:dyDescent="0.2">
      <c r="T41" s="326"/>
      <c r="U41" s="343"/>
      <c r="V41" s="343"/>
      <c r="W41" s="326"/>
      <c r="X41" s="326"/>
      <c r="AA41" s="326"/>
      <c r="AB41" s="343">
        <v>2115.346</v>
      </c>
      <c r="AC41" s="343"/>
      <c r="AD41" s="343">
        <v>1905.4806000000001</v>
      </c>
      <c r="AE41" s="326"/>
      <c r="AF41" s="326"/>
      <c r="AG41" s="326"/>
      <c r="AP41" s="326"/>
      <c r="AQ41" s="343">
        <v>0.12105655999999999</v>
      </c>
      <c r="AR41" s="346"/>
      <c r="AS41" s="343">
        <v>0.15063588999999999</v>
      </c>
      <c r="AT41" s="326"/>
      <c r="AV41" s="342"/>
      <c r="AW41" s="342"/>
      <c r="AX41" s="358"/>
      <c r="AY41" s="358"/>
      <c r="AZ41" s="358"/>
      <c r="BA41" s="358"/>
      <c r="BB41" s="358"/>
      <c r="BC41" s="358"/>
      <c r="BD41" s="342"/>
      <c r="BE41" s="342"/>
      <c r="BF41" s="326"/>
      <c r="BG41" s="352">
        <v>212727127</v>
      </c>
      <c r="BH41" s="343"/>
      <c r="BI41" s="343">
        <v>99921335.900000006</v>
      </c>
      <c r="BJ41" s="326"/>
    </row>
    <row r="42" spans="20:62" ht="15" x14ac:dyDescent="0.2">
      <c r="T42" s="326"/>
      <c r="U42" s="343"/>
      <c r="V42" s="343"/>
      <c r="W42" s="326"/>
      <c r="X42" s="326"/>
      <c r="AA42" s="326"/>
      <c r="AB42" s="343">
        <v>2396.4119999999998</v>
      </c>
      <c r="AC42" s="343"/>
      <c r="AD42" s="343">
        <v>1731.9146000000001</v>
      </c>
      <c r="AE42" s="326"/>
      <c r="AF42" s="326"/>
      <c r="AG42" s="326"/>
      <c r="AP42" s="326"/>
      <c r="AQ42" s="343">
        <v>0.20761029</v>
      </c>
      <c r="AR42" s="346"/>
      <c r="AS42" s="343">
        <v>0.21303132</v>
      </c>
      <c r="AT42" s="326"/>
      <c r="AV42" s="342"/>
      <c r="AW42" s="342"/>
      <c r="AX42" s="358"/>
      <c r="AY42" s="358"/>
      <c r="AZ42" s="358"/>
      <c r="BA42" s="358"/>
      <c r="BB42" s="358"/>
      <c r="BC42" s="358"/>
      <c r="BD42" s="342"/>
      <c r="BE42" s="342"/>
      <c r="BF42" s="326"/>
      <c r="BG42" s="352">
        <v>195062669</v>
      </c>
      <c r="BH42" s="343"/>
      <c r="BI42" s="343">
        <v>200659532</v>
      </c>
      <c r="BJ42" s="326"/>
    </row>
    <row r="43" spans="20:62" ht="15" x14ac:dyDescent="0.2">
      <c r="T43" s="326"/>
      <c r="U43" s="343"/>
      <c r="V43" s="343"/>
      <c r="W43" s="326"/>
      <c r="X43" s="326"/>
      <c r="AA43" s="326"/>
      <c r="AB43" s="343">
        <v>2073.4609999999998</v>
      </c>
      <c r="AC43" s="343"/>
      <c r="AD43" s="343">
        <v>1624.5306</v>
      </c>
      <c r="AE43" s="326"/>
      <c r="AF43" s="326"/>
      <c r="AG43" s="326"/>
      <c r="AP43" s="326"/>
      <c r="AQ43" s="343">
        <v>0.16608824</v>
      </c>
      <c r="AR43" s="346"/>
      <c r="AS43" s="343">
        <v>0.21303132</v>
      </c>
      <c r="AT43" s="326"/>
      <c r="AV43" s="342"/>
      <c r="AW43" s="342"/>
      <c r="AX43" s="358"/>
      <c r="AY43" s="358"/>
      <c r="AZ43" s="358"/>
      <c r="BA43" s="358"/>
      <c r="BB43" s="358"/>
      <c r="BC43" s="358"/>
      <c r="BD43" s="342"/>
      <c r="BE43" s="342"/>
      <c r="BF43" s="326"/>
      <c r="BG43" s="352">
        <v>167593076</v>
      </c>
      <c r="BH43" s="343"/>
      <c r="BI43" s="343">
        <v>120845681</v>
      </c>
      <c r="BJ43" s="326"/>
    </row>
    <row r="44" spans="20:62" ht="15" x14ac:dyDescent="0.2">
      <c r="U44" s="333"/>
      <c r="V44" s="333"/>
      <c r="W44" s="333"/>
      <c r="AA44" s="326"/>
      <c r="AB44" s="343">
        <v>2118.5259999999998</v>
      </c>
      <c r="AC44" s="343"/>
      <c r="AD44" s="343">
        <v>1858.7465999999999</v>
      </c>
      <c r="AE44" s="326"/>
      <c r="AF44" s="326"/>
      <c r="AG44" s="326"/>
      <c r="AP44" s="326"/>
      <c r="AQ44" s="343">
        <v>5.8721059999999999E-2</v>
      </c>
      <c r="AR44" s="346"/>
      <c r="AS44" s="343">
        <v>8.3557759999999995E-2</v>
      </c>
      <c r="AT44" s="326"/>
      <c r="AV44" s="342"/>
      <c r="AW44" s="342"/>
      <c r="AX44" s="358"/>
      <c r="AY44" s="358"/>
      <c r="AZ44" s="358"/>
      <c r="BA44" s="358"/>
      <c r="BB44" s="358"/>
      <c r="BC44" s="358"/>
      <c r="BD44" s="342"/>
      <c r="BE44" s="342"/>
      <c r="BF44" s="326"/>
      <c r="BG44" s="352">
        <v>187978533</v>
      </c>
      <c r="BH44" s="343"/>
      <c r="BI44" s="343">
        <v>91601604.099999994</v>
      </c>
      <c r="BJ44" s="326"/>
    </row>
    <row r="45" spans="20:62" ht="15" x14ac:dyDescent="0.2">
      <c r="U45" s="333"/>
      <c r="V45" s="333"/>
      <c r="W45" s="333"/>
      <c r="AA45" s="326"/>
      <c r="AB45" s="343">
        <v>2624.2629999999999</v>
      </c>
      <c r="AC45" s="343"/>
      <c r="AD45" s="343">
        <v>1457.3746000000001</v>
      </c>
      <c r="AE45" s="326"/>
      <c r="AF45" s="326"/>
      <c r="AG45" s="326"/>
      <c r="AP45" s="326"/>
      <c r="AQ45" s="343">
        <v>0.13130428</v>
      </c>
      <c r="AR45" s="346"/>
      <c r="AS45" s="343">
        <v>9.3420409999999995E-2</v>
      </c>
      <c r="AT45" s="326"/>
      <c r="AV45" s="342"/>
      <c r="AW45" s="342"/>
      <c r="AX45" s="358"/>
      <c r="AY45" s="358"/>
      <c r="AZ45" s="358"/>
      <c r="BA45" s="358"/>
      <c r="BB45" s="358"/>
      <c r="BC45" s="358"/>
      <c r="BD45" s="342"/>
      <c r="BE45" s="342"/>
      <c r="BF45" s="326"/>
      <c r="BG45" s="352">
        <v>199418489</v>
      </c>
      <c r="BH45" s="343"/>
      <c r="BI45" s="343">
        <v>142917022</v>
      </c>
      <c r="BJ45" s="326"/>
    </row>
    <row r="46" spans="20:62" ht="15" x14ac:dyDescent="0.2">
      <c r="U46" s="333"/>
      <c r="V46" s="333"/>
      <c r="W46" s="333"/>
      <c r="AA46" s="326"/>
      <c r="AB46" s="343">
        <v>2528.1930000000002</v>
      </c>
      <c r="AC46" s="343"/>
      <c r="AD46" s="343">
        <v>2253.1386000000002</v>
      </c>
      <c r="AE46" s="326"/>
      <c r="AF46" s="326"/>
      <c r="AG46" s="326"/>
      <c r="AP46" s="326"/>
      <c r="AQ46" s="343">
        <v>0.14970991</v>
      </c>
      <c r="AR46" s="346"/>
      <c r="AS46" s="343">
        <v>0.17969774999999999</v>
      </c>
      <c r="AT46" s="326"/>
      <c r="AV46" s="342"/>
      <c r="AW46" s="342"/>
      <c r="AX46" s="358"/>
      <c r="AY46" s="358"/>
      <c r="AZ46" s="358"/>
      <c r="BA46" s="358"/>
      <c r="BB46" s="358"/>
      <c r="BC46" s="358"/>
      <c r="BD46" s="342"/>
      <c r="BE46" s="342"/>
      <c r="BF46" s="326"/>
      <c r="BG46" s="352">
        <v>174338215</v>
      </c>
      <c r="BH46" s="343"/>
      <c r="BI46" s="343">
        <v>99305236.099999994</v>
      </c>
      <c r="BJ46" s="326"/>
    </row>
    <row r="47" spans="20:62" ht="15" x14ac:dyDescent="0.2">
      <c r="AA47" s="326"/>
      <c r="AB47" s="343">
        <v>2089.4740000000002</v>
      </c>
      <c r="AC47" s="343"/>
      <c r="AD47" s="343">
        <v>1892.2585999999999</v>
      </c>
      <c r="AE47" s="326"/>
      <c r="AF47" s="326"/>
      <c r="AG47" s="326"/>
      <c r="AP47" s="326"/>
      <c r="AQ47" s="343">
        <v>0.17859312999999999</v>
      </c>
      <c r="AR47" s="346"/>
      <c r="AS47" s="343">
        <v>0.18916192000000001</v>
      </c>
      <c r="AT47" s="326"/>
      <c r="AV47" s="342"/>
      <c r="AW47" s="342"/>
      <c r="AX47" s="358"/>
      <c r="AY47" s="358"/>
      <c r="AZ47" s="358"/>
      <c r="BA47" s="358"/>
      <c r="BB47" s="358"/>
      <c r="BC47" s="358"/>
      <c r="BD47" s="342"/>
      <c r="BE47" s="342"/>
      <c r="BF47" s="326"/>
      <c r="BG47" s="352">
        <v>127817785</v>
      </c>
      <c r="BH47" s="343"/>
      <c r="BI47" s="343">
        <v>184696608</v>
      </c>
      <c r="BJ47" s="326"/>
    </row>
    <row r="48" spans="20:62" ht="15" x14ac:dyDescent="0.2">
      <c r="AA48" s="326"/>
      <c r="AB48" s="343">
        <v>1605.992</v>
      </c>
      <c r="AC48" s="344" t="s">
        <v>184</v>
      </c>
      <c r="AD48" s="343">
        <v>1395.0545999999999</v>
      </c>
      <c r="AE48" s="326"/>
      <c r="AF48" s="326"/>
      <c r="AG48" s="326"/>
      <c r="AP48" s="326"/>
      <c r="AQ48" s="343">
        <v>0.17616318</v>
      </c>
      <c r="AR48" s="346"/>
      <c r="AS48" s="343">
        <v>8.3557759999999995E-2</v>
      </c>
      <c r="AT48" s="326"/>
      <c r="AV48" s="342"/>
      <c r="AW48" s="342"/>
      <c r="AX48" s="358"/>
      <c r="AY48" s="358"/>
      <c r="AZ48" s="358"/>
      <c r="BA48" s="358"/>
      <c r="BB48" s="358"/>
      <c r="BC48" s="358"/>
      <c r="BD48" s="342"/>
      <c r="BE48" s="342"/>
      <c r="BF48" s="326"/>
      <c r="BG48" s="352">
        <v>228614152</v>
      </c>
      <c r="BH48" s="343"/>
      <c r="BI48" s="343">
        <v>116116185</v>
      </c>
      <c r="BJ48" s="326"/>
    </row>
    <row r="49" spans="27:62" ht="15" x14ac:dyDescent="0.2">
      <c r="AA49" s="326"/>
      <c r="AB49" s="343">
        <v>2226.0050000000001</v>
      </c>
      <c r="AC49" s="343"/>
      <c r="AD49" s="343">
        <v>1399.9346</v>
      </c>
      <c r="AE49" s="326"/>
      <c r="AF49" s="326"/>
      <c r="AG49" s="326"/>
      <c r="AP49" s="326"/>
      <c r="AQ49" s="343">
        <v>0.16608824</v>
      </c>
      <c r="AR49" s="346"/>
      <c r="AS49" s="343">
        <v>0.16711550999999999</v>
      </c>
      <c r="AT49" s="326"/>
      <c r="AV49" s="342"/>
      <c r="AW49" s="342"/>
      <c r="AX49" s="358"/>
      <c r="AY49" s="358"/>
      <c r="AZ49" s="358"/>
      <c r="BA49" s="358"/>
      <c r="BB49" s="358"/>
      <c r="BC49" s="358"/>
      <c r="BD49" s="342"/>
      <c r="BE49" s="342"/>
      <c r="BF49" s="326"/>
      <c r="BG49" s="352">
        <v>344049653</v>
      </c>
      <c r="BH49" s="343"/>
      <c r="BI49" s="343">
        <v>114113376</v>
      </c>
      <c r="BJ49" s="326"/>
    </row>
    <row r="50" spans="27:62" ht="15" x14ac:dyDescent="0.2">
      <c r="AA50" s="326"/>
      <c r="AB50" s="343">
        <v>1831.63</v>
      </c>
      <c r="AC50" s="343"/>
      <c r="AD50" s="343">
        <v>1273.1856</v>
      </c>
      <c r="AE50" s="326"/>
      <c r="AF50" s="326"/>
      <c r="AG50" s="326"/>
      <c r="AP50" s="326"/>
      <c r="AQ50" s="343">
        <v>0.17119983</v>
      </c>
      <c r="AR50" s="346"/>
      <c r="AS50" s="343">
        <v>0.10651566</v>
      </c>
      <c r="AT50" s="326"/>
      <c r="AV50" s="342"/>
      <c r="AW50" s="342"/>
      <c r="AX50" s="358"/>
      <c r="AY50" s="358"/>
      <c r="AZ50" s="358"/>
      <c r="BA50" s="358"/>
      <c r="BB50" s="358"/>
      <c r="BC50" s="358"/>
      <c r="BD50" s="342"/>
      <c r="BE50" s="342"/>
      <c r="BF50" s="326"/>
      <c r="BG50" s="352">
        <v>195626170</v>
      </c>
      <c r="BH50" s="343"/>
      <c r="BI50" s="343">
        <v>108019193</v>
      </c>
      <c r="BJ50" s="326"/>
    </row>
    <row r="51" spans="27:62" ht="15" x14ac:dyDescent="0.2">
      <c r="AA51" s="326"/>
      <c r="AB51" s="343">
        <v>3519.6660000000002</v>
      </c>
      <c r="AC51" s="343"/>
      <c r="AD51" s="343">
        <v>1458.7945999999999</v>
      </c>
      <c r="AE51" s="326"/>
      <c r="AF51" s="326"/>
      <c r="AG51" s="326"/>
      <c r="AP51" s="326"/>
      <c r="AQ51" s="343">
        <v>0.18799911999999999</v>
      </c>
      <c r="AR51" s="346"/>
      <c r="AS51" s="343">
        <v>0.254131</v>
      </c>
      <c r="AT51" s="326"/>
      <c r="AV51" s="342"/>
      <c r="AW51" s="342"/>
      <c r="AX51" s="358"/>
      <c r="AY51" s="358"/>
      <c r="AZ51" s="358"/>
      <c r="BA51" s="358"/>
      <c r="BB51" s="358"/>
      <c r="BC51" s="358"/>
      <c r="BD51" s="342"/>
      <c r="BE51" s="342"/>
      <c r="BF51" s="326"/>
      <c r="BG51" s="352">
        <v>143871559</v>
      </c>
      <c r="BH51" s="343"/>
      <c r="BI51" s="343">
        <v>114061786</v>
      </c>
      <c r="BJ51" s="326"/>
    </row>
    <row r="52" spans="27:62" ht="15" x14ac:dyDescent="0.2">
      <c r="AA52" s="326"/>
      <c r="AB52" s="343">
        <v>2153.1419999999998</v>
      </c>
      <c r="AC52" s="343"/>
      <c r="AD52" s="343">
        <v>2150.2926000000002</v>
      </c>
      <c r="AE52" s="326"/>
      <c r="AF52" s="326"/>
      <c r="AG52" s="326"/>
      <c r="AP52" s="326"/>
      <c r="AQ52" s="343">
        <v>0.14680265000000001</v>
      </c>
      <c r="AR52" s="346"/>
      <c r="AS52" s="343">
        <v>0.21303132</v>
      </c>
      <c r="AT52" s="326"/>
      <c r="AV52" s="342"/>
      <c r="AW52" s="342"/>
      <c r="AX52" s="358"/>
      <c r="AY52" s="358"/>
      <c r="AZ52" s="358"/>
      <c r="BA52" s="358"/>
      <c r="BB52" s="358"/>
      <c r="BC52" s="358"/>
      <c r="BD52" s="342"/>
      <c r="BE52" s="342"/>
      <c r="BF52" s="326"/>
      <c r="BG52" s="352">
        <v>131899139</v>
      </c>
      <c r="BH52" s="343"/>
      <c r="BI52" s="343">
        <v>108987895</v>
      </c>
      <c r="BJ52" s="326"/>
    </row>
    <row r="53" spans="27:62" ht="15" x14ac:dyDescent="0.2">
      <c r="AA53" s="326"/>
      <c r="AB53" s="343">
        <v>1668.345</v>
      </c>
      <c r="AC53" s="343"/>
      <c r="AD53" s="343">
        <v>1375.0666000000001</v>
      </c>
      <c r="AE53" s="326"/>
      <c r="AF53" s="326"/>
      <c r="AG53" s="326"/>
      <c r="AP53" s="326"/>
      <c r="AQ53" s="343">
        <v>0.21172178999999999</v>
      </c>
      <c r="AR53" s="346"/>
      <c r="AS53" s="343">
        <v>0.29095621999999999</v>
      </c>
      <c r="AT53" s="326"/>
      <c r="AV53" s="342"/>
      <c r="AW53" s="342"/>
      <c r="AX53" s="358"/>
      <c r="AY53" s="358"/>
      <c r="AZ53" s="358"/>
      <c r="BA53" s="358"/>
      <c r="BB53" s="358"/>
      <c r="BC53" s="358"/>
      <c r="BD53" s="342"/>
      <c r="BE53" s="342"/>
      <c r="BF53" s="326"/>
      <c r="BG53" s="352">
        <v>140955519</v>
      </c>
      <c r="BH53" s="343"/>
      <c r="BI53" s="343">
        <v>143311517</v>
      </c>
      <c r="BJ53" s="326"/>
    </row>
    <row r="54" spans="27:62" ht="15" x14ac:dyDescent="0.2">
      <c r="AA54" s="326"/>
      <c r="AB54" s="343">
        <v>2074.0700000000002</v>
      </c>
      <c r="AC54" s="343"/>
      <c r="AD54" s="343">
        <v>1415.8596</v>
      </c>
      <c r="AE54" s="326"/>
      <c r="AF54" s="326"/>
      <c r="AG54" s="326"/>
      <c r="AP54" s="326"/>
      <c r="AQ54" s="343">
        <v>0.21374788</v>
      </c>
      <c r="AR54" s="346"/>
      <c r="AS54" s="343">
        <v>8.3557759999999995E-2</v>
      </c>
      <c r="AT54" s="326"/>
      <c r="AV54" s="342"/>
      <c r="AW54" s="342"/>
      <c r="AX54" s="358"/>
      <c r="AY54" s="358"/>
      <c r="AZ54" s="358"/>
      <c r="BA54" s="358"/>
      <c r="BB54" s="358"/>
      <c r="BC54" s="358"/>
      <c r="BD54" s="342"/>
      <c r="BE54" s="342"/>
      <c r="BF54" s="326"/>
      <c r="BG54" s="352">
        <v>138134118</v>
      </c>
      <c r="BH54" s="343"/>
      <c r="BI54" s="343">
        <v>175684778</v>
      </c>
      <c r="BJ54" s="326"/>
    </row>
    <row r="55" spans="27:62" ht="15" x14ac:dyDescent="0.2">
      <c r="AA55" s="326"/>
      <c r="AB55" s="343">
        <v>3506.5410000000002</v>
      </c>
      <c r="AC55" s="343"/>
      <c r="AD55" s="343">
        <v>1575.2716</v>
      </c>
      <c r="AE55" s="326"/>
      <c r="AF55" s="326"/>
      <c r="AG55" s="326"/>
      <c r="AP55" s="326"/>
      <c r="AQ55" s="343">
        <v>0.23488423</v>
      </c>
      <c r="AR55" s="346"/>
      <c r="AS55" s="343">
        <v>0.12533664</v>
      </c>
      <c r="AT55" s="326"/>
      <c r="AV55" s="342"/>
      <c r="AW55" s="342"/>
      <c r="AX55" s="358"/>
      <c r="AY55" s="358"/>
      <c r="AZ55" s="358"/>
      <c r="BA55" s="358"/>
      <c r="BB55" s="358"/>
      <c r="BC55" s="358"/>
      <c r="BD55" s="342"/>
      <c r="BE55" s="342"/>
      <c r="BF55" s="326"/>
      <c r="BG55" s="352">
        <v>142747946</v>
      </c>
      <c r="BH55" s="343"/>
      <c r="BI55" s="343">
        <v>175126826</v>
      </c>
      <c r="BJ55" s="326"/>
    </row>
    <row r="56" spans="27:62" ht="15" x14ac:dyDescent="0.2">
      <c r="AA56" s="326"/>
      <c r="AB56" s="343">
        <v>2012.0050000000001</v>
      </c>
      <c r="AC56" s="343"/>
      <c r="AD56" s="343">
        <v>1840.5676000000001</v>
      </c>
      <c r="AE56" s="326"/>
      <c r="AF56" s="326"/>
      <c r="AG56" s="326"/>
      <c r="AP56" s="326"/>
      <c r="AQ56" s="343">
        <v>0.14680265000000001</v>
      </c>
      <c r="AR56" s="346"/>
      <c r="AS56" s="343">
        <v>0.22498615</v>
      </c>
      <c r="AT56" s="326"/>
      <c r="AV56" s="342"/>
      <c r="AW56" s="342"/>
      <c r="AX56" s="358"/>
      <c r="AY56" s="358"/>
      <c r="AZ56" s="358"/>
      <c r="BA56" s="358"/>
      <c r="BB56" s="358"/>
      <c r="BC56" s="358"/>
      <c r="BD56" s="342"/>
      <c r="BE56" s="342"/>
      <c r="BF56" s="326"/>
      <c r="BG56" s="352">
        <v>165741697</v>
      </c>
      <c r="BH56" s="343"/>
      <c r="BI56" s="343">
        <v>151592202</v>
      </c>
      <c r="BJ56" s="326"/>
    </row>
    <row r="57" spans="27:62" ht="15" x14ac:dyDescent="0.2">
      <c r="AA57" s="326"/>
      <c r="AB57" s="343">
        <v>2323.1370000000002</v>
      </c>
      <c r="AC57" s="343"/>
      <c r="AD57" s="343">
        <v>1984.8036</v>
      </c>
      <c r="AE57" s="326"/>
      <c r="AF57" s="326"/>
      <c r="AG57" s="326"/>
      <c r="AP57" s="326"/>
      <c r="AQ57" s="343">
        <v>0.42037880999999999</v>
      </c>
      <c r="AR57" s="346"/>
      <c r="AS57" s="343">
        <v>0.13211640999999999</v>
      </c>
      <c r="AT57" s="326"/>
      <c r="AV57" s="342"/>
      <c r="AW57" s="342"/>
      <c r="AX57" s="358"/>
      <c r="AY57" s="358"/>
      <c r="AZ57" s="358"/>
      <c r="BA57" s="358"/>
      <c r="BB57" s="358"/>
      <c r="BC57" s="358"/>
      <c r="BD57" s="342"/>
      <c r="BE57" s="342"/>
      <c r="BF57" s="326"/>
      <c r="BG57" s="352">
        <v>124754226</v>
      </c>
      <c r="BH57" s="343"/>
      <c r="BI57" s="343">
        <v>135245923</v>
      </c>
      <c r="BJ57" s="326"/>
    </row>
    <row r="58" spans="27:62" ht="15" x14ac:dyDescent="0.2">
      <c r="AA58" s="326"/>
      <c r="AB58" s="343">
        <v>2677.6010000000001</v>
      </c>
      <c r="AC58" s="343"/>
      <c r="AD58" s="343">
        <v>1386.0136</v>
      </c>
      <c r="AE58" s="326"/>
      <c r="AF58" s="326"/>
      <c r="AG58" s="326"/>
      <c r="AP58" s="326"/>
      <c r="AQ58" s="343">
        <v>5.8721059999999999E-2</v>
      </c>
      <c r="AR58" s="346"/>
      <c r="AS58" s="343">
        <v>0.31403713</v>
      </c>
      <c r="AT58" s="326"/>
      <c r="AV58" s="342"/>
      <c r="AW58" s="342"/>
      <c r="AX58" s="358"/>
      <c r="AY58" s="358"/>
      <c r="AZ58" s="358"/>
      <c r="BA58" s="358"/>
      <c r="BB58" s="358"/>
      <c r="BC58" s="358"/>
      <c r="BD58" s="342"/>
      <c r="BE58" s="342"/>
      <c r="BF58" s="326"/>
      <c r="BG58" s="352">
        <v>151460848</v>
      </c>
      <c r="BH58" s="343"/>
      <c r="BI58" s="343">
        <v>158591310</v>
      </c>
      <c r="BJ58" s="326"/>
    </row>
    <row r="59" spans="27:62" ht="15" x14ac:dyDescent="0.2">
      <c r="AA59" s="326"/>
      <c r="AB59" s="343">
        <v>2877.8380000000002</v>
      </c>
      <c r="AC59" s="343"/>
      <c r="AD59" s="343">
        <v>1342.2095999999999</v>
      </c>
      <c r="AE59" s="326"/>
      <c r="AF59" s="326"/>
      <c r="AG59" s="326"/>
      <c r="AP59" s="326"/>
      <c r="AQ59" s="343">
        <v>0.21172178999999999</v>
      </c>
      <c r="AR59" s="346"/>
      <c r="AS59" s="343">
        <v>0.26423282999999997</v>
      </c>
      <c r="AT59" s="326"/>
      <c r="AV59" s="342"/>
      <c r="AW59" s="342"/>
      <c r="AX59" s="358"/>
      <c r="AY59" s="358"/>
      <c r="AZ59" s="358"/>
      <c r="BA59" s="358"/>
      <c r="BB59" s="358"/>
      <c r="BC59" s="358"/>
      <c r="BD59" s="342"/>
      <c r="BE59" s="342"/>
      <c r="BF59" s="326"/>
      <c r="BG59" s="352">
        <v>139724873</v>
      </c>
      <c r="BH59" s="343"/>
      <c r="BI59" s="343">
        <v>153756978</v>
      </c>
      <c r="BJ59" s="326"/>
    </row>
    <row r="60" spans="27:62" ht="15" x14ac:dyDescent="0.2">
      <c r="AA60" s="326"/>
      <c r="AB60" s="343">
        <v>2787.2440000000001</v>
      </c>
      <c r="AC60" s="343"/>
      <c r="AD60" s="343">
        <v>2480.7316000000001</v>
      </c>
      <c r="AE60" s="326"/>
      <c r="AF60" s="326"/>
      <c r="AG60" s="326"/>
      <c r="AP60" s="326"/>
      <c r="AQ60" s="343">
        <v>0.17119983</v>
      </c>
      <c r="AR60" s="346"/>
      <c r="AS60" s="343">
        <v>0.25240805999999999</v>
      </c>
      <c r="AT60" s="326"/>
      <c r="AV60" s="342"/>
      <c r="AW60" s="342"/>
      <c r="AX60" s="358"/>
      <c r="AY60" s="358"/>
      <c r="AZ60" s="358"/>
      <c r="BA60" s="358"/>
      <c r="BB60" s="358"/>
      <c r="BC60" s="358"/>
      <c r="BD60" s="342"/>
      <c r="BE60" s="342"/>
      <c r="BF60" s="326"/>
      <c r="BG60" s="352">
        <v>161258855</v>
      </c>
      <c r="BH60" s="343"/>
      <c r="BI60" s="343">
        <v>100837731</v>
      </c>
      <c r="BJ60" s="326"/>
    </row>
    <row r="61" spans="27:62" ht="15" x14ac:dyDescent="0.2">
      <c r="AA61" s="326"/>
      <c r="AB61" s="343">
        <v>1326.713</v>
      </c>
      <c r="AC61" s="343"/>
      <c r="AD61" s="343">
        <v>1367.5816</v>
      </c>
      <c r="AE61" s="326"/>
      <c r="AF61" s="326"/>
      <c r="AG61" s="326"/>
      <c r="AP61" s="326"/>
      <c r="AQ61" s="343">
        <v>0.13130428</v>
      </c>
      <c r="AR61" s="346"/>
      <c r="AS61" s="343">
        <v>0.15908923</v>
      </c>
      <c r="AT61" s="326"/>
      <c r="AV61" s="342"/>
      <c r="AW61" s="342"/>
      <c r="AX61" s="358"/>
      <c r="AY61" s="358"/>
      <c r="AZ61" s="358"/>
      <c r="BA61" s="358"/>
      <c r="BB61" s="358"/>
      <c r="BC61" s="358"/>
      <c r="BD61" s="342"/>
      <c r="BE61" s="342"/>
      <c r="BF61" s="326"/>
      <c r="BG61" s="352">
        <v>213664177</v>
      </c>
      <c r="BH61" s="343"/>
      <c r="BI61" s="343">
        <v>124048468</v>
      </c>
      <c r="BJ61" s="326"/>
    </row>
    <row r="62" spans="27:62" ht="15" x14ac:dyDescent="0.2">
      <c r="AA62" s="326"/>
      <c r="AB62" s="343">
        <v>1982.077</v>
      </c>
      <c r="AC62" s="343"/>
      <c r="AD62" s="343">
        <v>1751.7826</v>
      </c>
      <c r="AE62" s="326"/>
      <c r="AF62" s="326"/>
      <c r="AG62" s="326"/>
      <c r="AP62" s="326"/>
      <c r="AQ62" s="343">
        <v>0.14680265000000001</v>
      </c>
      <c r="AR62" s="346"/>
      <c r="AS62" s="343">
        <v>0.23817625000000001</v>
      </c>
      <c r="AT62" s="326"/>
      <c r="AV62" s="342"/>
      <c r="AW62" s="342"/>
      <c r="AX62" s="358"/>
      <c r="AY62" s="358"/>
      <c r="AZ62" s="358"/>
      <c r="BA62" s="358"/>
      <c r="BB62" s="358"/>
      <c r="BC62" s="358"/>
      <c r="BD62" s="342"/>
      <c r="BE62" s="342"/>
      <c r="BF62" s="326"/>
      <c r="BG62" s="352">
        <v>141058861</v>
      </c>
      <c r="BH62" s="343"/>
      <c r="BI62" s="343">
        <v>178234016</v>
      </c>
      <c r="BJ62" s="326"/>
    </row>
    <row r="63" spans="27:62" ht="15" x14ac:dyDescent="0.2">
      <c r="AA63" s="326"/>
      <c r="AB63" s="343">
        <v>2380.8789999999999</v>
      </c>
      <c r="AC63" s="343"/>
      <c r="AD63" s="343">
        <v>1521.1486</v>
      </c>
      <c r="AE63" s="326"/>
      <c r="AF63" s="326"/>
      <c r="AG63" s="326"/>
      <c r="AP63" s="326"/>
      <c r="AQ63" s="343">
        <v>0.14970991</v>
      </c>
      <c r="AR63" s="346"/>
      <c r="AS63" s="343">
        <v>0.29095621999999999</v>
      </c>
      <c r="AT63" s="326"/>
      <c r="AV63" s="342"/>
      <c r="AW63" s="342"/>
      <c r="AX63" s="358"/>
      <c r="AY63" s="358"/>
      <c r="AZ63" s="358"/>
      <c r="BA63" s="358"/>
      <c r="BB63" s="358"/>
      <c r="BC63" s="358"/>
      <c r="BD63" s="342"/>
      <c r="BE63" s="342"/>
      <c r="BF63" s="326"/>
      <c r="BG63" s="352">
        <v>136777432</v>
      </c>
      <c r="BH63" s="343"/>
      <c r="BI63" s="343">
        <v>287039546</v>
      </c>
      <c r="BJ63" s="326"/>
    </row>
    <row r="64" spans="27:62" ht="15" x14ac:dyDescent="0.2">
      <c r="AA64" s="326"/>
      <c r="AB64" s="343">
        <v>1945.7470000000001</v>
      </c>
      <c r="AC64" s="343"/>
      <c r="AD64" s="343">
        <v>1864.6805999999999</v>
      </c>
      <c r="AE64" s="326"/>
      <c r="AF64" s="326"/>
      <c r="AG64" s="326"/>
      <c r="AP64" s="326"/>
      <c r="AQ64" s="343">
        <v>0.20761029</v>
      </c>
      <c r="AR64" s="346"/>
      <c r="AS64" s="343">
        <v>0.14771064</v>
      </c>
      <c r="AT64" s="326"/>
      <c r="AV64" s="342"/>
      <c r="AW64" s="342"/>
      <c r="AX64" s="358"/>
      <c r="AY64" s="358"/>
      <c r="AZ64" s="358"/>
      <c r="BA64" s="358"/>
      <c r="BB64" s="358"/>
      <c r="BC64" s="358"/>
      <c r="BD64" s="342"/>
      <c r="BE64" s="342"/>
      <c r="BF64" s="326"/>
      <c r="BG64" s="352">
        <v>139908194</v>
      </c>
      <c r="BH64" s="343"/>
      <c r="BI64" s="343">
        <v>197794816</v>
      </c>
      <c r="BJ64" s="326"/>
    </row>
    <row r="65" spans="27:62" ht="15" x14ac:dyDescent="0.2">
      <c r="AA65" s="326"/>
      <c r="AB65" s="343">
        <v>2810.183</v>
      </c>
      <c r="AC65" s="343"/>
      <c r="AD65" s="343">
        <v>2022.2816</v>
      </c>
      <c r="AE65" s="326"/>
      <c r="AF65" s="326"/>
      <c r="AG65" s="326"/>
      <c r="AP65" s="326"/>
      <c r="AQ65" s="343">
        <v>0.12456618</v>
      </c>
      <c r="AR65" s="346"/>
      <c r="AS65" s="343">
        <v>0.14771064</v>
      </c>
      <c r="AT65" s="326"/>
      <c r="AV65" s="342"/>
      <c r="AW65" s="342"/>
      <c r="AX65" s="358"/>
      <c r="AY65" s="358"/>
      <c r="AZ65" s="358"/>
      <c r="BA65" s="358"/>
      <c r="BB65" s="358"/>
      <c r="BC65" s="358"/>
      <c r="BD65" s="342"/>
      <c r="BE65" s="342"/>
      <c r="BF65" s="326"/>
      <c r="BG65" s="352">
        <v>163332096</v>
      </c>
      <c r="BH65" s="343"/>
      <c r="BI65" s="343">
        <v>263339275</v>
      </c>
      <c r="BJ65" s="326"/>
    </row>
    <row r="66" spans="27:62" ht="15" x14ac:dyDescent="0.2">
      <c r="AA66" s="326"/>
      <c r="AB66" s="343">
        <v>2928.0810000000001</v>
      </c>
      <c r="AC66" s="343"/>
      <c r="AD66" s="343">
        <v>1209.3155999999999</v>
      </c>
      <c r="AE66" s="326"/>
      <c r="AF66" s="326"/>
      <c r="AG66" s="326"/>
      <c r="AP66" s="326"/>
      <c r="AQ66" s="343">
        <v>0.17616318</v>
      </c>
      <c r="AR66" s="346"/>
      <c r="AS66" s="343">
        <v>0.32630346999999998</v>
      </c>
      <c r="AT66" s="326"/>
      <c r="AV66" s="342"/>
      <c r="AW66" s="342"/>
      <c r="AX66" s="358"/>
      <c r="AY66" s="358"/>
      <c r="AZ66" s="358"/>
      <c r="BA66" s="358"/>
      <c r="BB66" s="358"/>
      <c r="BC66" s="358"/>
      <c r="BD66" s="342"/>
      <c r="BE66" s="342"/>
      <c r="BF66" s="326"/>
      <c r="BG66" s="352">
        <v>114140502</v>
      </c>
      <c r="BH66" s="343"/>
      <c r="BI66" s="343">
        <v>168315841</v>
      </c>
      <c r="BJ66" s="326"/>
    </row>
    <row r="67" spans="27:62" ht="15" x14ac:dyDescent="0.2">
      <c r="AA67" s="326"/>
      <c r="AB67" s="343">
        <v>2742.0320000000002</v>
      </c>
      <c r="AC67" s="343"/>
      <c r="AD67" s="343">
        <v>909.50260000000003</v>
      </c>
      <c r="AE67" s="326"/>
      <c r="AF67" s="326"/>
      <c r="AG67" s="326"/>
      <c r="AP67" s="326"/>
      <c r="AQ67" s="343">
        <v>9.2846150000000002E-2</v>
      </c>
      <c r="AR67" s="346"/>
      <c r="AS67" s="343">
        <v>0.53175830999999996</v>
      </c>
      <c r="AT67" s="326"/>
      <c r="AV67" s="342"/>
      <c r="AW67" s="342"/>
      <c r="AX67" s="358"/>
      <c r="AY67" s="358"/>
      <c r="AZ67" s="358"/>
      <c r="BA67" s="358"/>
      <c r="BB67" s="358"/>
      <c r="BC67" s="358"/>
      <c r="BD67" s="342"/>
      <c r="BE67" s="342"/>
      <c r="BF67" s="326"/>
      <c r="BG67" s="352">
        <v>132187977</v>
      </c>
      <c r="BH67" s="343"/>
      <c r="BI67" s="343">
        <v>169702150</v>
      </c>
      <c r="BJ67" s="326"/>
    </row>
    <row r="68" spans="27:62" ht="15" x14ac:dyDescent="0.2">
      <c r="AA68" s="326"/>
      <c r="AB68" s="343">
        <v>3385.125</v>
      </c>
      <c r="AC68" s="343"/>
      <c r="AD68" s="343">
        <v>1210.9576</v>
      </c>
      <c r="AE68" s="326"/>
      <c r="AF68" s="326"/>
      <c r="AG68" s="326"/>
      <c r="AP68" s="326"/>
      <c r="AQ68" s="343">
        <v>0.14970991</v>
      </c>
      <c r="AR68" s="344"/>
      <c r="AS68" s="343">
        <v>0.15235000000000001</v>
      </c>
      <c r="AT68" s="326"/>
      <c r="AV68" s="342"/>
      <c r="AW68" s="342"/>
      <c r="AX68" s="358"/>
      <c r="AY68" s="358"/>
      <c r="AZ68" s="358"/>
      <c r="BA68" s="358"/>
      <c r="BB68" s="358"/>
      <c r="BC68" s="358"/>
      <c r="BD68" s="342"/>
      <c r="BE68" s="342"/>
      <c r="BF68" s="326"/>
      <c r="BG68" s="352">
        <v>170613890</v>
      </c>
      <c r="BH68" s="343"/>
      <c r="BI68" s="343">
        <v>120208139</v>
      </c>
      <c r="BJ68" s="326"/>
    </row>
    <row r="69" spans="27:62" ht="15" x14ac:dyDescent="0.2">
      <c r="AA69" s="326"/>
      <c r="AB69" s="343">
        <v>1924.7270000000001</v>
      </c>
      <c r="AC69" s="343"/>
      <c r="AD69" s="343">
        <v>1227.4695999999999</v>
      </c>
      <c r="AE69" s="326"/>
      <c r="AF69" s="326"/>
      <c r="AG69" s="326"/>
      <c r="AP69" s="326"/>
      <c r="AQ69" s="343">
        <v>0.17616318</v>
      </c>
      <c r="AR69" s="344"/>
      <c r="AS69" s="343">
        <v>0.14939146</v>
      </c>
      <c r="AT69" s="326"/>
      <c r="AV69" s="342"/>
      <c r="AW69" s="342"/>
      <c r="AX69" s="358"/>
      <c r="AY69" s="358"/>
      <c r="AZ69" s="358"/>
      <c r="BA69" s="358"/>
      <c r="BB69" s="358"/>
      <c r="BC69" s="358"/>
      <c r="BD69" s="342"/>
      <c r="BE69" s="342"/>
      <c r="BF69" s="326"/>
      <c r="BG69" s="352">
        <v>162963472</v>
      </c>
      <c r="BH69" s="343"/>
      <c r="BI69" s="343">
        <v>102319890</v>
      </c>
      <c r="BJ69" s="326"/>
    </row>
    <row r="70" spans="27:62" ht="15" x14ac:dyDescent="0.2">
      <c r="AA70" s="326"/>
      <c r="AB70" s="343">
        <v>2646.1759999999999</v>
      </c>
      <c r="AC70" s="343"/>
      <c r="AD70" s="343">
        <v>939.45460000000003</v>
      </c>
      <c r="AE70" s="326"/>
      <c r="AF70" s="326"/>
      <c r="AG70" s="326"/>
      <c r="AP70" s="326" t="s">
        <v>392</v>
      </c>
      <c r="AQ70" s="343">
        <v>0.66140494999999999</v>
      </c>
      <c r="AR70" s="344"/>
      <c r="AS70" s="343">
        <v>0.12319136</v>
      </c>
      <c r="AT70" s="326"/>
      <c r="AV70" s="342"/>
      <c r="AW70" s="342"/>
      <c r="AX70" s="358"/>
      <c r="AY70" s="358"/>
      <c r="AZ70" s="358"/>
      <c r="BA70" s="358"/>
      <c r="BB70" s="358"/>
      <c r="BC70" s="358"/>
      <c r="BD70" s="342"/>
      <c r="BE70" s="342"/>
      <c r="BF70" s="326"/>
      <c r="BG70" s="352">
        <v>158531799</v>
      </c>
      <c r="BH70" s="343"/>
      <c r="BI70" s="343">
        <v>122557645</v>
      </c>
      <c r="BJ70" s="326"/>
    </row>
    <row r="71" spans="27:62" ht="15" x14ac:dyDescent="0.2">
      <c r="AA71" s="326"/>
      <c r="AB71" s="343">
        <v>1675.998</v>
      </c>
      <c r="AC71" s="343"/>
      <c r="AD71" s="343">
        <v>1472.2906</v>
      </c>
      <c r="AE71" s="326"/>
      <c r="AF71" s="326"/>
      <c r="AG71" s="326"/>
      <c r="AP71" s="326"/>
      <c r="AQ71" s="343">
        <v>0.36587113999999998</v>
      </c>
      <c r="AR71" s="346"/>
      <c r="AS71" s="343">
        <v>0.29426704999999997</v>
      </c>
      <c r="AT71" s="326"/>
      <c r="AV71" s="342"/>
      <c r="AW71" s="342"/>
      <c r="AX71" s="358"/>
      <c r="AY71" s="358"/>
      <c r="AZ71" s="358"/>
      <c r="BA71" s="358"/>
      <c r="BB71" s="358"/>
      <c r="BC71" s="358"/>
      <c r="BD71" s="342"/>
      <c r="BE71" s="342"/>
      <c r="BF71" s="326"/>
      <c r="BG71" s="352">
        <v>212414644</v>
      </c>
      <c r="BH71" s="343"/>
      <c r="BI71" s="343">
        <v>131314757</v>
      </c>
      <c r="BJ71" s="326"/>
    </row>
    <row r="72" spans="27:62" ht="15" x14ac:dyDescent="0.2">
      <c r="AA72" s="326"/>
      <c r="AB72" s="343">
        <v>1775.2650000000001</v>
      </c>
      <c r="AC72" s="343"/>
      <c r="AD72" s="343">
        <v>667.63260000000002</v>
      </c>
      <c r="AE72" s="326"/>
      <c r="AF72" s="326"/>
      <c r="AG72" s="326"/>
      <c r="AP72" s="326"/>
      <c r="AQ72" s="343">
        <v>0.21533785</v>
      </c>
      <c r="AR72" s="346"/>
      <c r="AS72" s="343">
        <v>0.10772772</v>
      </c>
      <c r="AT72" s="326"/>
      <c r="AV72" s="342"/>
      <c r="AW72" s="342"/>
      <c r="AX72" s="358"/>
      <c r="AY72" s="358"/>
      <c r="AZ72" s="358"/>
      <c r="BA72" s="358"/>
      <c r="BB72" s="358"/>
      <c r="BC72" s="358"/>
      <c r="BD72" s="342"/>
      <c r="BE72" s="342"/>
      <c r="BF72" s="326"/>
      <c r="BG72" s="352">
        <v>205168339</v>
      </c>
      <c r="BH72" s="343"/>
      <c r="BI72" s="343">
        <v>99839493.099999994</v>
      </c>
      <c r="BJ72" s="326"/>
    </row>
    <row r="73" spans="27:62" ht="15" x14ac:dyDescent="0.2">
      <c r="AA73" s="326"/>
      <c r="AB73" s="343">
        <v>2147.1320000000001</v>
      </c>
      <c r="AC73" s="343"/>
      <c r="AD73" s="343">
        <v>917.71259999999995</v>
      </c>
      <c r="AE73" s="326"/>
      <c r="AF73" s="326"/>
      <c r="AG73" s="326"/>
      <c r="AP73" s="326"/>
      <c r="AQ73" s="343">
        <v>0.31994503000000002</v>
      </c>
      <c r="AR73" s="346"/>
      <c r="AS73" s="343">
        <v>0.12676286</v>
      </c>
      <c r="AT73" s="326"/>
      <c r="AV73" s="342"/>
      <c r="AW73" s="342"/>
      <c r="AX73" s="358"/>
      <c r="AY73" s="358"/>
      <c r="AZ73" s="358"/>
      <c r="BA73" s="358"/>
      <c r="BB73" s="358"/>
      <c r="BC73" s="358"/>
      <c r="BD73" s="342"/>
      <c r="BE73" s="342"/>
      <c r="BF73" s="326"/>
      <c r="BG73" s="352">
        <v>193015934</v>
      </c>
      <c r="BH73" s="343"/>
      <c r="BI73" s="343">
        <v>129141343</v>
      </c>
      <c r="BJ73" s="326"/>
    </row>
    <row r="74" spans="27:62" ht="15" x14ac:dyDescent="0.2">
      <c r="AA74" s="326"/>
      <c r="AB74" s="343">
        <v>1883.028</v>
      </c>
      <c r="AC74" s="343"/>
      <c r="AD74" s="343">
        <v>1661.5676000000001</v>
      </c>
      <c r="AE74" s="326"/>
      <c r="AF74" s="326"/>
      <c r="AG74" s="326"/>
      <c r="AP74" s="326"/>
      <c r="AQ74" s="343">
        <v>2.957893E-2</v>
      </c>
      <c r="AR74" s="346"/>
      <c r="AS74" s="343">
        <v>0.17926975000000001</v>
      </c>
      <c r="AT74" s="326"/>
      <c r="AV74" s="342"/>
      <c r="AW74" s="342"/>
      <c r="AX74" s="358"/>
      <c r="AY74" s="358"/>
      <c r="AZ74" s="358"/>
      <c r="BA74" s="358"/>
      <c r="BB74" s="358"/>
      <c r="BC74" s="358"/>
      <c r="BD74" s="342"/>
      <c r="BE74" s="342"/>
      <c r="BF74" s="326"/>
      <c r="BG74" s="352">
        <v>199729022</v>
      </c>
      <c r="BH74" s="343"/>
      <c r="BI74" s="343">
        <v>112964168</v>
      </c>
      <c r="BJ74" s="326"/>
    </row>
    <row r="75" spans="27:62" ht="15" x14ac:dyDescent="0.2">
      <c r="AA75" s="326" t="s">
        <v>184</v>
      </c>
      <c r="AB75" s="343">
        <v>2436.8249999999998</v>
      </c>
      <c r="AC75" s="343"/>
      <c r="AD75" s="343">
        <v>1864.2516000000001</v>
      </c>
      <c r="AE75" s="326"/>
      <c r="AF75" s="326"/>
      <c r="AG75" s="326"/>
      <c r="AP75" s="326"/>
      <c r="AQ75" s="343">
        <v>0.21329669000000001</v>
      </c>
      <c r="AR75" s="344"/>
      <c r="AS75" s="343">
        <v>0.10772772</v>
      </c>
      <c r="AT75" s="326"/>
      <c r="AV75" s="342"/>
      <c r="AW75" s="342"/>
      <c r="AX75" s="358"/>
      <c r="AY75" s="358"/>
      <c r="AZ75" s="358"/>
      <c r="BA75" s="358"/>
      <c r="BB75" s="358"/>
      <c r="BC75" s="358"/>
      <c r="BD75" s="342"/>
      <c r="BE75" s="342"/>
      <c r="BF75" s="326"/>
      <c r="BG75" s="352">
        <v>271664794</v>
      </c>
      <c r="BH75" s="343"/>
      <c r="BI75" s="343">
        <v>90900907.099999994</v>
      </c>
      <c r="BJ75" s="326"/>
    </row>
    <row r="76" spans="27:62" ht="15" x14ac:dyDescent="0.2">
      <c r="AA76" s="326"/>
      <c r="AB76" s="343">
        <v>2404.9780000000001</v>
      </c>
      <c r="AC76" s="343"/>
      <c r="AD76" s="343">
        <v>2035.4666</v>
      </c>
      <c r="AE76" s="326"/>
      <c r="AF76" s="326"/>
      <c r="AG76" s="326"/>
      <c r="AP76" s="326"/>
      <c r="AQ76" s="343">
        <v>0.38452607</v>
      </c>
      <c r="AR76" s="346"/>
      <c r="AS76" s="343">
        <v>0.14939146</v>
      </c>
      <c r="AT76" s="326"/>
      <c r="AV76" s="342"/>
      <c r="AW76" s="342"/>
      <c r="AX76" s="358"/>
      <c r="AY76" s="358"/>
      <c r="AZ76" s="358"/>
      <c r="BA76" s="358"/>
      <c r="BB76" s="358"/>
      <c r="BC76" s="358"/>
      <c r="BD76" s="342"/>
      <c r="BE76" s="342"/>
      <c r="BF76" s="326"/>
      <c r="BG76" s="352">
        <v>155901007</v>
      </c>
      <c r="BH76" s="343"/>
      <c r="BI76" s="343">
        <v>110039571</v>
      </c>
      <c r="BJ76" s="326"/>
    </row>
    <row r="77" spans="27:62" ht="15" x14ac:dyDescent="0.2">
      <c r="AA77" s="326"/>
      <c r="AB77" s="343">
        <v>1862.2170000000001</v>
      </c>
      <c r="AC77" s="343"/>
      <c r="AD77" s="343">
        <v>1854.9536000000001</v>
      </c>
      <c r="AE77" s="326"/>
      <c r="AF77" s="326"/>
      <c r="AG77" s="326"/>
      <c r="AP77" s="326"/>
      <c r="AQ77" s="343">
        <v>0.33070248000000002</v>
      </c>
      <c r="AR77" s="346"/>
      <c r="AS77" s="343">
        <v>0.10772772</v>
      </c>
      <c r="AT77" s="326"/>
      <c r="AV77" s="342"/>
      <c r="AW77" s="342"/>
      <c r="AX77" s="358"/>
      <c r="AY77" s="358"/>
      <c r="AZ77" s="358"/>
      <c r="BA77" s="358"/>
      <c r="BB77" s="358"/>
      <c r="BC77" s="358"/>
      <c r="BD77" s="342"/>
      <c r="BE77" s="342"/>
      <c r="BF77" s="326"/>
      <c r="BG77" s="352">
        <v>146065077</v>
      </c>
      <c r="BH77" s="343"/>
      <c r="BI77" s="343">
        <v>183282528</v>
      </c>
      <c r="BJ77" s="326"/>
    </row>
    <row r="78" spans="27:62" ht="15" x14ac:dyDescent="0.2">
      <c r="AA78" s="326"/>
      <c r="AB78" s="343">
        <v>1666.6759999999999</v>
      </c>
      <c r="AC78" s="343"/>
      <c r="AD78" s="343">
        <v>2371.3206</v>
      </c>
      <c r="AE78" s="326"/>
      <c r="AF78" s="326"/>
      <c r="AG78" s="326"/>
      <c r="AP78" s="326"/>
      <c r="AQ78" s="343">
        <v>0.38566204999999998</v>
      </c>
      <c r="AR78" s="346"/>
      <c r="AS78" s="343">
        <v>0.12319136</v>
      </c>
      <c r="AT78" s="326"/>
      <c r="AV78" s="342"/>
      <c r="AW78" s="342"/>
      <c r="AX78" s="358"/>
      <c r="AY78" s="358"/>
      <c r="AZ78" s="358"/>
      <c r="BA78" s="358"/>
      <c r="BB78" s="358"/>
      <c r="BC78" s="358"/>
      <c r="BD78" s="342"/>
      <c r="BE78" s="342"/>
      <c r="BF78" s="326"/>
      <c r="BG78" s="352">
        <v>164058228</v>
      </c>
      <c r="BH78" s="343"/>
      <c r="BI78" s="343">
        <v>145687918</v>
      </c>
      <c r="BJ78" s="326"/>
    </row>
    <row r="79" spans="27:62" ht="15" x14ac:dyDescent="0.2">
      <c r="AA79" s="326"/>
      <c r="AB79" s="343">
        <v>1913.0830000000001</v>
      </c>
      <c r="AC79" s="343"/>
      <c r="AD79" s="343">
        <v>891.74260000000004</v>
      </c>
      <c r="AE79" s="326"/>
      <c r="AF79" s="326"/>
      <c r="AG79" s="326"/>
      <c r="AP79" s="326"/>
      <c r="AQ79" s="343">
        <v>0.44761041000000001</v>
      </c>
      <c r="AR79" s="346"/>
      <c r="AS79" s="343">
        <v>6.6809889999999997E-2</v>
      </c>
      <c r="AT79" s="326"/>
      <c r="AV79" s="342"/>
      <c r="AW79" s="342"/>
      <c r="AX79" s="358"/>
      <c r="AY79" s="358"/>
      <c r="AZ79" s="358"/>
      <c r="BA79" s="358"/>
      <c r="BB79" s="358"/>
      <c r="BC79" s="358"/>
      <c r="BD79" s="342"/>
      <c r="BE79" s="342"/>
      <c r="BF79" s="326"/>
      <c r="BG79" s="352">
        <v>174191397</v>
      </c>
      <c r="BH79" s="343"/>
      <c r="BI79" s="343">
        <v>168489829</v>
      </c>
      <c r="BJ79" s="326"/>
    </row>
    <row r="80" spans="27:62" ht="15" x14ac:dyDescent="0.2">
      <c r="AA80" s="326"/>
      <c r="AB80" s="343">
        <v>2058.4029999999998</v>
      </c>
      <c r="AC80" s="343"/>
      <c r="AD80" s="343">
        <v>1660.4046000000001</v>
      </c>
      <c r="AE80" s="326"/>
      <c r="AF80" s="326"/>
      <c r="AG80" s="326"/>
      <c r="AP80" s="326"/>
      <c r="AQ80" s="343">
        <v>0.31442832999999998</v>
      </c>
      <c r="AR80" s="346"/>
      <c r="AS80" s="343">
        <v>0.13361978999999999</v>
      </c>
      <c r="AT80" s="326"/>
      <c r="AV80" s="342"/>
      <c r="AW80" s="342"/>
      <c r="AX80" s="358"/>
      <c r="AY80" s="358"/>
      <c r="AZ80" s="358"/>
      <c r="BA80" s="358"/>
      <c r="BB80" s="358"/>
      <c r="BC80" s="358"/>
      <c r="BD80" s="342"/>
      <c r="BE80" s="342"/>
      <c r="BF80" s="326"/>
      <c r="BG80" s="352">
        <v>156606218</v>
      </c>
      <c r="BH80" s="343"/>
      <c r="BI80" s="343">
        <v>142781339</v>
      </c>
      <c r="BJ80" s="326"/>
    </row>
    <row r="81" spans="27:62" ht="15" x14ac:dyDescent="0.2">
      <c r="AA81" s="326"/>
      <c r="AB81" s="343">
        <v>2592.2579999999998</v>
      </c>
      <c r="AC81" s="343"/>
      <c r="AD81" s="343">
        <v>1285.9305999999999</v>
      </c>
      <c r="AE81" s="326"/>
      <c r="AF81" s="326"/>
      <c r="AG81" s="326"/>
      <c r="AP81" s="326"/>
      <c r="AQ81" s="343">
        <v>0.17992159999999999</v>
      </c>
      <c r="AR81" s="346"/>
      <c r="AS81" s="343">
        <v>5.9756579999999997E-2</v>
      </c>
      <c r="AT81" s="326"/>
      <c r="AV81" s="342"/>
      <c r="AW81" s="342"/>
      <c r="AX81" s="358"/>
      <c r="AY81" s="358"/>
      <c r="AZ81" s="358"/>
      <c r="BA81" s="358"/>
      <c r="BB81" s="358"/>
      <c r="BC81" s="358"/>
      <c r="BD81" s="342"/>
      <c r="BE81" s="342"/>
      <c r="BF81" s="326"/>
      <c r="BG81" s="352">
        <v>159347021</v>
      </c>
      <c r="BH81" s="343"/>
      <c r="BI81" s="343">
        <v>176363807</v>
      </c>
      <c r="BJ81" s="326"/>
    </row>
    <row r="82" spans="27:62" ht="15" x14ac:dyDescent="0.2">
      <c r="AA82" s="326"/>
      <c r="AB82" s="343">
        <v>1854.231</v>
      </c>
      <c r="AC82" s="343"/>
      <c r="AD82" s="343">
        <v>2151.5855999999999</v>
      </c>
      <c r="AE82" s="326"/>
      <c r="AF82" s="326"/>
      <c r="AG82" s="326"/>
      <c r="AP82" s="326"/>
      <c r="AQ82" s="343">
        <v>0.13228098999999999</v>
      </c>
      <c r="AR82" s="346"/>
      <c r="AS82" s="343">
        <v>0.20042968</v>
      </c>
      <c r="AT82" s="326"/>
      <c r="AV82" s="342"/>
      <c r="AW82" s="342"/>
      <c r="AX82" s="342"/>
      <c r="AY82" s="342"/>
      <c r="AZ82" s="342"/>
      <c r="BA82" s="342"/>
      <c r="BB82" s="342"/>
      <c r="BC82" s="342"/>
      <c r="BD82" s="342"/>
      <c r="BE82" s="342"/>
      <c r="BF82" s="326"/>
      <c r="BG82" s="352">
        <v>170758216</v>
      </c>
      <c r="BH82" s="343"/>
      <c r="BI82" s="343">
        <v>152283869</v>
      </c>
      <c r="BJ82" s="326"/>
    </row>
    <row r="83" spans="27:62" ht="15" x14ac:dyDescent="0.2">
      <c r="AA83" s="326"/>
      <c r="AB83" s="343">
        <v>1204.3910000000001</v>
      </c>
      <c r="AC83" s="343"/>
      <c r="AD83" s="343">
        <v>1351.6066000000001</v>
      </c>
      <c r="AE83" s="326"/>
      <c r="AF83" s="326"/>
      <c r="AG83" s="326"/>
      <c r="AP83" s="326"/>
      <c r="AQ83" s="343">
        <v>0.34621247999999999</v>
      </c>
      <c r="AR83" s="346"/>
      <c r="AS83" s="343">
        <v>0.17421888999999999</v>
      </c>
      <c r="AT83" s="326"/>
      <c r="AV83" s="342"/>
      <c r="AW83" s="342"/>
      <c r="AX83" s="342"/>
      <c r="AY83" s="342"/>
      <c r="AZ83" s="342"/>
      <c r="BA83" s="342"/>
      <c r="BB83" s="342"/>
      <c r="BC83" s="342"/>
      <c r="BD83" s="342"/>
      <c r="BE83" s="342"/>
      <c r="BF83" s="326"/>
      <c r="BG83" s="352">
        <v>164745106</v>
      </c>
      <c r="BH83" s="343"/>
      <c r="BI83" s="343">
        <v>120482732</v>
      </c>
      <c r="BJ83" s="326"/>
    </row>
    <row r="84" spans="27:62" ht="15" x14ac:dyDescent="0.2">
      <c r="AA84" s="326"/>
      <c r="AB84" s="343">
        <v>2229.3530000000001</v>
      </c>
      <c r="AC84" s="343"/>
      <c r="AD84" s="343">
        <v>1157.9056</v>
      </c>
      <c r="AE84" s="326"/>
      <c r="AF84" s="326"/>
      <c r="AG84" s="326"/>
      <c r="AP84" s="326"/>
      <c r="AQ84" s="343">
        <v>0.27270424999999998</v>
      </c>
      <c r="AR84" s="346"/>
      <c r="AS84" s="343">
        <v>9.4483460000000005E-2</v>
      </c>
      <c r="AT84" s="326"/>
      <c r="AV84" s="342"/>
      <c r="AW84" s="342"/>
      <c r="AX84" s="360"/>
      <c r="AY84" s="360"/>
      <c r="AZ84" s="361"/>
      <c r="BA84" s="362"/>
      <c r="BB84" s="360"/>
      <c r="BC84" s="360"/>
      <c r="BD84" s="361"/>
      <c r="BE84" s="362"/>
      <c r="BF84" s="326" t="s">
        <v>184</v>
      </c>
      <c r="BG84" s="352">
        <v>140616326</v>
      </c>
      <c r="BH84" s="343"/>
      <c r="BI84" s="343">
        <v>169822909</v>
      </c>
      <c r="BJ84" s="326"/>
    </row>
    <row r="85" spans="27:62" ht="15" x14ac:dyDescent="0.2">
      <c r="AA85" s="326"/>
      <c r="AB85" s="343">
        <v>2718.172</v>
      </c>
      <c r="AC85" s="343"/>
      <c r="AD85" s="343">
        <v>1160.4076</v>
      </c>
      <c r="AE85" s="326"/>
      <c r="AF85" s="326"/>
      <c r="AG85" s="326"/>
      <c r="AP85" s="326"/>
      <c r="AQ85" s="343">
        <v>0.35617747</v>
      </c>
      <c r="AR85" s="346"/>
      <c r="AS85" s="343">
        <v>0.16901715</v>
      </c>
      <c r="AT85" s="326"/>
      <c r="AV85" s="342"/>
      <c r="AW85" s="342"/>
      <c r="AX85" s="342"/>
      <c r="AY85" s="342"/>
      <c r="AZ85" s="342"/>
      <c r="BA85" s="342"/>
      <c r="BB85" s="342"/>
      <c r="BC85" s="342"/>
      <c r="BD85" s="342"/>
      <c r="BE85" s="342"/>
      <c r="BF85" s="326"/>
      <c r="BG85" s="352">
        <v>137048318</v>
      </c>
      <c r="BH85" s="343"/>
      <c r="BI85" s="343">
        <v>157660062</v>
      </c>
      <c r="BJ85" s="326"/>
    </row>
    <row r="86" spans="27:62" ht="15" x14ac:dyDescent="0.2">
      <c r="AA86" s="326"/>
      <c r="AB86" s="343">
        <v>1997.3119999999999</v>
      </c>
      <c r="AC86" s="343"/>
      <c r="AD86" s="343">
        <v>1373.8496</v>
      </c>
      <c r="AE86" s="326"/>
      <c r="AF86" s="326"/>
      <c r="AG86" s="326"/>
      <c r="AP86" s="326"/>
      <c r="AQ86" s="343">
        <v>0.45053282</v>
      </c>
      <c r="AR86" s="346"/>
      <c r="AS86" s="343">
        <v>8.963488E-2</v>
      </c>
      <c r="AT86" s="326"/>
      <c r="AV86" s="342"/>
      <c r="AW86" s="342"/>
      <c r="AX86" s="342"/>
      <c r="AY86" s="342"/>
      <c r="AZ86" s="342"/>
      <c r="BA86" s="342"/>
      <c r="BB86" s="342"/>
      <c r="BC86" s="342"/>
      <c r="BD86" s="342"/>
      <c r="BE86" s="342"/>
      <c r="BF86" s="326"/>
      <c r="BG86" s="352">
        <v>119461771</v>
      </c>
      <c r="BH86" s="343"/>
      <c r="BI86" s="343">
        <v>191054102</v>
      </c>
      <c r="BJ86" s="326"/>
    </row>
    <row r="87" spans="27:62" ht="15" x14ac:dyDescent="0.2">
      <c r="AA87" s="326"/>
      <c r="AB87" s="343">
        <v>2314.3330000000001</v>
      </c>
      <c r="AC87" s="343"/>
      <c r="AD87" s="343">
        <v>1799.5096000000001</v>
      </c>
      <c r="AE87" s="326"/>
      <c r="AF87" s="326"/>
      <c r="AG87" s="326"/>
      <c r="AP87" s="326"/>
      <c r="AQ87" s="343">
        <v>0.414105</v>
      </c>
      <c r="AR87" s="346"/>
      <c r="AS87" s="343">
        <v>0.11951317</v>
      </c>
      <c r="AT87" s="326"/>
      <c r="AV87" s="342"/>
      <c r="AW87" s="342"/>
      <c r="AX87" s="342"/>
      <c r="AY87" s="342"/>
      <c r="AZ87" s="342"/>
      <c r="BA87" s="342"/>
      <c r="BB87" s="342"/>
      <c r="BC87" s="342"/>
      <c r="BD87" s="342"/>
      <c r="BE87" s="342"/>
      <c r="BF87" s="326"/>
      <c r="BG87" s="352">
        <v>108580571</v>
      </c>
      <c r="BH87" s="343"/>
      <c r="BI87" s="343">
        <v>201549440</v>
      </c>
      <c r="BJ87" s="326"/>
    </row>
    <row r="88" spans="27:62" ht="15" x14ac:dyDescent="0.2">
      <c r="AA88" s="326"/>
      <c r="AB88" s="343">
        <v>2587.5360000000001</v>
      </c>
      <c r="AC88" s="343"/>
      <c r="AD88" s="343">
        <v>2203.8015999999998</v>
      </c>
      <c r="AE88" s="326"/>
      <c r="AF88" s="326"/>
      <c r="AG88" s="326"/>
      <c r="AP88" s="326"/>
      <c r="AQ88" s="343">
        <v>0.35740356000000001</v>
      </c>
      <c r="AR88" s="346"/>
      <c r="AS88" s="343">
        <v>0.10772772</v>
      </c>
      <c r="AT88" s="326"/>
      <c r="AV88" s="342"/>
      <c r="AW88" s="342"/>
      <c r="AX88" s="342"/>
      <c r="AY88" s="342"/>
      <c r="AZ88" s="342"/>
      <c r="BA88" s="342"/>
      <c r="BB88" s="342"/>
      <c r="BC88" s="342"/>
      <c r="BD88" s="342"/>
      <c r="BE88" s="342"/>
      <c r="BF88" s="326"/>
      <c r="BG88" s="352">
        <v>85922382</v>
      </c>
      <c r="BH88" s="343"/>
      <c r="BI88" s="343">
        <v>177812764</v>
      </c>
      <c r="BJ88" s="326"/>
    </row>
    <row r="89" spans="27:62" ht="15" x14ac:dyDescent="0.2">
      <c r="AA89" s="326"/>
      <c r="AB89" s="343">
        <v>2475.1219999999998</v>
      </c>
      <c r="AC89" s="343"/>
      <c r="AD89" s="343">
        <v>1826.7806</v>
      </c>
      <c r="AE89" s="326"/>
      <c r="AF89" s="326"/>
      <c r="AG89" s="326"/>
      <c r="AP89" s="326"/>
      <c r="AQ89" s="343">
        <v>0.29578928999999998</v>
      </c>
      <c r="AR89" s="346"/>
      <c r="AS89" s="343">
        <v>6.6809889999999997E-2</v>
      </c>
      <c r="AT89" s="326"/>
      <c r="AV89" s="342"/>
      <c r="AW89" s="342"/>
      <c r="AX89" s="342"/>
      <c r="AY89" s="342"/>
      <c r="AZ89" s="342"/>
      <c r="BA89" s="342"/>
      <c r="BB89" s="342"/>
      <c r="BC89" s="342"/>
      <c r="BD89" s="342"/>
      <c r="BE89" s="342"/>
      <c r="BF89" s="326"/>
      <c r="BG89" s="352">
        <v>149298556</v>
      </c>
      <c r="BH89" s="343"/>
      <c r="BI89" s="343">
        <v>177277578</v>
      </c>
      <c r="BJ89" s="326"/>
    </row>
    <row r="90" spans="27:62" ht="15" x14ac:dyDescent="0.2">
      <c r="AA90" s="326"/>
      <c r="AB90" s="343">
        <v>2098.6959999999999</v>
      </c>
      <c r="AC90" s="343"/>
      <c r="AD90" s="343">
        <v>1148.0996</v>
      </c>
      <c r="AE90" s="326"/>
      <c r="AF90" s="326"/>
      <c r="AG90" s="326"/>
      <c r="AP90" s="326"/>
      <c r="AQ90" s="343">
        <v>0.31857480999999999</v>
      </c>
      <c r="AR90" s="346"/>
      <c r="AS90" s="343">
        <v>0.16901715</v>
      </c>
      <c r="AT90" s="326"/>
      <c r="AV90" s="342"/>
      <c r="AW90" s="342"/>
      <c r="AX90" s="342"/>
      <c r="AY90" s="342"/>
      <c r="AZ90" s="342"/>
      <c r="BA90" s="342"/>
      <c r="BB90" s="342"/>
      <c r="BC90" s="342"/>
      <c r="BD90" s="342"/>
      <c r="BE90" s="342"/>
      <c r="BF90" s="326"/>
      <c r="BG90" s="352">
        <v>111336651</v>
      </c>
      <c r="BH90" s="343"/>
      <c r="BI90" s="343">
        <v>227745427</v>
      </c>
      <c r="BJ90" s="326"/>
    </row>
    <row r="91" spans="27:62" ht="15" x14ac:dyDescent="0.2">
      <c r="AA91" s="326"/>
      <c r="AB91" s="343">
        <v>1536.086</v>
      </c>
      <c r="AC91" s="343"/>
      <c r="AD91" s="343">
        <v>1683.2195999999999</v>
      </c>
      <c r="AE91" s="326"/>
      <c r="AF91" s="326"/>
      <c r="AG91" s="326"/>
      <c r="AP91" s="326"/>
      <c r="AQ91" s="343">
        <v>0.37062291000000003</v>
      </c>
      <c r="AR91" s="346"/>
      <c r="AS91" s="343">
        <v>8.4508570000000005E-2</v>
      </c>
      <c r="AT91" s="326"/>
      <c r="AV91" s="342"/>
      <c r="AW91" s="359"/>
      <c r="BF91" s="326"/>
      <c r="BG91" s="352">
        <v>98854557</v>
      </c>
      <c r="BH91" s="343"/>
      <c r="BI91" s="343">
        <v>208235571</v>
      </c>
      <c r="BJ91" s="326"/>
    </row>
    <row r="92" spans="27:62" ht="15" x14ac:dyDescent="0.2">
      <c r="AA92" s="326"/>
      <c r="AB92" s="343">
        <v>2503.404</v>
      </c>
      <c r="AC92" s="343"/>
      <c r="AD92" s="343">
        <v>1838.8006</v>
      </c>
      <c r="AE92" s="326"/>
      <c r="AF92" s="326"/>
      <c r="AG92" s="326"/>
      <c r="AP92" s="326"/>
      <c r="AQ92" s="343">
        <v>0.14789463999999999</v>
      </c>
      <c r="AR92" s="346"/>
      <c r="AS92" s="343">
        <v>6.6809889999999997E-2</v>
      </c>
      <c r="AT92" s="326"/>
      <c r="AV92" s="342"/>
      <c r="AW92" s="342"/>
      <c r="AX92" s="342"/>
      <c r="AY92" s="342"/>
      <c r="AZ92" s="342"/>
      <c r="BA92" s="342"/>
      <c r="BB92" s="342"/>
      <c r="BC92" s="342"/>
      <c r="BD92" s="342"/>
      <c r="BE92" s="342"/>
      <c r="BF92" s="326"/>
      <c r="BG92" s="352">
        <v>85262269</v>
      </c>
      <c r="BH92" s="343"/>
      <c r="BI92" s="343">
        <v>218165719</v>
      </c>
      <c r="BJ92" s="326"/>
    </row>
    <row r="93" spans="27:62" ht="15" x14ac:dyDescent="0.2">
      <c r="AA93" s="326"/>
      <c r="AB93" s="343">
        <v>2404.846</v>
      </c>
      <c r="AC93" s="344" t="s">
        <v>392</v>
      </c>
      <c r="AD93" s="343">
        <v>1547.6815999999999</v>
      </c>
      <c r="AE93" s="326"/>
      <c r="AF93" s="326"/>
      <c r="AG93" s="326"/>
      <c r="AP93" s="326"/>
      <c r="AQ93" s="343">
        <v>0.44761041000000001</v>
      </c>
      <c r="AR93" s="346"/>
      <c r="AS93" s="343">
        <v>0.18896690999999999</v>
      </c>
      <c r="AT93" s="326"/>
      <c r="BF93" s="326"/>
      <c r="BG93" s="352">
        <v>80678415</v>
      </c>
      <c r="BH93" s="343"/>
      <c r="BI93" s="343">
        <v>177427428</v>
      </c>
      <c r="BJ93" s="326"/>
    </row>
    <row r="94" spans="27:62" ht="15" x14ac:dyDescent="0.2">
      <c r="AA94" s="326"/>
      <c r="AB94" s="343">
        <v>2277.0210000000002</v>
      </c>
      <c r="AC94" s="343"/>
      <c r="AD94" s="343">
        <v>2534.8915999999999</v>
      </c>
      <c r="AE94" s="326"/>
      <c r="AF94" s="326"/>
      <c r="AG94" s="326"/>
      <c r="AP94" s="326"/>
      <c r="AQ94" s="343">
        <v>0.40231693000000002</v>
      </c>
      <c r="AR94" s="346"/>
      <c r="AS94" s="343">
        <v>2.9878289999999998E-2</v>
      </c>
      <c r="AT94" s="326"/>
      <c r="BF94" s="326"/>
      <c r="BG94" s="352">
        <v>117415147</v>
      </c>
      <c r="BH94" s="343"/>
      <c r="BI94" s="343">
        <v>212622870</v>
      </c>
      <c r="BJ94" s="326"/>
    </row>
    <row r="95" spans="27:62" ht="15" x14ac:dyDescent="0.2">
      <c r="AA95" s="326"/>
      <c r="AB95" s="343">
        <v>1356.114</v>
      </c>
      <c r="AC95" s="343"/>
      <c r="AD95" s="343">
        <v>1114.3306</v>
      </c>
      <c r="AE95" s="326"/>
      <c r="AF95" s="326"/>
      <c r="AG95" s="326"/>
      <c r="AP95" s="326"/>
      <c r="AQ95" s="343">
        <v>0.41830921999999998</v>
      </c>
      <c r="AR95" s="346"/>
      <c r="AS95" s="343">
        <v>0.30027312</v>
      </c>
      <c r="AT95" s="326"/>
      <c r="BF95" s="326"/>
      <c r="BG95" s="352">
        <v>122223374</v>
      </c>
      <c r="BH95" s="343"/>
      <c r="BI95" s="343">
        <v>170481947</v>
      </c>
      <c r="BJ95" s="326"/>
    </row>
    <row r="96" spans="27:62" ht="15" x14ac:dyDescent="0.2">
      <c r="AA96" s="326"/>
      <c r="AB96" s="343">
        <v>1652.0360000000001</v>
      </c>
      <c r="AC96" s="343"/>
      <c r="AD96" s="343">
        <v>1382.6646000000001</v>
      </c>
      <c r="AE96" s="326"/>
      <c r="AF96" s="326"/>
      <c r="AG96" s="326"/>
      <c r="AP96" s="326"/>
      <c r="AQ96" s="343">
        <v>0.28061036</v>
      </c>
      <c r="AR96" s="346"/>
      <c r="AS96" s="343">
        <v>0.27546424000000003</v>
      </c>
      <c r="AT96" s="326"/>
      <c r="BF96" s="326"/>
      <c r="BG96" s="352">
        <v>142187658</v>
      </c>
      <c r="BH96" s="343"/>
      <c r="BI96" s="343">
        <v>117023190</v>
      </c>
      <c r="BJ96" s="326"/>
    </row>
    <row r="97" spans="27:62" ht="15" x14ac:dyDescent="0.2">
      <c r="AA97" s="326"/>
      <c r="AB97" s="343">
        <v>1221.9079999999999</v>
      </c>
      <c r="AC97" s="343"/>
      <c r="AD97" s="343">
        <v>2520.9495999999999</v>
      </c>
      <c r="AE97" s="326"/>
      <c r="AF97" s="326"/>
      <c r="AG97" s="326"/>
      <c r="AP97" s="326"/>
      <c r="AQ97" s="343">
        <v>0.25272248000000003</v>
      </c>
      <c r="AR97" s="346"/>
      <c r="AS97" s="343">
        <v>0.16089953000000001</v>
      </c>
      <c r="AT97" s="326"/>
      <c r="BF97" s="326"/>
      <c r="BG97" s="352">
        <v>177106649</v>
      </c>
      <c r="BH97" s="343"/>
      <c r="BI97" s="343">
        <v>173801702</v>
      </c>
      <c r="BJ97" s="326"/>
    </row>
    <row r="98" spans="27:62" ht="15" x14ac:dyDescent="0.2">
      <c r="AA98" s="326"/>
      <c r="AB98" s="343">
        <v>1400.4159999999999</v>
      </c>
      <c r="AC98" s="343"/>
      <c r="AD98" s="343">
        <v>1888.2796000000001</v>
      </c>
      <c r="AE98" s="326"/>
      <c r="AF98" s="326"/>
      <c r="AG98" s="326"/>
      <c r="AP98" s="326"/>
      <c r="AQ98" s="343">
        <v>0.38566204999999998</v>
      </c>
      <c r="AR98" s="346"/>
      <c r="AS98" s="343">
        <v>0.17421888999999999</v>
      </c>
      <c r="AT98" s="326"/>
      <c r="BF98" s="326"/>
      <c r="BG98" s="352">
        <v>148475602</v>
      </c>
      <c r="BH98" s="343"/>
      <c r="BI98" s="343">
        <v>173044229</v>
      </c>
      <c r="BJ98" s="326"/>
    </row>
    <row r="99" spans="27:62" ht="15" x14ac:dyDescent="0.2">
      <c r="AA99" s="326"/>
      <c r="AB99" s="343">
        <v>2242.1889999999999</v>
      </c>
      <c r="AC99" s="343"/>
      <c r="AD99" s="343">
        <v>1682.9386</v>
      </c>
      <c r="AE99" s="326"/>
      <c r="AF99" s="326"/>
      <c r="AG99" s="326"/>
      <c r="AP99" s="326"/>
      <c r="AQ99" s="343">
        <v>0.38566204999999998</v>
      </c>
      <c r="AR99" s="346"/>
      <c r="AS99" s="343">
        <v>0.13361978999999999</v>
      </c>
      <c r="AT99" s="326"/>
      <c r="BF99" s="326"/>
      <c r="BG99" s="352">
        <v>125291222</v>
      </c>
      <c r="BH99" s="343"/>
      <c r="BI99" s="343">
        <v>179852221</v>
      </c>
      <c r="BJ99" s="326"/>
    </row>
    <row r="100" spans="27:62" ht="15" x14ac:dyDescent="0.2">
      <c r="AA100" s="326"/>
      <c r="AB100" s="343">
        <v>1874.73</v>
      </c>
      <c r="AC100" s="343"/>
      <c r="AD100" s="343">
        <v>1953.8416</v>
      </c>
      <c r="AE100" s="326"/>
      <c r="AF100" s="326"/>
      <c r="AG100" s="326"/>
      <c r="AP100" s="326"/>
      <c r="AQ100" s="343">
        <v>0.32670995000000003</v>
      </c>
      <c r="AR100" s="344" t="s">
        <v>392</v>
      </c>
      <c r="AS100" s="343">
        <v>0.32107778999999997</v>
      </c>
      <c r="AT100" s="326"/>
      <c r="BF100" s="326"/>
      <c r="BG100" s="352">
        <v>142635795</v>
      </c>
      <c r="BH100" s="343"/>
      <c r="BI100" s="343">
        <v>168707168</v>
      </c>
      <c r="BJ100" s="326"/>
    </row>
    <row r="101" spans="27:62" ht="15" x14ac:dyDescent="0.2">
      <c r="AA101" s="326"/>
      <c r="AB101" s="343">
        <v>1384.722</v>
      </c>
      <c r="AC101" s="343"/>
      <c r="AD101" s="343">
        <v>1965.2996000000001</v>
      </c>
      <c r="AE101" s="326"/>
      <c r="AF101" s="326"/>
      <c r="AG101" s="326"/>
      <c r="AP101" s="326"/>
      <c r="AQ101" s="343">
        <v>0.42039556</v>
      </c>
      <c r="AR101" s="346"/>
      <c r="AS101" s="343">
        <v>9.4271679999999997E-2</v>
      </c>
      <c r="AT101" s="326"/>
      <c r="BF101" s="326"/>
      <c r="BG101" s="352">
        <v>134538541</v>
      </c>
      <c r="BH101" s="343"/>
      <c r="BI101" s="343">
        <v>195923468</v>
      </c>
      <c r="BJ101" s="326"/>
    </row>
    <row r="102" spans="27:62" ht="15" x14ac:dyDescent="0.2">
      <c r="AA102" s="326"/>
      <c r="AB102" s="343">
        <v>2161.0219999999999</v>
      </c>
      <c r="AC102" s="343"/>
      <c r="AD102" s="343">
        <v>2531.1406000000002</v>
      </c>
      <c r="AE102" s="326"/>
      <c r="AF102" s="326"/>
      <c r="AG102" s="326"/>
      <c r="AP102" s="326"/>
      <c r="AQ102" s="326"/>
      <c r="AR102" s="346"/>
      <c r="AS102" s="343">
        <v>6.6660150000000001E-2</v>
      </c>
      <c r="AT102" s="326"/>
      <c r="BF102" s="326"/>
      <c r="BG102" s="352">
        <v>171946743</v>
      </c>
      <c r="BH102" s="343"/>
      <c r="BI102" s="343">
        <v>164954810</v>
      </c>
      <c r="BJ102" s="326"/>
    </row>
    <row r="103" spans="27:62" ht="15" x14ac:dyDescent="0.2">
      <c r="AA103" s="326"/>
      <c r="AB103" s="343">
        <v>1180.2149999999999</v>
      </c>
      <c r="AC103" s="343"/>
      <c r="AD103" s="343">
        <v>2459.8305999999998</v>
      </c>
      <c r="AE103" s="326"/>
      <c r="AF103" s="326"/>
      <c r="AG103" s="326"/>
      <c r="AP103" s="326"/>
      <c r="AQ103" s="326"/>
      <c r="AR103" s="346"/>
      <c r="AS103" s="343">
        <v>0.15200852000000001</v>
      </c>
      <c r="AT103" s="326"/>
      <c r="BF103" s="326"/>
      <c r="BG103" s="352">
        <v>141299005</v>
      </c>
      <c r="BH103" s="343"/>
      <c r="BI103" s="343">
        <v>148639573</v>
      </c>
      <c r="BJ103" s="326"/>
    </row>
    <row r="104" spans="27:62" ht="15" x14ac:dyDescent="0.2">
      <c r="AA104" s="326"/>
      <c r="AB104" s="343">
        <v>1440.048</v>
      </c>
      <c r="AC104" s="343"/>
      <c r="AD104" s="343">
        <v>1568.5455999999999</v>
      </c>
      <c r="AE104" s="326"/>
      <c r="AF104" s="326"/>
      <c r="AG104" s="326"/>
      <c r="AP104" s="326"/>
      <c r="AQ104" s="326"/>
      <c r="AR104" s="346"/>
      <c r="AS104" s="343">
        <v>9.4271679999999997E-2</v>
      </c>
      <c r="AT104" s="326"/>
      <c r="BF104" s="326"/>
      <c r="BG104" s="352">
        <v>86026186</v>
      </c>
      <c r="BH104" s="343"/>
      <c r="BI104" s="343">
        <v>123512546</v>
      </c>
      <c r="BJ104" s="326"/>
    </row>
    <row r="105" spans="27:62" ht="15" x14ac:dyDescent="0.2">
      <c r="AA105" s="326"/>
      <c r="AB105" s="343">
        <v>1654.472</v>
      </c>
      <c r="AC105" s="343"/>
      <c r="AD105" s="343">
        <v>1593.5365999999999</v>
      </c>
      <c r="AE105" s="326"/>
      <c r="AF105" s="326"/>
      <c r="AG105" s="326"/>
      <c r="AP105" s="326"/>
      <c r="AQ105" s="326"/>
      <c r="AR105" s="346"/>
      <c r="AS105" s="343">
        <v>0.15200852000000001</v>
      </c>
      <c r="AT105" s="326"/>
      <c r="BF105" s="326"/>
      <c r="BG105" s="352">
        <v>83654108</v>
      </c>
      <c r="BH105" s="343"/>
      <c r="BI105" s="343">
        <v>134511023</v>
      </c>
      <c r="BJ105" s="326"/>
    </row>
    <row r="106" spans="27:62" ht="15" x14ac:dyDescent="0.2">
      <c r="AA106" s="326"/>
      <c r="AB106" s="343">
        <v>1923.146</v>
      </c>
      <c r="AC106" s="343"/>
      <c r="AD106" s="343">
        <v>2142.7766000000001</v>
      </c>
      <c r="AE106" s="326"/>
      <c r="AF106" s="326"/>
      <c r="AG106" s="326"/>
      <c r="AP106" s="326"/>
      <c r="AQ106" s="326"/>
      <c r="AR106" s="346"/>
      <c r="AS106" s="343">
        <v>0.10748626</v>
      </c>
      <c r="AT106" s="326"/>
      <c r="BF106" s="326"/>
      <c r="BG106" s="352">
        <v>123024348</v>
      </c>
      <c r="BH106" s="343"/>
      <c r="BI106" s="343">
        <v>200516429</v>
      </c>
      <c r="BJ106" s="326"/>
    </row>
    <row r="107" spans="27:62" ht="15" x14ac:dyDescent="0.2">
      <c r="AA107" s="326"/>
      <c r="AB107" s="343">
        <v>949.54899999999998</v>
      </c>
      <c r="AC107" s="343"/>
      <c r="AD107" s="343">
        <v>2177.9585999999999</v>
      </c>
      <c r="AE107" s="326"/>
      <c r="AF107" s="326"/>
      <c r="AG107" s="326"/>
      <c r="AP107" s="326"/>
      <c r="AQ107" s="343"/>
      <c r="AR107" s="346"/>
      <c r="AS107" s="343">
        <v>9.4271679999999997E-2</v>
      </c>
      <c r="AT107" s="326"/>
      <c r="BF107" s="326"/>
      <c r="BG107" s="352">
        <v>85251840</v>
      </c>
      <c r="BH107" s="343"/>
      <c r="BI107" s="343">
        <v>145274734</v>
      </c>
      <c r="BJ107" s="326"/>
    </row>
    <row r="108" spans="27:62" ht="15" x14ac:dyDescent="0.2">
      <c r="AA108" s="326"/>
      <c r="AB108" s="343">
        <v>915.88</v>
      </c>
      <c r="AC108" s="343"/>
      <c r="AD108" s="343">
        <v>1404.2256</v>
      </c>
      <c r="AE108" s="326"/>
      <c r="AF108" s="326"/>
      <c r="AG108" s="326"/>
      <c r="AP108" s="326"/>
      <c r="AQ108" s="343"/>
      <c r="AR108" s="346"/>
      <c r="AS108" s="343">
        <v>0.24583047999999999</v>
      </c>
      <c r="AT108" s="326"/>
      <c r="BF108" s="326"/>
      <c r="BG108" s="352">
        <v>82806465</v>
      </c>
      <c r="BH108" s="343"/>
      <c r="BI108" s="343">
        <v>124934716</v>
      </c>
      <c r="BJ108" s="326"/>
    </row>
    <row r="109" spans="27:62" ht="15" x14ac:dyDescent="0.2">
      <c r="AA109" s="326"/>
      <c r="AB109" s="343">
        <v>1097.424</v>
      </c>
      <c r="AC109" s="343"/>
      <c r="AD109" s="343">
        <v>1689.2686000000001</v>
      </c>
      <c r="AE109" s="326"/>
      <c r="AF109" s="326"/>
      <c r="AG109" s="326"/>
      <c r="AP109" s="326"/>
      <c r="AQ109" s="343"/>
      <c r="AR109" s="346"/>
      <c r="AS109" s="343">
        <v>0.17886794</v>
      </c>
      <c r="AT109" s="326"/>
      <c r="BF109" s="326"/>
      <c r="BG109" s="352">
        <v>94508432</v>
      </c>
      <c r="BH109" s="343"/>
      <c r="BI109" s="343">
        <v>107777182</v>
      </c>
      <c r="BJ109" s="326"/>
    </row>
    <row r="110" spans="27:62" ht="15" x14ac:dyDescent="0.2">
      <c r="AA110" s="326"/>
      <c r="AB110" s="343">
        <v>1502.194</v>
      </c>
      <c r="AC110" s="343"/>
      <c r="AD110" s="343">
        <v>1555.5275999999999</v>
      </c>
      <c r="AE110" s="326"/>
      <c r="AF110" s="326"/>
      <c r="AG110" s="326"/>
      <c r="AP110" s="326"/>
      <c r="AQ110" s="343"/>
      <c r="AR110" s="346"/>
      <c r="AS110" s="343">
        <v>0.21497252</v>
      </c>
      <c r="AT110" s="326"/>
      <c r="BF110" s="326"/>
      <c r="BG110" s="352">
        <v>70329464</v>
      </c>
      <c r="BH110" s="343"/>
      <c r="BI110" s="343">
        <v>168777873</v>
      </c>
      <c r="BJ110" s="326"/>
    </row>
    <row r="111" spans="27:62" ht="15" x14ac:dyDescent="0.2">
      <c r="AA111" s="326"/>
      <c r="AB111" s="343">
        <v>906.76499999999999</v>
      </c>
      <c r="AC111" s="343"/>
      <c r="AD111" s="343">
        <v>2128.8166000000001</v>
      </c>
      <c r="AE111" s="326"/>
      <c r="AF111" s="326"/>
      <c r="AG111" s="326"/>
      <c r="AP111" s="326"/>
      <c r="AQ111" s="343"/>
      <c r="AR111" s="346"/>
      <c r="AS111" s="343">
        <v>8.9433970000000002E-2</v>
      </c>
      <c r="AT111" s="326"/>
      <c r="BF111" s="326"/>
      <c r="BG111" s="352">
        <v>80968946</v>
      </c>
      <c r="BH111" s="343"/>
      <c r="BI111" s="343">
        <v>178641874</v>
      </c>
      <c r="BJ111" s="326"/>
    </row>
    <row r="112" spans="27:62" ht="15" x14ac:dyDescent="0.2">
      <c r="AA112" s="326"/>
      <c r="AB112" s="343">
        <v>1128.6559999999999</v>
      </c>
      <c r="AC112" s="343"/>
      <c r="AD112" s="343">
        <v>1793.4346</v>
      </c>
      <c r="AE112" s="326"/>
      <c r="AF112" s="326"/>
      <c r="AG112" s="326"/>
      <c r="AP112" s="326"/>
      <c r="AQ112" s="343"/>
      <c r="AR112" s="346"/>
      <c r="AS112" s="343">
        <v>0.16053888999999999</v>
      </c>
      <c r="AT112" s="326"/>
      <c r="BF112" s="326"/>
      <c r="BG112" s="352">
        <v>73358712</v>
      </c>
      <c r="BH112" s="344" t="s">
        <v>184</v>
      </c>
      <c r="BI112" s="343">
        <v>186061741</v>
      </c>
      <c r="BJ112" s="326"/>
    </row>
    <row r="113" spans="27:62" ht="15" x14ac:dyDescent="0.2">
      <c r="AA113" s="326"/>
      <c r="AB113" s="343">
        <v>744.04700000000003</v>
      </c>
      <c r="AC113" s="343"/>
      <c r="AD113" s="343">
        <v>1520.5336</v>
      </c>
      <c r="AE113" s="326"/>
      <c r="AF113" s="326"/>
      <c r="AG113" s="326"/>
      <c r="AP113" s="326"/>
      <c r="AQ113" s="343"/>
      <c r="AR113" s="346"/>
      <c r="AS113" s="343">
        <v>0.10748626</v>
      </c>
      <c r="AT113" s="326"/>
      <c r="BF113" s="326"/>
      <c r="BG113" s="352">
        <v>70817271</v>
      </c>
      <c r="BH113" s="343"/>
      <c r="BI113" s="343">
        <v>172912008</v>
      </c>
      <c r="BJ113" s="326"/>
    </row>
    <row r="114" spans="27:62" ht="15" x14ac:dyDescent="0.2">
      <c r="AA114" s="326"/>
      <c r="AB114" s="343">
        <v>736.85599999999999</v>
      </c>
      <c r="AC114" s="343"/>
      <c r="AD114" s="343">
        <v>1888.3306</v>
      </c>
      <c r="AE114" s="326"/>
      <c r="AF114" s="326"/>
      <c r="AG114" s="326"/>
      <c r="AP114" s="326"/>
      <c r="AQ114" s="343"/>
      <c r="AR114" s="346"/>
      <c r="AS114" s="343">
        <v>0.22703628000000001</v>
      </c>
      <c r="AT114" s="326"/>
      <c r="BF114" s="326"/>
      <c r="BG114" s="352">
        <v>67613644</v>
      </c>
      <c r="BH114" s="343"/>
      <c r="BI114" s="343">
        <v>197448511</v>
      </c>
      <c r="BJ114" s="326"/>
    </row>
    <row r="115" spans="27:62" ht="15" x14ac:dyDescent="0.2">
      <c r="AA115" s="326" t="s">
        <v>392</v>
      </c>
      <c r="AB115" s="343">
        <v>2644.3229999999999</v>
      </c>
      <c r="AC115" s="343"/>
      <c r="AD115" s="343">
        <v>2135.3026</v>
      </c>
      <c r="AE115" s="326"/>
      <c r="AF115" s="326"/>
      <c r="AG115" s="326"/>
      <c r="AP115" s="326"/>
      <c r="AQ115" s="343"/>
      <c r="AR115" s="346"/>
      <c r="AS115" s="343">
        <v>5.9622649999999999E-2</v>
      </c>
      <c r="AT115" s="326"/>
      <c r="BF115" s="326"/>
      <c r="BG115" s="352">
        <v>99990327</v>
      </c>
      <c r="BH115" s="343"/>
      <c r="BI115" s="343">
        <v>169364270</v>
      </c>
      <c r="BJ115" s="326"/>
    </row>
    <row r="116" spans="27:62" ht="15" x14ac:dyDescent="0.2">
      <c r="AA116" s="326"/>
      <c r="AB116" s="343">
        <v>2881.2370000000001</v>
      </c>
      <c r="AC116" s="343"/>
      <c r="AD116" s="343">
        <v>2061.8326000000002</v>
      </c>
      <c r="AE116" s="326"/>
      <c r="AF116" s="326"/>
      <c r="AG116" s="326"/>
      <c r="AP116" s="326"/>
      <c r="AQ116" s="343"/>
      <c r="AR116" s="346"/>
      <c r="AS116" s="343">
        <v>0.12291524</v>
      </c>
      <c r="AT116" s="326"/>
      <c r="BF116" s="326"/>
      <c r="BG116" s="352">
        <v>96276301</v>
      </c>
      <c r="BH116" s="343"/>
      <c r="BI116" s="343">
        <v>183942266</v>
      </c>
      <c r="BJ116" s="326"/>
    </row>
    <row r="117" spans="27:62" ht="15" x14ac:dyDescent="0.2">
      <c r="AA117" s="326"/>
      <c r="AB117" s="343">
        <v>2318</v>
      </c>
      <c r="AC117" s="343"/>
      <c r="AD117" s="343">
        <v>1310.7926</v>
      </c>
      <c r="AE117" s="326"/>
      <c r="AF117" s="326"/>
      <c r="AG117" s="326"/>
      <c r="AP117" s="326"/>
      <c r="AQ117" s="343"/>
      <c r="AR117" s="346"/>
      <c r="AS117" s="343">
        <v>0.24034658</v>
      </c>
      <c r="AT117" s="326"/>
      <c r="BF117" s="326"/>
      <c r="BG117" s="352">
        <v>120900331</v>
      </c>
      <c r="BH117" s="343"/>
      <c r="BI117" s="343">
        <v>229629207</v>
      </c>
      <c r="BJ117" s="326"/>
    </row>
    <row r="118" spans="27:62" ht="15" x14ac:dyDescent="0.2">
      <c r="AA118" s="326"/>
      <c r="AB118" s="343">
        <v>2345.9299999999998</v>
      </c>
      <c r="AC118" s="343"/>
      <c r="AD118" s="343">
        <v>1896.3216</v>
      </c>
      <c r="AE118" s="326"/>
      <c r="AF118" s="326"/>
      <c r="AG118" s="326"/>
      <c r="AP118" s="326"/>
      <c r="AQ118" s="343"/>
      <c r="AR118" s="346"/>
      <c r="AS118" s="343">
        <v>0.14905662</v>
      </c>
      <c r="AT118" s="326"/>
      <c r="BF118" s="326"/>
      <c r="BG118" s="352">
        <v>106025299</v>
      </c>
      <c r="BH118" s="343"/>
      <c r="BI118" s="343">
        <v>195630929</v>
      </c>
      <c r="BJ118" s="326"/>
    </row>
    <row r="119" spans="27:62" ht="15" x14ac:dyDescent="0.2">
      <c r="AA119" s="326"/>
      <c r="AB119" s="343">
        <v>2192.2379999999998</v>
      </c>
      <c r="AC119" s="343"/>
      <c r="AD119" s="343">
        <v>1453.4005999999999</v>
      </c>
      <c r="AE119" s="326"/>
      <c r="AF119" s="326"/>
      <c r="AG119" s="326"/>
      <c r="AP119" s="326"/>
      <c r="AQ119" s="343"/>
      <c r="AR119" s="346"/>
      <c r="AS119" s="343">
        <v>0.10748626</v>
      </c>
      <c r="AT119" s="326"/>
      <c r="BF119" s="326"/>
      <c r="BG119" s="352">
        <v>113739095</v>
      </c>
      <c r="BH119" s="343"/>
      <c r="BI119" s="343">
        <v>137396558</v>
      </c>
      <c r="BJ119" s="326"/>
    </row>
    <row r="120" spans="27:62" ht="15" x14ac:dyDescent="0.2">
      <c r="AA120" s="326"/>
      <c r="AB120" s="343">
        <v>2807.2040000000002</v>
      </c>
      <c r="AC120" s="326"/>
      <c r="AD120" s="326"/>
      <c r="AE120" s="326"/>
      <c r="AF120" s="326"/>
      <c r="AG120" s="326"/>
      <c r="AP120" s="326"/>
      <c r="AQ120" s="343"/>
      <c r="AR120" s="346"/>
      <c r="AS120" s="343">
        <v>6.6660150000000001E-2</v>
      </c>
      <c r="AT120" s="326"/>
      <c r="BF120" s="326"/>
      <c r="BG120" s="352">
        <v>154384242</v>
      </c>
      <c r="BH120" s="343"/>
      <c r="BI120" s="343">
        <v>160657124</v>
      </c>
      <c r="BJ120" s="326"/>
    </row>
    <row r="121" spans="27:62" ht="15" x14ac:dyDescent="0.2">
      <c r="AA121" s="326"/>
      <c r="AB121" s="343">
        <v>2327.8139999999999</v>
      </c>
      <c r="AC121" s="326"/>
      <c r="AD121" s="326"/>
      <c r="AE121" s="326"/>
      <c r="AF121" s="326"/>
      <c r="AG121" s="326"/>
      <c r="AP121" s="326"/>
      <c r="AQ121" s="343"/>
      <c r="AR121" s="346"/>
      <c r="AS121" s="343">
        <v>0.12291524</v>
      </c>
      <c r="AT121" s="326"/>
      <c r="BF121" s="326"/>
      <c r="BG121" s="352">
        <v>84906743</v>
      </c>
      <c r="BH121" s="343"/>
      <c r="BI121" s="343">
        <v>160899851</v>
      </c>
      <c r="BJ121" s="326"/>
    </row>
    <row r="122" spans="27:62" ht="15" x14ac:dyDescent="0.2">
      <c r="AA122" s="326"/>
      <c r="AB122" s="343">
        <v>2250.9290000000001</v>
      </c>
      <c r="AC122" s="343"/>
      <c r="AD122" s="326"/>
      <c r="AE122" s="326"/>
      <c r="AF122" s="326"/>
      <c r="AG122" s="326"/>
      <c r="AP122" s="326"/>
      <c r="AQ122" s="343"/>
      <c r="AR122" s="346"/>
      <c r="AS122" s="343">
        <v>0.12291524</v>
      </c>
      <c r="AT122" s="326"/>
      <c r="BF122" s="326"/>
      <c r="BG122" s="352">
        <v>121348020</v>
      </c>
      <c r="BH122" s="343"/>
      <c r="BI122" s="343">
        <v>164876229</v>
      </c>
      <c r="BJ122" s="326"/>
    </row>
    <row r="123" spans="27:62" ht="15" x14ac:dyDescent="0.2">
      <c r="AA123" s="326"/>
      <c r="AB123" s="343">
        <v>2120.1979999999999</v>
      </c>
      <c r="AC123" s="343"/>
      <c r="AD123" s="343"/>
      <c r="AE123" s="326"/>
      <c r="AF123" s="326"/>
      <c r="AG123" s="326"/>
      <c r="AP123" s="326"/>
      <c r="AQ123" s="343"/>
      <c r="AR123" s="346"/>
      <c r="AS123" s="343">
        <v>0.10748626</v>
      </c>
      <c r="AT123" s="326"/>
      <c r="BF123" s="326"/>
      <c r="BG123" s="352">
        <v>121093281</v>
      </c>
      <c r="BH123" s="343"/>
      <c r="BI123" s="343">
        <v>195423081</v>
      </c>
      <c r="BJ123" s="326"/>
    </row>
    <row r="124" spans="27:62" ht="15" x14ac:dyDescent="0.2">
      <c r="AA124" s="326"/>
      <c r="AB124" s="343">
        <v>2386.7249999999999</v>
      </c>
      <c r="AC124" s="343"/>
      <c r="AD124" s="343"/>
      <c r="AE124" s="326"/>
      <c r="AF124" s="326"/>
      <c r="AG124" s="326"/>
      <c r="AP124" s="326"/>
      <c r="AQ124" s="343"/>
      <c r="AR124" s="346"/>
      <c r="AS124" s="343">
        <v>0.21702972000000001</v>
      </c>
      <c r="AT124" s="326"/>
      <c r="BF124" s="326"/>
      <c r="BG124" s="352">
        <v>115245878</v>
      </c>
      <c r="BH124" s="343"/>
      <c r="BI124" s="343">
        <v>199640471</v>
      </c>
      <c r="BJ124" s="326"/>
    </row>
    <row r="125" spans="27:62" ht="15" x14ac:dyDescent="0.2">
      <c r="AA125" s="326"/>
      <c r="AB125" s="343">
        <v>2575.4920000000002</v>
      </c>
      <c r="AC125" s="343"/>
      <c r="AD125" s="343"/>
      <c r="AE125" s="326"/>
      <c r="AF125" s="326"/>
      <c r="AG125" s="326"/>
      <c r="AP125" s="326"/>
      <c r="AQ125" s="343"/>
      <c r="AR125" s="346"/>
      <c r="AS125" s="343">
        <v>0.18133521</v>
      </c>
      <c r="AT125" s="326"/>
      <c r="BF125" s="326" t="s">
        <v>392</v>
      </c>
      <c r="BG125" s="352">
        <v>136395384</v>
      </c>
      <c r="BH125" s="343"/>
      <c r="BI125" s="343">
        <v>165295748</v>
      </c>
      <c r="BJ125" s="326"/>
    </row>
    <row r="126" spans="27:62" ht="15" x14ac:dyDescent="0.2">
      <c r="AA126" s="326"/>
      <c r="AB126" s="343">
        <v>2686.6959999999999</v>
      </c>
      <c r="AC126" s="343"/>
      <c r="AD126" s="343"/>
      <c r="AE126" s="326"/>
      <c r="AF126" s="326"/>
      <c r="AG126" s="326"/>
      <c r="AP126" s="326"/>
      <c r="AQ126" s="343"/>
      <c r="AR126" s="346"/>
      <c r="AS126" s="343">
        <v>8.4319160000000004E-2</v>
      </c>
      <c r="AT126" s="326"/>
      <c r="BF126" s="326"/>
      <c r="BG126" s="352">
        <v>117326067</v>
      </c>
      <c r="BH126" s="343"/>
      <c r="BI126" s="343">
        <v>153904855</v>
      </c>
      <c r="BJ126" s="326"/>
    </row>
    <row r="127" spans="27:62" ht="15" x14ac:dyDescent="0.2">
      <c r="AA127" s="326"/>
      <c r="AB127" s="343">
        <v>2328.5239999999999</v>
      </c>
      <c r="AC127" s="343"/>
      <c r="AD127" s="343"/>
      <c r="AE127" s="326"/>
      <c r="AF127" s="326"/>
      <c r="AG127" s="326"/>
      <c r="AP127" s="326"/>
      <c r="AQ127" s="343"/>
      <c r="AR127" s="346"/>
      <c r="AS127" s="343">
        <v>0.16053888999999999</v>
      </c>
      <c r="AT127" s="326"/>
      <c r="BF127" s="326"/>
      <c r="BG127" s="352">
        <v>163156049</v>
      </c>
      <c r="BH127" s="343"/>
      <c r="BI127" s="343">
        <v>191910601</v>
      </c>
      <c r="BJ127" s="326"/>
    </row>
    <row r="128" spans="27:62" ht="15" x14ac:dyDescent="0.2">
      <c r="AA128" s="326"/>
      <c r="AB128" s="343">
        <v>2388.15</v>
      </c>
      <c r="AC128" s="343"/>
      <c r="AD128" s="343"/>
      <c r="AE128" s="326"/>
      <c r="AF128" s="326"/>
      <c r="AG128" s="326"/>
      <c r="AP128" s="326"/>
      <c r="AQ128" s="343"/>
      <c r="AR128" s="346"/>
      <c r="AS128" s="343">
        <v>0.1192453</v>
      </c>
      <c r="AT128" s="326"/>
      <c r="BF128" s="326"/>
      <c r="BG128" s="352">
        <v>131285199</v>
      </c>
      <c r="BH128" s="343"/>
      <c r="BI128" s="343">
        <v>193961715</v>
      </c>
      <c r="BJ128" s="326"/>
    </row>
    <row r="129" spans="27:62" ht="15" x14ac:dyDescent="0.2">
      <c r="AA129" s="326"/>
      <c r="AB129" s="343">
        <v>2246.7689999999998</v>
      </c>
      <c r="AC129" s="343"/>
      <c r="AD129" s="343"/>
      <c r="AE129" s="326"/>
      <c r="AF129" s="326"/>
      <c r="AG129" s="326"/>
      <c r="AP129" s="326"/>
      <c r="AQ129" s="343"/>
      <c r="AR129" s="346"/>
      <c r="AS129" s="343">
        <v>8.4319160000000004E-2</v>
      </c>
      <c r="AT129" s="326"/>
      <c r="BF129" s="326"/>
      <c r="BG129" s="352">
        <v>134412014</v>
      </c>
      <c r="BH129" s="343"/>
      <c r="BI129" s="343">
        <v>171502621</v>
      </c>
      <c r="BJ129" s="326"/>
    </row>
    <row r="130" spans="27:62" ht="15" x14ac:dyDescent="0.2">
      <c r="AA130" s="326"/>
      <c r="AB130" s="343">
        <v>3019.259</v>
      </c>
      <c r="AC130" s="343"/>
      <c r="AD130" s="343"/>
      <c r="AE130" s="326"/>
      <c r="AF130" s="326"/>
      <c r="AG130" s="326"/>
      <c r="AP130" s="326"/>
      <c r="AQ130" s="343"/>
      <c r="AR130" s="344"/>
      <c r="AS130" s="343">
        <v>0.10748626</v>
      </c>
      <c r="AT130" s="326"/>
      <c r="BF130" s="326"/>
      <c r="BG130" s="352">
        <v>116045809</v>
      </c>
      <c r="BH130" s="343"/>
      <c r="BI130" s="343">
        <v>116094095</v>
      </c>
      <c r="BJ130" s="326"/>
    </row>
    <row r="131" spans="27:62" ht="15" x14ac:dyDescent="0.2">
      <c r="AA131" s="326"/>
      <c r="AB131" s="343">
        <v>2389.2620000000002</v>
      </c>
      <c r="AC131" s="343"/>
      <c r="AD131" s="343"/>
      <c r="AE131" s="326"/>
      <c r="AF131" s="326"/>
      <c r="AG131" s="326"/>
      <c r="AP131" s="326"/>
      <c r="AQ131" s="343"/>
      <c r="AR131" s="344"/>
      <c r="AS131" s="326"/>
      <c r="AT131" s="326"/>
      <c r="BF131" s="326"/>
      <c r="BG131" s="352">
        <v>130185413</v>
      </c>
      <c r="BH131" s="343"/>
      <c r="BI131" s="343">
        <v>198356867</v>
      </c>
      <c r="BJ131" s="326"/>
    </row>
    <row r="132" spans="27:62" ht="15" x14ac:dyDescent="0.2">
      <c r="AA132" s="326"/>
      <c r="AB132" s="343">
        <v>3189.9929999999999</v>
      </c>
      <c r="AC132" s="343"/>
      <c r="AD132" s="343"/>
      <c r="AE132" s="326"/>
      <c r="AF132" s="326"/>
      <c r="AG132" s="326"/>
      <c r="AP132" s="326"/>
      <c r="AQ132" s="343"/>
      <c r="AR132" s="344"/>
      <c r="AS132" s="326"/>
      <c r="AT132" s="326"/>
      <c r="BF132" s="326"/>
      <c r="BG132" s="352">
        <v>98196592</v>
      </c>
      <c r="BH132" s="343"/>
      <c r="BI132" s="343">
        <v>127854658</v>
      </c>
      <c r="BJ132" s="326"/>
    </row>
    <row r="133" spans="27:62" ht="15" x14ac:dyDescent="0.2">
      <c r="AA133" s="326"/>
      <c r="AB133" s="343">
        <v>2995.433</v>
      </c>
      <c r="AC133" s="343"/>
      <c r="AD133" s="343"/>
      <c r="AE133" s="326"/>
      <c r="AF133" s="326"/>
      <c r="AG133" s="326"/>
      <c r="AP133" s="326"/>
      <c r="AQ133" s="343"/>
      <c r="AR133" s="344"/>
      <c r="AS133" s="326"/>
      <c r="AT133" s="326"/>
      <c r="BF133" s="326"/>
      <c r="BG133" s="352">
        <v>105669395</v>
      </c>
      <c r="BH133" s="343"/>
      <c r="BI133" s="343">
        <v>146946084</v>
      </c>
      <c r="BJ133" s="326"/>
    </row>
    <row r="134" spans="27:62" ht="15" x14ac:dyDescent="0.2">
      <c r="AA134" s="326"/>
      <c r="AB134" s="343">
        <v>2805.85</v>
      </c>
      <c r="AC134" s="343"/>
      <c r="AD134" s="343"/>
      <c r="AE134" s="326"/>
      <c r="AF134" s="326"/>
      <c r="AG134" s="326"/>
      <c r="AP134" s="326"/>
      <c r="AQ134" s="343"/>
      <c r="AR134" s="344"/>
      <c r="AS134" s="326"/>
      <c r="AT134" s="326"/>
      <c r="BF134" s="326"/>
      <c r="BG134" s="352">
        <v>129386177</v>
      </c>
      <c r="BH134" s="343"/>
      <c r="BI134" s="343">
        <v>120679480</v>
      </c>
      <c r="BJ134" s="326"/>
    </row>
    <row r="135" spans="27:62" ht="15" x14ac:dyDescent="0.2">
      <c r="AA135" s="326"/>
      <c r="AB135" s="343">
        <v>2101.1750000000002</v>
      </c>
      <c r="AC135" s="343"/>
      <c r="AD135" s="343"/>
      <c r="AE135" s="326"/>
      <c r="AF135" s="326"/>
      <c r="AG135" s="326"/>
      <c r="AP135" s="326"/>
      <c r="AQ135" s="343"/>
      <c r="AR135" s="344"/>
      <c r="AS135" s="326"/>
      <c r="AT135" s="326"/>
      <c r="BF135" s="326"/>
      <c r="BG135" s="352">
        <v>150877420</v>
      </c>
      <c r="BH135" s="343"/>
      <c r="BI135" s="343">
        <v>120368424</v>
      </c>
      <c r="BJ135" s="326"/>
    </row>
    <row r="136" spans="27:62" ht="15" x14ac:dyDescent="0.2">
      <c r="AA136" s="326"/>
      <c r="AB136" s="343">
        <v>2033.434</v>
      </c>
      <c r="AC136" s="343"/>
      <c r="AD136" s="343"/>
      <c r="AE136" s="326"/>
      <c r="AF136" s="326"/>
      <c r="AG136" s="326"/>
      <c r="AP136" s="326"/>
      <c r="AQ136" s="343"/>
      <c r="AR136" s="344"/>
      <c r="AS136" s="326"/>
      <c r="AT136" s="326"/>
      <c r="BF136" s="326"/>
      <c r="BG136" s="352">
        <v>95474520</v>
      </c>
      <c r="BH136" s="343"/>
      <c r="BI136" s="343">
        <v>116303952</v>
      </c>
      <c r="BJ136" s="326"/>
    </row>
    <row r="137" spans="27:62" ht="15" x14ac:dyDescent="0.2">
      <c r="AA137" s="326"/>
      <c r="AB137" s="343">
        <v>2511.7150000000001</v>
      </c>
      <c r="AC137" s="343"/>
      <c r="AD137" s="343"/>
      <c r="AE137" s="326"/>
      <c r="AF137" s="326"/>
      <c r="AG137" s="326"/>
      <c r="AP137" s="326"/>
      <c r="AQ137" s="343"/>
      <c r="AR137" s="344"/>
      <c r="AS137" s="326"/>
      <c r="AT137" s="326"/>
      <c r="BF137" s="326"/>
      <c r="BG137" s="352">
        <v>164751458</v>
      </c>
      <c r="BH137" s="343"/>
      <c r="BI137" s="343">
        <v>171385087</v>
      </c>
      <c r="BJ137" s="326"/>
    </row>
    <row r="138" spans="27:62" ht="15" x14ac:dyDescent="0.2">
      <c r="AA138" s="326"/>
      <c r="AB138" s="326"/>
      <c r="AC138" s="343"/>
      <c r="AD138" s="343"/>
      <c r="AE138" s="326"/>
      <c r="AF138" s="326"/>
      <c r="AG138" s="326"/>
      <c r="AP138" s="326"/>
      <c r="AQ138" s="343"/>
      <c r="AR138" s="344"/>
      <c r="AS138" s="326"/>
      <c r="AT138" s="326"/>
      <c r="BF138" s="326"/>
      <c r="BG138" s="352">
        <v>107063925</v>
      </c>
      <c r="BH138" s="343"/>
      <c r="BI138" s="343">
        <v>226149739</v>
      </c>
      <c r="BJ138" s="326"/>
    </row>
    <row r="139" spans="27:62" ht="15" x14ac:dyDescent="0.2">
      <c r="AA139" s="326"/>
      <c r="AB139" s="326"/>
      <c r="AC139" s="343"/>
      <c r="AD139" s="343"/>
      <c r="AE139" s="326"/>
      <c r="AF139" s="326"/>
      <c r="AG139" s="326"/>
      <c r="AP139" s="326"/>
      <c r="AQ139" s="326"/>
      <c r="AR139" s="344"/>
      <c r="AS139" s="326"/>
      <c r="AT139" s="326"/>
      <c r="BF139" s="326"/>
      <c r="BG139" s="352">
        <v>153944227</v>
      </c>
      <c r="BH139" s="343"/>
      <c r="BI139" s="343">
        <v>173257925</v>
      </c>
      <c r="BJ139" s="326"/>
    </row>
    <row r="140" spans="27:62" ht="15" x14ac:dyDescent="0.2">
      <c r="AA140" s="326"/>
      <c r="AB140" s="326"/>
      <c r="AC140" s="343"/>
      <c r="AD140" s="343"/>
      <c r="AE140" s="326"/>
      <c r="AF140" s="326"/>
      <c r="AG140" s="326"/>
      <c r="AP140" s="326"/>
      <c r="AQ140" s="326"/>
      <c r="AR140" s="344"/>
      <c r="AS140" s="326"/>
      <c r="AT140" s="326"/>
      <c r="BF140" s="326"/>
      <c r="BG140" s="352">
        <v>125758116</v>
      </c>
      <c r="BH140" s="343"/>
      <c r="BI140" s="343">
        <v>160064978</v>
      </c>
      <c r="BJ140" s="326"/>
    </row>
    <row r="141" spans="27:62" ht="15" x14ac:dyDescent="0.2">
      <c r="AA141" s="326"/>
      <c r="AB141" s="343"/>
      <c r="AC141" s="343"/>
      <c r="AD141" s="343"/>
      <c r="AE141" s="326"/>
      <c r="AF141" s="326"/>
      <c r="AG141" s="326"/>
      <c r="BF141" s="326"/>
      <c r="BG141" s="352">
        <v>144762572</v>
      </c>
      <c r="BH141" s="343"/>
      <c r="BI141" s="343">
        <v>167050149</v>
      </c>
      <c r="BJ141" s="326"/>
    </row>
    <row r="142" spans="27:62" ht="15" x14ac:dyDescent="0.2">
      <c r="AA142" s="326"/>
      <c r="AB142" s="343"/>
      <c r="AC142" s="343"/>
      <c r="AD142" s="343"/>
      <c r="AE142" s="326"/>
      <c r="AF142" s="326"/>
      <c r="AG142" s="326"/>
      <c r="BF142" s="326"/>
      <c r="BG142" s="352">
        <v>180731060</v>
      </c>
      <c r="BH142" s="343"/>
      <c r="BI142" s="343">
        <v>154693085</v>
      </c>
      <c r="BJ142" s="326"/>
    </row>
    <row r="143" spans="27:62" ht="15" x14ac:dyDescent="0.2">
      <c r="AA143" s="326"/>
      <c r="AB143" s="326"/>
      <c r="AC143" s="343"/>
      <c r="AD143" s="343"/>
      <c r="AE143" s="326"/>
      <c r="AF143" s="326"/>
      <c r="AG143" s="326"/>
      <c r="BF143" s="326"/>
      <c r="BG143" s="352">
        <v>104153923</v>
      </c>
      <c r="BH143" s="343"/>
      <c r="BI143" s="343">
        <v>148367202</v>
      </c>
      <c r="BJ143" s="326"/>
    </row>
    <row r="144" spans="27:62" ht="15" x14ac:dyDescent="0.2">
      <c r="AA144" s="326"/>
      <c r="AB144" s="326"/>
      <c r="AC144" s="343"/>
      <c r="AD144" s="343"/>
      <c r="AE144" s="326"/>
      <c r="AF144" s="326"/>
      <c r="AG144" s="326"/>
      <c r="BF144" s="326"/>
      <c r="BG144" s="352">
        <v>211221964</v>
      </c>
      <c r="BH144" s="343"/>
      <c r="BI144" s="343">
        <v>180307277</v>
      </c>
      <c r="BJ144" s="326"/>
    </row>
    <row r="145" spans="27:62" ht="15" x14ac:dyDescent="0.2">
      <c r="AA145" s="326"/>
      <c r="AB145" s="326"/>
      <c r="AC145" s="343"/>
      <c r="AD145" s="343"/>
      <c r="AE145" s="326"/>
      <c r="AF145" s="326"/>
      <c r="AG145" s="326"/>
      <c r="BF145" s="326"/>
      <c r="BG145" s="352">
        <v>132620733</v>
      </c>
      <c r="BH145" s="343"/>
      <c r="BI145" s="343">
        <v>222521488</v>
      </c>
      <c r="BJ145" s="326"/>
    </row>
    <row r="146" spans="27:62" ht="15" x14ac:dyDescent="0.2">
      <c r="AA146" s="326"/>
      <c r="AB146" s="326"/>
      <c r="AC146" s="326"/>
      <c r="AD146" s="326"/>
      <c r="AE146" s="326"/>
      <c r="AF146" s="326"/>
      <c r="AG146" s="326"/>
      <c r="BF146" s="326"/>
      <c r="BG146" s="352">
        <v>133488038</v>
      </c>
      <c r="BH146" s="343"/>
      <c r="BI146" s="343">
        <v>164797918</v>
      </c>
      <c r="BJ146" s="326"/>
    </row>
    <row r="147" spans="27:62" ht="15" x14ac:dyDescent="0.2">
      <c r="AA147" s="326"/>
      <c r="AB147" s="326"/>
      <c r="AC147" s="326"/>
      <c r="AD147" s="326"/>
      <c r="AE147" s="326"/>
      <c r="AF147" s="326"/>
      <c r="AG147" s="326"/>
      <c r="BF147" s="326"/>
      <c r="BG147" s="352">
        <v>192161345</v>
      </c>
      <c r="BH147" s="343"/>
      <c r="BI147" s="343">
        <v>141637955</v>
      </c>
      <c r="BJ147" s="326"/>
    </row>
    <row r="148" spans="27:62" ht="15" x14ac:dyDescent="0.2">
      <c r="AA148" s="326"/>
      <c r="AB148" s="326"/>
      <c r="AC148" s="326"/>
      <c r="AD148" s="326"/>
      <c r="AE148" s="326"/>
      <c r="AF148" s="326"/>
      <c r="AG148" s="326"/>
      <c r="BF148" s="326"/>
      <c r="BG148" s="352">
        <v>174762797</v>
      </c>
      <c r="BH148" s="343"/>
      <c r="BI148" s="343">
        <v>155636538</v>
      </c>
      <c r="BJ148" s="326"/>
    </row>
    <row r="149" spans="27:62" ht="15" x14ac:dyDescent="0.2">
      <c r="BF149" s="326"/>
      <c r="BG149" s="352">
        <v>171535779</v>
      </c>
      <c r="BH149" s="343"/>
      <c r="BI149" s="343">
        <v>135199790</v>
      </c>
      <c r="BJ149" s="326"/>
    </row>
    <row r="150" spans="27:62" ht="15" x14ac:dyDescent="0.2">
      <c r="BF150" s="326"/>
      <c r="BG150" s="352">
        <v>210412979</v>
      </c>
      <c r="BH150" s="343"/>
      <c r="BI150" s="343">
        <v>136622255</v>
      </c>
      <c r="BJ150" s="326"/>
    </row>
    <row r="151" spans="27:62" ht="15" x14ac:dyDescent="0.2">
      <c r="BF151" s="326"/>
      <c r="BG151" s="352">
        <v>225983560</v>
      </c>
      <c r="BH151" s="343"/>
      <c r="BI151" s="343">
        <v>123472208</v>
      </c>
      <c r="BJ151" s="326"/>
    </row>
    <row r="152" spans="27:62" ht="15" x14ac:dyDescent="0.2">
      <c r="BF152" s="326"/>
      <c r="BG152" s="352">
        <v>159889940</v>
      </c>
      <c r="BH152" s="343"/>
      <c r="BI152" s="343">
        <v>137003856</v>
      </c>
      <c r="BJ152" s="326"/>
    </row>
    <row r="153" spans="27:62" ht="15" x14ac:dyDescent="0.2">
      <c r="BF153" s="326"/>
      <c r="BG153" s="352">
        <v>137351951</v>
      </c>
      <c r="BH153" s="343"/>
      <c r="BI153" s="343">
        <v>137670363</v>
      </c>
      <c r="BJ153" s="326"/>
    </row>
    <row r="154" spans="27:62" ht="15" x14ac:dyDescent="0.2">
      <c r="BF154" s="326"/>
      <c r="BG154" s="352">
        <v>127882497</v>
      </c>
      <c r="BH154" s="343"/>
      <c r="BI154" s="343">
        <v>112413035</v>
      </c>
      <c r="BJ154" s="326"/>
    </row>
    <row r="155" spans="27:62" ht="15" x14ac:dyDescent="0.2">
      <c r="BF155" s="326"/>
      <c r="BG155" s="352">
        <v>119834156</v>
      </c>
      <c r="BH155" s="343"/>
      <c r="BI155" s="343">
        <v>124703727</v>
      </c>
      <c r="BJ155" s="326"/>
    </row>
    <row r="156" spans="27:62" ht="15" x14ac:dyDescent="0.2">
      <c r="BF156" s="326"/>
      <c r="BG156" s="352">
        <v>156807892</v>
      </c>
      <c r="BH156" s="343"/>
      <c r="BI156" s="343">
        <v>175700297</v>
      </c>
      <c r="BJ156" s="326"/>
    </row>
    <row r="157" spans="27:62" ht="15" x14ac:dyDescent="0.2">
      <c r="BF157" s="326"/>
      <c r="BG157" s="352">
        <v>163439893</v>
      </c>
      <c r="BH157" s="343"/>
      <c r="BI157" s="343">
        <v>156785473</v>
      </c>
      <c r="BJ157" s="326"/>
    </row>
    <row r="158" spans="27:62" ht="15" x14ac:dyDescent="0.2">
      <c r="BF158" s="326"/>
      <c r="BG158" s="352">
        <v>137225332</v>
      </c>
      <c r="BH158" s="343"/>
      <c r="BI158" s="343">
        <v>169419981</v>
      </c>
      <c r="BJ158" s="326"/>
    </row>
    <row r="159" spans="27:62" ht="15" x14ac:dyDescent="0.2">
      <c r="BF159" s="326"/>
      <c r="BG159" s="352">
        <v>151873847</v>
      </c>
      <c r="BH159" s="343"/>
      <c r="BI159" s="343">
        <v>181546713</v>
      </c>
      <c r="BJ159" s="326"/>
    </row>
    <row r="160" spans="27:62" ht="15" x14ac:dyDescent="0.2">
      <c r="BF160" s="326"/>
      <c r="BG160" s="352">
        <v>192808854</v>
      </c>
      <c r="BH160" s="343"/>
      <c r="BI160" s="343">
        <v>154734260</v>
      </c>
      <c r="BJ160" s="326"/>
    </row>
    <row r="161" spans="58:62" ht="15" x14ac:dyDescent="0.2">
      <c r="BF161" s="326"/>
      <c r="BG161" s="352">
        <v>165996317</v>
      </c>
      <c r="BH161" s="343"/>
      <c r="BI161" s="343">
        <v>121597255</v>
      </c>
      <c r="BJ161" s="326"/>
    </row>
    <row r="162" spans="58:62" ht="15" x14ac:dyDescent="0.2">
      <c r="BF162" s="326"/>
      <c r="BG162" s="352">
        <v>97515480</v>
      </c>
      <c r="BH162" s="343"/>
      <c r="BI162" s="343">
        <v>153809192</v>
      </c>
      <c r="BJ162" s="326"/>
    </row>
    <row r="163" spans="58:62" ht="15" x14ac:dyDescent="0.2">
      <c r="BF163" s="326"/>
      <c r="BG163" s="352">
        <v>115761046</v>
      </c>
      <c r="BH163" s="343"/>
      <c r="BI163" s="343">
        <v>155602496</v>
      </c>
      <c r="BJ163" s="326"/>
    </row>
    <row r="164" spans="58:62" ht="15" x14ac:dyDescent="0.2">
      <c r="BF164" s="326"/>
      <c r="BG164" s="352">
        <v>88432643</v>
      </c>
      <c r="BH164" s="343"/>
      <c r="BI164" s="343">
        <v>153597772</v>
      </c>
      <c r="BJ164" s="326"/>
    </row>
    <row r="165" spans="58:62" ht="15" x14ac:dyDescent="0.2">
      <c r="BF165" s="326"/>
      <c r="BG165" s="352">
        <v>148834697</v>
      </c>
      <c r="BH165" s="343"/>
      <c r="BI165" s="343">
        <v>180124866</v>
      </c>
      <c r="BJ165" s="326"/>
    </row>
    <row r="166" spans="58:62" ht="15" x14ac:dyDescent="0.2">
      <c r="BF166" s="326"/>
      <c r="BG166" s="352">
        <v>102733557</v>
      </c>
      <c r="BH166" s="344" t="s">
        <v>392</v>
      </c>
      <c r="BI166" s="343">
        <v>149575455</v>
      </c>
      <c r="BJ166" s="326"/>
    </row>
    <row r="167" spans="58:62" ht="15" x14ac:dyDescent="0.2">
      <c r="BF167" s="326"/>
      <c r="BG167" s="352">
        <v>89959625</v>
      </c>
      <c r="BH167" s="343"/>
      <c r="BI167" s="343">
        <v>123960278</v>
      </c>
      <c r="BJ167" s="326"/>
    </row>
    <row r="168" spans="58:62" ht="15" x14ac:dyDescent="0.2">
      <c r="BF168" s="326"/>
      <c r="BG168" s="352">
        <v>99337050</v>
      </c>
      <c r="BH168" s="343"/>
      <c r="BI168" s="343">
        <v>111869120</v>
      </c>
      <c r="BJ168" s="326"/>
    </row>
    <row r="169" spans="58:62" ht="15" x14ac:dyDescent="0.2">
      <c r="BF169" s="326"/>
      <c r="BG169" s="352">
        <v>121652324</v>
      </c>
      <c r="BH169" s="343"/>
      <c r="BI169" s="343">
        <v>143067233</v>
      </c>
      <c r="BJ169" s="326"/>
    </row>
    <row r="170" spans="58:62" ht="15" x14ac:dyDescent="0.2">
      <c r="BF170" s="326"/>
      <c r="BG170" s="352">
        <v>131994669</v>
      </c>
      <c r="BH170" s="343"/>
      <c r="BI170" s="343">
        <v>158446490</v>
      </c>
      <c r="BJ170" s="326"/>
    </row>
    <row r="171" spans="58:62" ht="15" x14ac:dyDescent="0.2">
      <c r="BF171" s="326"/>
      <c r="BG171" s="352">
        <v>101476700</v>
      </c>
      <c r="BH171" s="343"/>
      <c r="BI171" s="343">
        <v>139698376</v>
      </c>
      <c r="BJ171" s="326"/>
    </row>
    <row r="172" spans="58:62" ht="15" x14ac:dyDescent="0.2">
      <c r="BF172" s="326"/>
      <c r="BG172" s="352">
        <v>103823890</v>
      </c>
      <c r="BH172" s="343"/>
      <c r="BI172" s="343">
        <v>152915666</v>
      </c>
      <c r="BJ172" s="326"/>
    </row>
    <row r="173" spans="58:62" ht="15" x14ac:dyDescent="0.2">
      <c r="BF173" s="326"/>
      <c r="BG173" s="352">
        <v>86669842</v>
      </c>
      <c r="BH173" s="343"/>
      <c r="BI173" s="343">
        <v>162722993</v>
      </c>
      <c r="BJ173" s="326"/>
    </row>
    <row r="174" spans="58:62" ht="15" x14ac:dyDescent="0.2">
      <c r="BF174" s="326"/>
      <c r="BG174" s="352">
        <v>108902878</v>
      </c>
      <c r="BH174" s="343"/>
      <c r="BI174" s="343">
        <v>139135994</v>
      </c>
      <c r="BJ174" s="326"/>
    </row>
    <row r="175" spans="58:62" ht="15" x14ac:dyDescent="0.2">
      <c r="BF175" s="326"/>
      <c r="BG175" s="352">
        <v>101687197</v>
      </c>
      <c r="BH175" s="343"/>
      <c r="BI175" s="343">
        <v>133548530</v>
      </c>
      <c r="BJ175" s="326"/>
    </row>
    <row r="176" spans="58:62" ht="15" x14ac:dyDescent="0.2">
      <c r="BF176" s="326"/>
      <c r="BG176" s="352">
        <v>84170553</v>
      </c>
      <c r="BH176" s="343"/>
      <c r="BI176" s="343">
        <v>181664720</v>
      </c>
      <c r="BJ176" s="326"/>
    </row>
    <row r="177" spans="58:62" ht="15" x14ac:dyDescent="0.2">
      <c r="BF177" s="326"/>
      <c r="BG177" s="352">
        <v>83822335</v>
      </c>
      <c r="BH177" s="343"/>
      <c r="BI177" s="343">
        <v>172904628</v>
      </c>
      <c r="BJ177" s="326"/>
    </row>
    <row r="178" spans="58:62" ht="15" x14ac:dyDescent="0.2">
      <c r="BF178" s="326"/>
      <c r="BG178" s="352">
        <v>69286912</v>
      </c>
      <c r="BH178" s="343"/>
      <c r="BI178" s="343">
        <v>151039202</v>
      </c>
      <c r="BJ178" s="326"/>
    </row>
    <row r="179" spans="58:62" ht="15" x14ac:dyDescent="0.2">
      <c r="BF179" s="326"/>
      <c r="BG179" s="352">
        <v>69636040</v>
      </c>
      <c r="BH179" s="343"/>
      <c r="BI179" s="343">
        <v>142197220</v>
      </c>
      <c r="BJ179" s="326"/>
    </row>
    <row r="180" spans="58:62" ht="15" x14ac:dyDescent="0.2">
      <c r="BF180" s="326"/>
      <c r="BG180" s="352">
        <v>64565728</v>
      </c>
      <c r="BH180" s="343"/>
      <c r="BI180" s="343">
        <v>114152288</v>
      </c>
      <c r="BJ180" s="326"/>
    </row>
    <row r="181" spans="58:62" ht="15" x14ac:dyDescent="0.2">
      <c r="BF181" s="326"/>
      <c r="BG181" s="352">
        <v>59674271</v>
      </c>
      <c r="BH181" s="343"/>
      <c r="BI181" s="343">
        <v>179296043</v>
      </c>
      <c r="BJ181" s="326"/>
    </row>
    <row r="182" spans="58:62" ht="15" x14ac:dyDescent="0.2">
      <c r="BF182" s="326"/>
      <c r="BG182" s="352">
        <v>58306907</v>
      </c>
      <c r="BH182" s="343"/>
      <c r="BI182" s="343">
        <v>180835264</v>
      </c>
      <c r="BJ182" s="326"/>
    </row>
    <row r="183" spans="58:62" ht="15" x14ac:dyDescent="0.2">
      <c r="BF183" s="326"/>
      <c r="BG183" s="352">
        <v>58923546</v>
      </c>
      <c r="BH183" s="343"/>
      <c r="BI183" s="343">
        <v>129020140</v>
      </c>
      <c r="BJ183" s="326"/>
    </row>
    <row r="184" spans="58:62" ht="15" x14ac:dyDescent="0.2">
      <c r="BF184" s="326"/>
      <c r="BG184" s="352">
        <v>98151845</v>
      </c>
      <c r="BH184" s="343"/>
      <c r="BI184" s="343">
        <v>117635145</v>
      </c>
      <c r="BJ184" s="326"/>
    </row>
    <row r="185" spans="58:62" ht="15" x14ac:dyDescent="0.2">
      <c r="BF185" s="326"/>
      <c r="BG185" s="352">
        <v>49907456</v>
      </c>
      <c r="BH185" s="343"/>
      <c r="BI185" s="343">
        <v>137462552</v>
      </c>
      <c r="BJ185" s="326"/>
    </row>
    <row r="186" spans="58:62" ht="15" x14ac:dyDescent="0.2">
      <c r="BF186" s="326"/>
      <c r="BG186" s="352">
        <v>82939041</v>
      </c>
      <c r="BH186" s="343"/>
      <c r="BI186" s="343">
        <v>154122947</v>
      </c>
      <c r="BJ186" s="326"/>
    </row>
    <row r="187" spans="58:62" ht="15" x14ac:dyDescent="0.2">
      <c r="BF187" s="326"/>
      <c r="BG187" s="352">
        <v>77263513</v>
      </c>
      <c r="BH187" s="343"/>
      <c r="BI187" s="343">
        <v>148991966</v>
      </c>
      <c r="BJ187" s="326"/>
    </row>
    <row r="188" spans="58:62" ht="15" x14ac:dyDescent="0.2">
      <c r="BF188" s="326"/>
      <c r="BG188" s="352">
        <v>60906636</v>
      </c>
      <c r="BH188" s="343"/>
      <c r="BI188" s="343">
        <v>138553764</v>
      </c>
      <c r="BJ188" s="326"/>
    </row>
    <row r="189" spans="58:62" ht="15" x14ac:dyDescent="0.2">
      <c r="BF189" s="326"/>
      <c r="BG189" s="352">
        <v>61873676</v>
      </c>
      <c r="BH189" s="343"/>
      <c r="BI189" s="343">
        <v>156112482</v>
      </c>
      <c r="BJ189" s="326"/>
    </row>
    <row r="190" spans="58:62" ht="15" x14ac:dyDescent="0.2">
      <c r="BF190" s="326"/>
      <c r="BG190" s="352">
        <v>53841102</v>
      </c>
      <c r="BH190" s="343"/>
      <c r="BI190" s="343">
        <v>130648174</v>
      </c>
      <c r="BJ190" s="326"/>
    </row>
    <row r="191" spans="58:62" ht="15" x14ac:dyDescent="0.2">
      <c r="BF191" s="326"/>
      <c r="BG191" s="352">
        <v>52403823</v>
      </c>
      <c r="BH191" s="343"/>
      <c r="BI191" s="343">
        <v>143890626</v>
      </c>
      <c r="BJ191" s="326"/>
    </row>
    <row r="192" spans="58:62" ht="15" x14ac:dyDescent="0.2">
      <c r="BF192" s="326"/>
      <c r="BG192" s="352">
        <v>51760230</v>
      </c>
      <c r="BH192" s="343"/>
      <c r="BI192" s="343">
        <v>120362374</v>
      </c>
      <c r="BJ192" s="326"/>
    </row>
    <row r="193" spans="58:62" ht="15" x14ac:dyDescent="0.2">
      <c r="BF193" s="326"/>
      <c r="BG193" s="352">
        <v>43193772</v>
      </c>
      <c r="BH193" s="343"/>
      <c r="BI193" s="343">
        <v>127147670</v>
      </c>
      <c r="BJ193" s="326"/>
    </row>
    <row r="194" spans="58:62" ht="15" x14ac:dyDescent="0.2">
      <c r="BF194" s="326"/>
      <c r="BG194" s="352">
        <v>43486718</v>
      </c>
      <c r="BH194" s="343"/>
      <c r="BI194" s="343">
        <v>118211171</v>
      </c>
      <c r="BJ194" s="326"/>
    </row>
    <row r="195" spans="58:62" ht="15" x14ac:dyDescent="0.2">
      <c r="BF195" s="326"/>
      <c r="BG195" s="352">
        <v>47215493</v>
      </c>
      <c r="BH195" s="343"/>
      <c r="BI195" s="343">
        <v>109953215</v>
      </c>
      <c r="BJ195" s="326"/>
    </row>
    <row r="196" spans="58:62" ht="15" x14ac:dyDescent="0.2">
      <c r="BF196" s="326"/>
      <c r="BG196" s="352">
        <v>74172887</v>
      </c>
      <c r="BH196" s="343"/>
      <c r="BI196" s="343">
        <v>115367067</v>
      </c>
      <c r="BJ196" s="326"/>
    </row>
    <row r="197" spans="58:62" ht="15" x14ac:dyDescent="0.2">
      <c r="BF197" s="326"/>
      <c r="BG197" s="352">
        <v>83819858</v>
      </c>
      <c r="BH197" s="343"/>
      <c r="BI197" s="343">
        <v>121327618</v>
      </c>
      <c r="BJ197" s="326"/>
    </row>
    <row r="198" spans="58:62" ht="15" x14ac:dyDescent="0.2">
      <c r="BF198" s="326"/>
      <c r="BG198" s="352">
        <v>91055484</v>
      </c>
      <c r="BH198" s="343"/>
      <c r="BI198" s="343">
        <v>136038715</v>
      </c>
      <c r="BJ198" s="326"/>
    </row>
    <row r="199" spans="58:62" ht="15" x14ac:dyDescent="0.2">
      <c r="BF199" s="326"/>
      <c r="BG199" s="352">
        <v>96658783</v>
      </c>
      <c r="BH199" s="343"/>
      <c r="BI199" s="343">
        <v>179131033</v>
      </c>
      <c r="BJ199" s="326"/>
    </row>
    <row r="200" spans="58:62" ht="15" x14ac:dyDescent="0.2">
      <c r="BF200" s="326"/>
      <c r="BG200" s="352">
        <v>80702412</v>
      </c>
      <c r="BH200" s="343"/>
      <c r="BI200" s="343">
        <v>134223973</v>
      </c>
      <c r="BJ200" s="326"/>
    </row>
    <row r="201" spans="58:62" ht="15" x14ac:dyDescent="0.2">
      <c r="BF201" s="326"/>
      <c r="BG201" s="352">
        <v>84359395</v>
      </c>
      <c r="BH201" s="343"/>
      <c r="BI201" s="343">
        <v>168589372</v>
      </c>
      <c r="BJ201" s="326"/>
    </row>
    <row r="202" spans="58:62" ht="15" x14ac:dyDescent="0.2">
      <c r="BF202" s="326"/>
      <c r="BG202" s="352">
        <v>97863797</v>
      </c>
      <c r="BH202" s="343"/>
      <c r="BI202" s="343">
        <v>111724753</v>
      </c>
      <c r="BJ202" s="326"/>
    </row>
    <row r="203" spans="58:62" ht="15" x14ac:dyDescent="0.2">
      <c r="BF203" s="326"/>
      <c r="BG203" s="352">
        <v>121139895</v>
      </c>
      <c r="BH203" s="343"/>
      <c r="BI203" s="343">
        <v>124019618</v>
      </c>
      <c r="BJ203" s="326"/>
    </row>
    <row r="204" spans="58:62" ht="15" x14ac:dyDescent="0.2">
      <c r="BF204" s="326"/>
      <c r="BG204" s="352">
        <v>234809038</v>
      </c>
      <c r="BH204" s="343"/>
      <c r="BI204" s="343">
        <v>91383471</v>
      </c>
      <c r="BJ204" s="326"/>
    </row>
    <row r="205" spans="58:62" ht="15" x14ac:dyDescent="0.2">
      <c r="BF205" s="326"/>
      <c r="BG205" s="352">
        <v>129544428</v>
      </c>
      <c r="BH205" s="343"/>
      <c r="BI205" s="343">
        <v>104050066</v>
      </c>
      <c r="BJ205" s="326"/>
    </row>
    <row r="206" spans="58:62" ht="15" x14ac:dyDescent="0.2">
      <c r="BF206" s="326"/>
      <c r="BG206" s="352">
        <v>242257966</v>
      </c>
      <c r="BH206" s="343"/>
      <c r="BI206" s="343">
        <v>75395317</v>
      </c>
      <c r="BJ206" s="326"/>
    </row>
    <row r="207" spans="58:62" ht="15" x14ac:dyDescent="0.2">
      <c r="BF207" s="326"/>
      <c r="BG207" s="352">
        <v>145181064</v>
      </c>
      <c r="BH207" s="343"/>
      <c r="BI207" s="343">
        <v>82239320</v>
      </c>
      <c r="BJ207" s="326"/>
    </row>
    <row r="208" spans="58:62" ht="15" x14ac:dyDescent="0.2">
      <c r="BF208" s="326"/>
      <c r="BG208" s="352">
        <v>195891242</v>
      </c>
      <c r="BH208" s="343"/>
      <c r="BI208" s="343">
        <v>90144405</v>
      </c>
      <c r="BJ208" s="326"/>
    </row>
    <row r="209" spans="58:62" ht="15" x14ac:dyDescent="0.2">
      <c r="BF209" s="326"/>
      <c r="BG209" s="352">
        <v>156509663</v>
      </c>
      <c r="BH209" s="343"/>
      <c r="BI209" s="343">
        <v>103176395</v>
      </c>
      <c r="BJ209" s="326"/>
    </row>
    <row r="210" spans="58:62" ht="15" x14ac:dyDescent="0.2">
      <c r="BF210" s="326"/>
      <c r="BG210" s="352">
        <v>120194590</v>
      </c>
      <c r="BH210" s="343"/>
      <c r="BI210" s="343">
        <v>92468553</v>
      </c>
      <c r="BJ210" s="326"/>
    </row>
    <row r="211" spans="58:62" ht="15" x14ac:dyDescent="0.2">
      <c r="BF211" s="326"/>
      <c r="BG211" s="352">
        <v>120600542</v>
      </c>
      <c r="BH211" s="343"/>
      <c r="BI211" s="343">
        <v>117864564</v>
      </c>
      <c r="BJ211" s="326"/>
    </row>
    <row r="212" spans="58:62" ht="15" x14ac:dyDescent="0.2">
      <c r="BF212" s="326"/>
      <c r="BG212" s="352">
        <v>143286760</v>
      </c>
      <c r="BH212" s="343"/>
      <c r="BI212" s="343">
        <v>118237625</v>
      </c>
      <c r="BJ212" s="326"/>
    </row>
    <row r="213" spans="58:62" ht="15" x14ac:dyDescent="0.2">
      <c r="BF213" s="326"/>
      <c r="BG213" s="352">
        <v>161205039</v>
      </c>
      <c r="BH213" s="343"/>
      <c r="BI213" s="343">
        <v>159417033</v>
      </c>
      <c r="BJ213" s="326"/>
    </row>
    <row r="214" spans="58:62" ht="15" x14ac:dyDescent="0.2">
      <c r="BF214" s="326"/>
      <c r="BG214" s="352">
        <v>110117440</v>
      </c>
      <c r="BH214" s="343"/>
      <c r="BI214" s="343">
        <v>148603361</v>
      </c>
      <c r="BJ214" s="326"/>
    </row>
    <row r="215" spans="58:62" ht="15" x14ac:dyDescent="0.2">
      <c r="BF215" s="326"/>
      <c r="BG215" s="352">
        <v>115443627</v>
      </c>
      <c r="BH215" s="343"/>
      <c r="BI215" s="343">
        <v>138301940</v>
      </c>
      <c r="BJ215" s="326"/>
    </row>
    <row r="216" spans="58:62" ht="15" x14ac:dyDescent="0.2">
      <c r="BF216" s="326"/>
      <c r="BG216" s="352">
        <v>109628473</v>
      </c>
      <c r="BH216" s="343"/>
      <c r="BI216" s="343">
        <v>146379679</v>
      </c>
      <c r="BJ216" s="326"/>
    </row>
    <row r="217" spans="58:62" ht="15" x14ac:dyDescent="0.2">
      <c r="BF217" s="326"/>
      <c r="BG217" s="352">
        <v>117873346</v>
      </c>
      <c r="BH217" s="343"/>
      <c r="BI217" s="343">
        <v>106836591</v>
      </c>
      <c r="BJ217" s="326"/>
    </row>
    <row r="218" spans="58:62" ht="15" x14ac:dyDescent="0.2">
      <c r="BF218" s="326"/>
      <c r="BG218" s="352">
        <v>133083285</v>
      </c>
      <c r="BH218" s="343"/>
      <c r="BI218" s="343">
        <v>139778422</v>
      </c>
      <c r="BJ218" s="326"/>
    </row>
    <row r="219" spans="58:62" ht="15" x14ac:dyDescent="0.2">
      <c r="BF219" s="326"/>
      <c r="BG219" s="352">
        <v>80843411</v>
      </c>
      <c r="BH219" s="343"/>
      <c r="BI219" s="343">
        <v>159014754</v>
      </c>
      <c r="BJ219" s="326"/>
    </row>
    <row r="220" spans="58:62" ht="15" x14ac:dyDescent="0.2">
      <c r="BF220" s="326"/>
      <c r="BG220" s="352">
        <v>111542135</v>
      </c>
      <c r="BH220" s="343"/>
      <c r="BI220" s="343">
        <v>195848481</v>
      </c>
      <c r="BJ220" s="326"/>
    </row>
    <row r="221" spans="58:62" ht="15" x14ac:dyDescent="0.2">
      <c r="BF221" s="326"/>
      <c r="BG221" s="352">
        <v>105167967</v>
      </c>
      <c r="BH221" s="343"/>
      <c r="BI221" s="343">
        <v>132773863</v>
      </c>
      <c r="BJ221" s="326"/>
    </row>
    <row r="222" spans="58:62" ht="15" x14ac:dyDescent="0.2">
      <c r="BF222" s="326"/>
      <c r="BG222" s="352">
        <v>93019971</v>
      </c>
      <c r="BH222" s="343"/>
      <c r="BI222" s="343">
        <v>135641107</v>
      </c>
      <c r="BJ222" s="326"/>
    </row>
    <row r="223" spans="58:62" ht="15" x14ac:dyDescent="0.2">
      <c r="BF223" s="326"/>
      <c r="BG223" s="352">
        <v>104343011</v>
      </c>
      <c r="BH223" s="343"/>
      <c r="BI223" s="343">
        <v>132374619</v>
      </c>
      <c r="BJ223" s="326"/>
    </row>
    <row r="224" spans="58:62" ht="15" x14ac:dyDescent="0.2">
      <c r="BF224" s="326"/>
      <c r="BG224" s="352">
        <v>99875816</v>
      </c>
      <c r="BH224" s="343"/>
      <c r="BI224" s="343">
        <v>143222600</v>
      </c>
      <c r="BJ224" s="326"/>
    </row>
    <row r="225" spans="58:62" ht="15" x14ac:dyDescent="0.2">
      <c r="BF225" s="326"/>
      <c r="BG225" s="352">
        <v>82575097</v>
      </c>
      <c r="BH225" s="343"/>
      <c r="BI225" s="343">
        <v>157999376</v>
      </c>
      <c r="BJ225" s="326"/>
    </row>
    <row r="226" spans="58:62" ht="15" x14ac:dyDescent="0.2">
      <c r="BF226" s="326"/>
      <c r="BG226" s="352">
        <v>93395125</v>
      </c>
      <c r="BH226" s="343"/>
      <c r="BI226" s="343">
        <v>166132590</v>
      </c>
      <c r="BJ226" s="326"/>
    </row>
    <row r="227" spans="58:62" ht="15" x14ac:dyDescent="0.2">
      <c r="BF227" s="326"/>
      <c r="BG227" s="352">
        <v>78453472</v>
      </c>
      <c r="BH227" s="343"/>
      <c r="BI227" s="343">
        <v>123025155</v>
      </c>
      <c r="BJ227" s="326"/>
    </row>
    <row r="228" spans="58:62" ht="15" x14ac:dyDescent="0.2">
      <c r="BF228" s="326"/>
      <c r="BG228" s="352">
        <v>84522756</v>
      </c>
      <c r="BH228" s="343"/>
      <c r="BI228" s="343">
        <v>140406064</v>
      </c>
      <c r="BJ228" s="326"/>
    </row>
    <row r="229" spans="58:62" ht="15" x14ac:dyDescent="0.2">
      <c r="BF229" s="326"/>
      <c r="BG229" s="352">
        <v>93086488</v>
      </c>
      <c r="BH229" s="343"/>
      <c r="BI229" s="343">
        <v>122903091</v>
      </c>
      <c r="BJ229" s="326"/>
    </row>
    <row r="230" spans="58:62" ht="15" x14ac:dyDescent="0.2">
      <c r="BF230" s="326"/>
      <c r="BG230" s="352">
        <v>83711254</v>
      </c>
      <c r="BH230" s="343"/>
      <c r="BI230" s="343">
        <v>195366908</v>
      </c>
      <c r="BJ230" s="326"/>
    </row>
    <row r="231" spans="58:62" ht="15" x14ac:dyDescent="0.2">
      <c r="BF231" s="326"/>
      <c r="BG231" s="352">
        <v>87505015</v>
      </c>
      <c r="BH231" s="343"/>
      <c r="BI231" s="343">
        <v>132841556</v>
      </c>
      <c r="BJ231" s="326"/>
    </row>
    <row r="232" spans="58:62" ht="15" x14ac:dyDescent="0.2">
      <c r="BF232" s="326"/>
      <c r="BG232" s="352">
        <v>91576293</v>
      </c>
      <c r="BH232" s="343"/>
      <c r="BI232" s="343">
        <v>193998164</v>
      </c>
      <c r="BJ232" s="326"/>
    </row>
    <row r="233" spans="58:62" ht="15" x14ac:dyDescent="0.2">
      <c r="BF233" s="326"/>
      <c r="BG233" s="352">
        <v>80580628</v>
      </c>
      <c r="BH233" s="343"/>
      <c r="BI233" s="343">
        <v>155727571</v>
      </c>
      <c r="BJ233" s="326"/>
    </row>
    <row r="234" spans="58:62" ht="15" x14ac:dyDescent="0.2">
      <c r="BF234" s="326"/>
      <c r="BG234" s="352">
        <v>74629209</v>
      </c>
      <c r="BH234" s="343"/>
      <c r="BI234" s="343">
        <v>119470829</v>
      </c>
      <c r="BJ234" s="326"/>
    </row>
    <row r="235" spans="58:62" ht="15" x14ac:dyDescent="0.2">
      <c r="BF235" s="326"/>
      <c r="BG235" s="352">
        <v>77371555</v>
      </c>
      <c r="BH235" s="343"/>
      <c r="BI235" s="343">
        <v>124440508</v>
      </c>
      <c r="BJ235" s="326"/>
    </row>
    <row r="236" spans="58:62" ht="15" x14ac:dyDescent="0.2">
      <c r="BF236" s="326"/>
      <c r="BG236" s="352">
        <v>100519215</v>
      </c>
      <c r="BH236" s="343"/>
      <c r="BI236" s="343">
        <v>119660899</v>
      </c>
      <c r="BJ236" s="326"/>
    </row>
    <row r="237" spans="58:62" ht="15" x14ac:dyDescent="0.2">
      <c r="BF237" s="326"/>
      <c r="BG237" s="352">
        <v>78937775</v>
      </c>
      <c r="BH237" s="343"/>
      <c r="BI237" s="343">
        <v>167824159</v>
      </c>
      <c r="BJ237" s="326"/>
    </row>
    <row r="238" spans="58:62" ht="15" x14ac:dyDescent="0.2">
      <c r="BF238" s="326"/>
      <c r="BG238" s="352">
        <v>89323269</v>
      </c>
      <c r="BH238" s="343"/>
      <c r="BI238" s="343">
        <v>231235224</v>
      </c>
      <c r="BJ238" s="326"/>
    </row>
    <row r="239" spans="58:62" ht="15" x14ac:dyDescent="0.2">
      <c r="BF239" s="326"/>
      <c r="BG239" s="352">
        <v>91343019</v>
      </c>
      <c r="BH239" s="343"/>
      <c r="BI239" s="343">
        <v>151166818</v>
      </c>
      <c r="BJ239" s="326"/>
    </row>
    <row r="240" spans="58:62" ht="15" x14ac:dyDescent="0.2">
      <c r="BF240" s="326"/>
      <c r="BG240" s="352">
        <v>85252601</v>
      </c>
      <c r="BH240" s="343"/>
      <c r="BI240" s="343">
        <v>150864982</v>
      </c>
      <c r="BJ240" s="326"/>
    </row>
    <row r="241" spans="58:62" ht="15" x14ac:dyDescent="0.2">
      <c r="BF241" s="326"/>
      <c r="BG241" s="352">
        <v>81604613</v>
      </c>
      <c r="BH241" s="343"/>
      <c r="BI241" s="343">
        <v>150288755</v>
      </c>
      <c r="BJ241" s="326"/>
    </row>
    <row r="242" spans="58:62" ht="15" x14ac:dyDescent="0.2">
      <c r="BF242" s="326"/>
      <c r="BG242" s="352">
        <v>114336680</v>
      </c>
      <c r="BH242" s="343"/>
      <c r="BI242" s="343">
        <v>148982350</v>
      </c>
      <c r="BJ242" s="326"/>
    </row>
    <row r="243" spans="58:62" ht="15" x14ac:dyDescent="0.2">
      <c r="BF243" s="326"/>
      <c r="BG243" s="352">
        <v>119363059</v>
      </c>
      <c r="BH243" s="343"/>
      <c r="BI243" s="343">
        <v>226503401</v>
      </c>
      <c r="BJ243" s="326"/>
    </row>
    <row r="244" spans="58:62" ht="15" x14ac:dyDescent="0.2">
      <c r="BF244" s="326" t="s">
        <v>456</v>
      </c>
      <c r="BG244" s="352">
        <v>124257775</v>
      </c>
      <c r="BH244" s="343"/>
      <c r="BI244" s="343">
        <v>253058934</v>
      </c>
      <c r="BJ244" s="326"/>
    </row>
    <row r="245" spans="58:62" ht="15" x14ac:dyDescent="0.2">
      <c r="BF245" s="326"/>
      <c r="BG245" s="352">
        <v>146642075</v>
      </c>
      <c r="BH245" s="343"/>
      <c r="BI245" s="343">
        <v>158486381</v>
      </c>
      <c r="BJ245" s="326"/>
    </row>
    <row r="246" spans="58:62" ht="15" x14ac:dyDescent="0.2">
      <c r="BF246" s="326"/>
      <c r="BG246" s="352">
        <v>172310526</v>
      </c>
      <c r="BH246" s="343"/>
      <c r="BI246" s="343">
        <v>212962882</v>
      </c>
      <c r="BJ246" s="326"/>
    </row>
    <row r="247" spans="58:62" ht="15" x14ac:dyDescent="0.2">
      <c r="BF247" s="326"/>
      <c r="BG247" s="352">
        <v>172439230</v>
      </c>
      <c r="BH247" s="343"/>
      <c r="BI247" s="343">
        <v>163353639</v>
      </c>
      <c r="BJ247" s="326"/>
    </row>
    <row r="248" spans="58:62" ht="15" x14ac:dyDescent="0.2">
      <c r="BF248" s="326"/>
      <c r="BG248" s="352">
        <v>127848754</v>
      </c>
      <c r="BH248" s="343"/>
      <c r="BI248" s="343">
        <v>152409689</v>
      </c>
      <c r="BJ248" s="326"/>
    </row>
    <row r="249" spans="58:62" ht="15" x14ac:dyDescent="0.2">
      <c r="BF249" s="326"/>
      <c r="BG249" s="352">
        <v>169893848</v>
      </c>
      <c r="BH249" s="343"/>
      <c r="BI249" s="343">
        <v>182335955</v>
      </c>
      <c r="BJ249" s="326"/>
    </row>
    <row r="250" spans="58:62" ht="15" x14ac:dyDescent="0.2">
      <c r="BF250" s="326"/>
      <c r="BG250" s="352">
        <v>181488515</v>
      </c>
      <c r="BH250" s="343"/>
      <c r="BI250" s="343">
        <v>201426236</v>
      </c>
      <c r="BJ250" s="326"/>
    </row>
    <row r="251" spans="58:62" ht="15" x14ac:dyDescent="0.2">
      <c r="BF251" s="326"/>
      <c r="BG251" s="352">
        <v>111826010</v>
      </c>
      <c r="BH251" s="343"/>
      <c r="BI251" s="343">
        <v>168505826</v>
      </c>
      <c r="BJ251" s="326"/>
    </row>
    <row r="252" spans="58:62" ht="15" x14ac:dyDescent="0.2">
      <c r="BF252" s="326"/>
      <c r="BG252" s="352">
        <v>117778794</v>
      </c>
      <c r="BH252" s="343"/>
      <c r="BI252" s="343">
        <v>193588633</v>
      </c>
      <c r="BJ252" s="326"/>
    </row>
    <row r="253" spans="58:62" ht="15" x14ac:dyDescent="0.2">
      <c r="BF253" s="326"/>
      <c r="BG253" s="352">
        <v>177402152</v>
      </c>
      <c r="BH253" s="343"/>
      <c r="BI253" s="343">
        <v>148005073</v>
      </c>
      <c r="BJ253" s="326"/>
    </row>
    <row r="254" spans="58:62" ht="15" x14ac:dyDescent="0.2">
      <c r="BF254" s="326"/>
      <c r="BG254" s="352">
        <v>164575535</v>
      </c>
      <c r="BH254" s="343"/>
      <c r="BI254" s="343">
        <v>178423860</v>
      </c>
      <c r="BJ254" s="326"/>
    </row>
    <row r="255" spans="58:62" ht="15" x14ac:dyDescent="0.2">
      <c r="BF255" s="326"/>
      <c r="BG255" s="352">
        <v>192033885</v>
      </c>
      <c r="BH255" s="343"/>
      <c r="BI255" s="343">
        <v>210210035</v>
      </c>
      <c r="BJ255" s="326"/>
    </row>
    <row r="256" spans="58:62" ht="15" x14ac:dyDescent="0.2">
      <c r="BF256" s="326"/>
      <c r="BG256" s="352">
        <v>200259530</v>
      </c>
      <c r="BH256" s="343"/>
      <c r="BI256" s="343">
        <v>185056550</v>
      </c>
      <c r="BJ256" s="326"/>
    </row>
    <row r="257" spans="58:62" ht="15" x14ac:dyDescent="0.2">
      <c r="BF257" s="326"/>
      <c r="BG257" s="352">
        <v>153850257</v>
      </c>
      <c r="BH257" s="343"/>
      <c r="BI257" s="343">
        <v>202976410</v>
      </c>
      <c r="BJ257" s="326"/>
    </row>
    <row r="258" spans="58:62" ht="15" x14ac:dyDescent="0.2">
      <c r="BF258" s="326"/>
      <c r="BG258" s="352">
        <v>160191133</v>
      </c>
      <c r="BH258" s="343"/>
      <c r="BI258" s="343">
        <v>177986347</v>
      </c>
      <c r="BJ258" s="326"/>
    </row>
    <row r="259" spans="58:62" ht="15" x14ac:dyDescent="0.2">
      <c r="BF259" s="326"/>
      <c r="BG259" s="352">
        <v>149119682</v>
      </c>
      <c r="BH259" s="343"/>
      <c r="BI259" s="343">
        <v>199111934</v>
      </c>
      <c r="BJ259" s="326"/>
    </row>
    <row r="260" spans="58:62" ht="15" x14ac:dyDescent="0.2">
      <c r="BF260" s="326"/>
      <c r="BG260" s="352">
        <v>173681200</v>
      </c>
      <c r="BH260" s="343"/>
      <c r="BI260" s="343">
        <v>148928483</v>
      </c>
      <c r="BJ260" s="326"/>
    </row>
    <row r="261" spans="58:62" ht="15" x14ac:dyDescent="0.2">
      <c r="BF261" s="326"/>
      <c r="BG261" s="352">
        <v>192441793</v>
      </c>
      <c r="BH261" s="343"/>
      <c r="BI261" s="343">
        <v>180556303</v>
      </c>
      <c r="BJ261" s="326"/>
    </row>
    <row r="262" spans="58:62" ht="15" x14ac:dyDescent="0.2">
      <c r="BF262" s="326"/>
      <c r="BG262" s="352">
        <v>141529519</v>
      </c>
      <c r="BH262" s="343"/>
      <c r="BI262" s="343">
        <v>157880583</v>
      </c>
      <c r="BJ262" s="326"/>
    </row>
    <row r="263" spans="58:62" ht="15" x14ac:dyDescent="0.2">
      <c r="BF263" s="326"/>
      <c r="BG263" s="352">
        <v>168123454</v>
      </c>
      <c r="BH263" s="343"/>
      <c r="BI263" s="343">
        <v>150237606</v>
      </c>
      <c r="BJ263" s="326"/>
    </row>
    <row r="264" spans="58:62" ht="15" x14ac:dyDescent="0.2">
      <c r="BF264" s="326"/>
      <c r="BG264" s="352">
        <v>107452857</v>
      </c>
      <c r="BH264" s="343"/>
      <c r="BI264" s="343">
        <v>139160969</v>
      </c>
      <c r="BJ264" s="326"/>
    </row>
    <row r="265" spans="58:62" ht="15" x14ac:dyDescent="0.2">
      <c r="BF265" s="326"/>
      <c r="BG265" s="352">
        <v>116210385</v>
      </c>
      <c r="BH265" s="343"/>
      <c r="BI265" s="343">
        <v>164559064</v>
      </c>
      <c r="BJ265" s="326"/>
    </row>
    <row r="266" spans="58:62" ht="15" x14ac:dyDescent="0.2">
      <c r="BF266" s="326"/>
      <c r="BG266" s="352">
        <v>223423757</v>
      </c>
      <c r="BH266" s="344" t="s">
        <v>456</v>
      </c>
      <c r="BI266" s="343">
        <v>244323492</v>
      </c>
      <c r="BJ266" s="326"/>
    </row>
    <row r="267" spans="58:62" ht="15" x14ac:dyDescent="0.2">
      <c r="BF267" s="326"/>
      <c r="BG267" s="352">
        <v>207958232</v>
      </c>
      <c r="BH267" s="343"/>
      <c r="BI267" s="343">
        <v>200102172</v>
      </c>
      <c r="BJ267" s="326"/>
    </row>
    <row r="268" spans="58:62" ht="15" x14ac:dyDescent="0.2">
      <c r="BF268" s="326"/>
      <c r="BG268" s="352">
        <v>195194535</v>
      </c>
      <c r="BH268" s="343"/>
      <c r="BI268" s="343">
        <v>227611914</v>
      </c>
      <c r="BJ268" s="326"/>
    </row>
    <row r="269" spans="58:62" ht="15" x14ac:dyDescent="0.2">
      <c r="BF269" s="326"/>
      <c r="BG269" s="352">
        <v>182651416</v>
      </c>
      <c r="BH269" s="343"/>
      <c r="BI269" s="343">
        <v>231227254</v>
      </c>
      <c r="BJ269" s="326"/>
    </row>
    <row r="270" spans="58:62" ht="15" x14ac:dyDescent="0.2">
      <c r="BF270" s="326"/>
      <c r="BG270" s="352">
        <v>221170899</v>
      </c>
      <c r="BH270" s="343"/>
      <c r="BI270" s="343">
        <v>227712150</v>
      </c>
      <c r="BJ270" s="326"/>
    </row>
    <row r="271" spans="58:62" ht="15" x14ac:dyDescent="0.2">
      <c r="BF271" s="326"/>
      <c r="BG271" s="352">
        <v>221209665</v>
      </c>
      <c r="BH271" s="343"/>
      <c r="BI271" s="343">
        <v>202856302</v>
      </c>
      <c r="BJ271" s="326"/>
    </row>
    <row r="272" spans="58:62" ht="15" x14ac:dyDescent="0.2">
      <c r="BF272" s="326"/>
      <c r="BG272" s="352">
        <v>156174872</v>
      </c>
      <c r="BH272" s="343"/>
      <c r="BI272" s="343">
        <v>214922689</v>
      </c>
      <c r="BJ272" s="326"/>
    </row>
    <row r="273" spans="58:62" ht="15" x14ac:dyDescent="0.2">
      <c r="BF273" s="326"/>
      <c r="BG273" s="352">
        <v>158622981</v>
      </c>
      <c r="BH273" s="343"/>
      <c r="BI273" s="343">
        <v>165918805</v>
      </c>
      <c r="BJ273" s="326"/>
    </row>
    <row r="274" spans="58:62" ht="15" x14ac:dyDescent="0.2">
      <c r="BF274" s="326"/>
      <c r="BG274" s="352">
        <v>209993338</v>
      </c>
      <c r="BH274" s="343"/>
      <c r="BI274" s="343">
        <v>209252269</v>
      </c>
      <c r="BJ274" s="326"/>
    </row>
    <row r="275" spans="58:62" ht="15" x14ac:dyDescent="0.2">
      <c r="BF275" s="326"/>
      <c r="BG275" s="352">
        <v>187221455</v>
      </c>
      <c r="BH275" s="343"/>
      <c r="BI275" s="343">
        <v>206154192</v>
      </c>
      <c r="BJ275" s="326"/>
    </row>
    <row r="276" spans="58:62" ht="15" x14ac:dyDescent="0.2">
      <c r="BF276" s="326"/>
      <c r="BG276" s="352">
        <v>226235806</v>
      </c>
      <c r="BH276" s="343"/>
      <c r="BI276" s="343">
        <v>226807554</v>
      </c>
      <c r="BJ276" s="326"/>
    </row>
    <row r="277" spans="58:62" ht="15" x14ac:dyDescent="0.2">
      <c r="BF277" s="326"/>
      <c r="BG277" s="352">
        <v>189805180</v>
      </c>
      <c r="BH277" s="343"/>
      <c r="BI277" s="343">
        <v>185243111</v>
      </c>
      <c r="BJ277" s="326"/>
    </row>
    <row r="278" spans="58:62" ht="15" x14ac:dyDescent="0.2">
      <c r="BF278" s="326"/>
      <c r="BG278" s="352">
        <v>249072657</v>
      </c>
      <c r="BH278" s="343"/>
      <c r="BI278" s="343">
        <v>246738608</v>
      </c>
      <c r="BJ278" s="326"/>
    </row>
    <row r="279" spans="58:62" ht="15" x14ac:dyDescent="0.2">
      <c r="BF279" s="326"/>
      <c r="BG279" s="352">
        <v>205307314</v>
      </c>
      <c r="BH279" s="343"/>
      <c r="BI279" s="343">
        <v>216065956</v>
      </c>
      <c r="BJ279" s="326"/>
    </row>
    <row r="280" spans="58:62" ht="15" x14ac:dyDescent="0.2">
      <c r="BF280" s="326"/>
      <c r="BG280" s="352">
        <v>231260083</v>
      </c>
      <c r="BH280" s="343"/>
      <c r="BI280" s="343">
        <v>268650340</v>
      </c>
      <c r="BJ280" s="326"/>
    </row>
    <row r="281" spans="58:62" ht="15" x14ac:dyDescent="0.2">
      <c r="BF281" s="326"/>
      <c r="BG281" s="352">
        <v>262651726</v>
      </c>
      <c r="BH281" s="343"/>
      <c r="BI281" s="343">
        <v>194843067</v>
      </c>
      <c r="BJ281" s="326"/>
    </row>
    <row r="282" spans="58:62" ht="15" x14ac:dyDescent="0.2">
      <c r="BF282" s="326"/>
      <c r="BG282" s="352">
        <v>202353588</v>
      </c>
      <c r="BH282" s="343"/>
      <c r="BI282" s="343">
        <v>183098017</v>
      </c>
      <c r="BJ282" s="326"/>
    </row>
    <row r="283" spans="58:62" ht="15" x14ac:dyDescent="0.2">
      <c r="BF283" s="326"/>
      <c r="BG283" s="352">
        <v>221176330</v>
      </c>
      <c r="BH283" s="326"/>
      <c r="BI283" s="343">
        <v>232123376</v>
      </c>
      <c r="BJ283" s="326"/>
    </row>
    <row r="284" spans="58:62" ht="15" x14ac:dyDescent="0.2">
      <c r="BF284" s="326"/>
      <c r="BG284" s="352">
        <v>215535024</v>
      </c>
      <c r="BH284" s="343"/>
      <c r="BI284" s="343">
        <v>163049538</v>
      </c>
      <c r="BJ284" s="326"/>
    </row>
    <row r="285" spans="58:62" ht="15" x14ac:dyDescent="0.2">
      <c r="BF285" s="326"/>
      <c r="BG285" s="352">
        <v>268512845</v>
      </c>
      <c r="BH285" s="343"/>
      <c r="BI285" s="343">
        <v>177571561</v>
      </c>
      <c r="BJ285" s="326"/>
    </row>
    <row r="286" spans="58:62" ht="15" x14ac:dyDescent="0.2">
      <c r="BF286" s="326"/>
      <c r="BG286" s="352">
        <v>234246774</v>
      </c>
      <c r="BH286" s="343"/>
      <c r="BI286" s="343">
        <v>165653063</v>
      </c>
      <c r="BJ286" s="326"/>
    </row>
    <row r="287" spans="58:62" ht="15" x14ac:dyDescent="0.2">
      <c r="BF287" s="326"/>
      <c r="BG287" s="352">
        <v>216865028</v>
      </c>
      <c r="BH287" s="343"/>
      <c r="BI287" s="343">
        <v>167893656</v>
      </c>
      <c r="BJ287" s="326"/>
    </row>
    <row r="288" spans="58:62" ht="15" x14ac:dyDescent="0.2">
      <c r="BF288" s="326"/>
      <c r="BG288" s="352">
        <v>232831627</v>
      </c>
      <c r="BH288" s="343"/>
      <c r="BI288" s="343">
        <v>202576010</v>
      </c>
      <c r="BJ288" s="326"/>
    </row>
    <row r="289" spans="58:62" ht="15" x14ac:dyDescent="0.2">
      <c r="BF289" s="326"/>
      <c r="BG289" s="352">
        <v>197862541</v>
      </c>
      <c r="BH289" s="343"/>
      <c r="BI289" s="343">
        <v>207904644</v>
      </c>
      <c r="BJ289" s="326"/>
    </row>
    <row r="290" spans="58:62" ht="15" x14ac:dyDescent="0.2">
      <c r="BF290" s="326"/>
      <c r="BG290" s="352">
        <v>198827366</v>
      </c>
      <c r="BH290" s="343"/>
      <c r="BI290" s="343">
        <v>283466947</v>
      </c>
      <c r="BJ290" s="326"/>
    </row>
    <row r="291" spans="58:62" ht="15" x14ac:dyDescent="0.2">
      <c r="BF291" s="326"/>
      <c r="BG291" s="352">
        <v>294159977</v>
      </c>
      <c r="BH291" s="343"/>
      <c r="BI291" s="343">
        <v>222867274</v>
      </c>
      <c r="BJ291" s="326"/>
    </row>
    <row r="292" spans="58:62" ht="15" x14ac:dyDescent="0.2">
      <c r="BF292" s="326"/>
      <c r="BG292" s="352">
        <v>180865667</v>
      </c>
      <c r="BH292" s="343"/>
      <c r="BI292" s="343">
        <v>201836346</v>
      </c>
      <c r="BJ292" s="326"/>
    </row>
    <row r="293" spans="58:62" ht="15" x14ac:dyDescent="0.2">
      <c r="BF293" s="326"/>
      <c r="BG293" s="352">
        <v>220864371</v>
      </c>
      <c r="BH293" s="343"/>
      <c r="BI293" s="343">
        <v>173212394</v>
      </c>
      <c r="BJ293" s="326"/>
    </row>
    <row r="294" spans="58:62" ht="15" x14ac:dyDescent="0.2">
      <c r="BF294" s="326"/>
      <c r="BG294" s="352">
        <v>265025852</v>
      </c>
      <c r="BH294" s="343"/>
      <c r="BI294" s="343">
        <v>179960035</v>
      </c>
      <c r="BJ294" s="326"/>
    </row>
    <row r="295" spans="58:62" ht="15" x14ac:dyDescent="0.2">
      <c r="BF295" s="326"/>
      <c r="BG295" s="352">
        <v>258492528</v>
      </c>
      <c r="BH295" s="343"/>
      <c r="BI295" s="343">
        <v>187923444</v>
      </c>
      <c r="BJ295" s="326"/>
    </row>
    <row r="296" spans="58:62" ht="15" x14ac:dyDescent="0.2">
      <c r="BF296" s="326"/>
      <c r="BG296" s="352">
        <v>227565017</v>
      </c>
      <c r="BH296" s="343"/>
      <c r="BI296" s="343">
        <v>183726379</v>
      </c>
      <c r="BJ296" s="326"/>
    </row>
    <row r="297" spans="58:62" ht="15" x14ac:dyDescent="0.2">
      <c r="BF297" s="326"/>
      <c r="BG297" s="352">
        <v>210275962</v>
      </c>
      <c r="BH297" s="343"/>
      <c r="BI297" s="343">
        <v>187961599</v>
      </c>
      <c r="BJ297" s="326"/>
    </row>
    <row r="298" spans="58:62" ht="15" x14ac:dyDescent="0.2">
      <c r="BF298" s="326"/>
      <c r="BG298" s="352">
        <v>166037938</v>
      </c>
      <c r="BH298" s="343"/>
      <c r="BI298" s="343">
        <v>193531085</v>
      </c>
      <c r="BJ298" s="326"/>
    </row>
    <row r="299" spans="58:62" ht="15" x14ac:dyDescent="0.2">
      <c r="BF299" s="326"/>
      <c r="BG299" s="352">
        <v>215583777</v>
      </c>
      <c r="BH299" s="343"/>
      <c r="BI299" s="343">
        <v>252216878</v>
      </c>
      <c r="BJ299" s="326"/>
    </row>
    <row r="300" spans="58:62" ht="15" x14ac:dyDescent="0.2">
      <c r="BF300" s="326"/>
      <c r="BG300" s="352">
        <v>194550904</v>
      </c>
      <c r="BH300" s="343"/>
      <c r="BI300" s="343">
        <v>319777005</v>
      </c>
      <c r="BJ300" s="326"/>
    </row>
    <row r="301" spans="58:62" ht="15" x14ac:dyDescent="0.2">
      <c r="BF301" s="326"/>
      <c r="BG301" s="352">
        <v>208462953</v>
      </c>
      <c r="BH301" s="343"/>
      <c r="BI301" s="343">
        <v>226765562</v>
      </c>
      <c r="BJ301" s="326"/>
    </row>
    <row r="302" spans="58:62" ht="15" x14ac:dyDescent="0.2">
      <c r="BF302" s="326"/>
      <c r="BG302" s="352">
        <v>232266282</v>
      </c>
      <c r="BH302" s="343"/>
      <c r="BI302" s="343">
        <v>210826093</v>
      </c>
      <c r="BJ302" s="326"/>
    </row>
    <row r="303" spans="58:62" ht="15" x14ac:dyDescent="0.2">
      <c r="BF303" s="326"/>
      <c r="BG303" s="352">
        <v>158080451</v>
      </c>
      <c r="BH303" s="343"/>
      <c r="BI303" s="343">
        <v>182281700</v>
      </c>
      <c r="BJ303" s="326"/>
    </row>
    <row r="304" spans="58:62" ht="15" x14ac:dyDescent="0.2">
      <c r="BF304" s="326"/>
      <c r="BG304" s="352">
        <v>177632655</v>
      </c>
      <c r="BH304" s="343"/>
      <c r="BI304" s="343">
        <v>157601074</v>
      </c>
      <c r="BJ304" s="326"/>
    </row>
    <row r="305" spans="58:62" x14ac:dyDescent="0.15">
      <c r="BF305" s="326"/>
      <c r="BG305" s="326"/>
      <c r="BH305" s="343"/>
      <c r="BI305" s="343">
        <v>210131573</v>
      </c>
      <c r="BJ305" s="326"/>
    </row>
    <row r="306" spans="58:62" x14ac:dyDescent="0.15">
      <c r="BF306" s="326"/>
      <c r="BG306" s="326"/>
      <c r="BH306" s="343"/>
      <c r="BI306" s="343">
        <v>263576576</v>
      </c>
      <c r="BJ306" s="326"/>
    </row>
    <row r="307" spans="58:62" x14ac:dyDescent="0.15">
      <c r="BF307" s="326"/>
      <c r="BG307" s="326"/>
      <c r="BH307" s="343"/>
      <c r="BI307" s="343">
        <v>264625101</v>
      </c>
      <c r="BJ307" s="326"/>
    </row>
    <row r="308" spans="58:62" x14ac:dyDescent="0.15">
      <c r="BF308" s="326"/>
      <c r="BG308" s="326"/>
      <c r="BH308" s="343"/>
      <c r="BI308" s="343">
        <v>218380876</v>
      </c>
      <c r="BJ308" s="326"/>
    </row>
    <row r="309" spans="58:62" x14ac:dyDescent="0.15">
      <c r="BF309" s="326"/>
      <c r="BG309" s="326"/>
      <c r="BH309" s="343"/>
      <c r="BI309" s="343">
        <v>200764153</v>
      </c>
      <c r="BJ309" s="326"/>
    </row>
    <row r="310" spans="58:62" x14ac:dyDescent="0.15">
      <c r="BF310" s="326"/>
      <c r="BG310" s="326"/>
      <c r="BH310" s="343"/>
      <c r="BI310" s="343">
        <v>210792575</v>
      </c>
      <c r="BJ310" s="326"/>
    </row>
    <row r="311" spans="58:62" x14ac:dyDescent="0.15">
      <c r="BF311" s="326"/>
      <c r="BG311" s="326"/>
      <c r="BH311" s="343"/>
      <c r="BI311" s="343">
        <v>206101498</v>
      </c>
      <c r="BJ311" s="326"/>
    </row>
    <row r="312" spans="58:62" x14ac:dyDescent="0.15">
      <c r="BF312" s="326"/>
      <c r="BG312" s="326"/>
      <c r="BH312" s="343"/>
      <c r="BI312" s="343">
        <v>229029271</v>
      </c>
      <c r="BJ312" s="326"/>
    </row>
    <row r="313" spans="58:62" x14ac:dyDescent="0.15">
      <c r="BF313" s="326"/>
      <c r="BG313" s="326"/>
      <c r="BH313" s="343"/>
      <c r="BI313" s="343">
        <v>250930009</v>
      </c>
      <c r="BJ313" s="326"/>
    </row>
    <row r="314" spans="58:62" x14ac:dyDescent="0.15">
      <c r="BF314" s="326"/>
      <c r="BG314" s="326"/>
      <c r="BH314" s="343"/>
      <c r="BI314" s="343">
        <v>284411573</v>
      </c>
      <c r="BJ314" s="326"/>
    </row>
    <row r="315" spans="58:62" x14ac:dyDescent="0.15">
      <c r="BF315" s="326"/>
      <c r="BG315" s="326"/>
      <c r="BH315" s="343"/>
      <c r="BI315" s="343">
        <v>199940642</v>
      </c>
      <c r="BJ315" s="326"/>
    </row>
    <row r="316" spans="58:62" x14ac:dyDescent="0.15">
      <c r="BF316" s="326"/>
      <c r="BG316" s="326"/>
      <c r="BH316" s="343"/>
      <c r="BI316" s="343">
        <v>162596202</v>
      </c>
      <c r="BJ316" s="326"/>
    </row>
    <row r="317" spans="58:62" x14ac:dyDescent="0.15">
      <c r="BF317" s="326"/>
      <c r="BG317" s="326"/>
      <c r="BH317" s="326"/>
      <c r="BI317" s="343">
        <v>176697955</v>
      </c>
      <c r="BJ317" s="326"/>
    </row>
    <row r="318" spans="58:62" x14ac:dyDescent="0.15">
      <c r="BF318" s="326"/>
      <c r="BG318" s="326"/>
      <c r="BH318" s="326"/>
      <c r="BI318" s="343">
        <v>161231492</v>
      </c>
      <c r="BJ318" s="326"/>
    </row>
    <row r="319" spans="58:62" x14ac:dyDescent="0.15">
      <c r="BF319" s="326"/>
      <c r="BG319" s="326"/>
      <c r="BH319" s="326"/>
      <c r="BI319" s="343">
        <v>155958670</v>
      </c>
      <c r="BJ319" s="326"/>
    </row>
    <row r="320" spans="58:62" x14ac:dyDescent="0.15">
      <c r="BF320" s="326"/>
      <c r="BG320" s="326"/>
      <c r="BH320" s="326"/>
      <c r="BI320" s="343">
        <v>254645997</v>
      </c>
      <c r="BJ320" s="326"/>
    </row>
    <row r="321" spans="58:62" x14ac:dyDescent="0.15">
      <c r="BF321" s="326"/>
      <c r="BG321" s="326"/>
      <c r="BH321" s="326"/>
      <c r="BI321" s="343">
        <v>176513781</v>
      </c>
      <c r="BJ321" s="326"/>
    </row>
    <row r="322" spans="58:62" x14ac:dyDescent="0.15">
      <c r="BF322" s="326"/>
      <c r="BG322" s="326"/>
      <c r="BH322" s="326"/>
      <c r="BI322" s="343">
        <v>245538846</v>
      </c>
      <c r="BJ322" s="326"/>
    </row>
    <row r="323" spans="58:62" x14ac:dyDescent="0.15">
      <c r="BF323" s="326"/>
      <c r="BG323" s="326"/>
      <c r="BH323" s="326"/>
      <c r="BI323" s="343">
        <v>218825437</v>
      </c>
      <c r="BJ323" s="326"/>
    </row>
    <row r="324" spans="58:62" x14ac:dyDescent="0.15">
      <c r="BF324" s="326"/>
      <c r="BG324" s="326"/>
      <c r="BH324" s="326"/>
      <c r="BI324" s="343">
        <v>267773379</v>
      </c>
      <c r="BJ324" s="326"/>
    </row>
    <row r="325" spans="58:62" x14ac:dyDescent="0.15">
      <c r="BF325" s="326"/>
      <c r="BG325" s="326"/>
      <c r="BH325" s="326"/>
      <c r="BI325" s="343">
        <v>173410657</v>
      </c>
      <c r="BJ325" s="326"/>
    </row>
    <row r="326" spans="58:62" x14ac:dyDescent="0.15">
      <c r="BF326" s="326"/>
      <c r="BG326" s="326"/>
      <c r="BH326" s="326"/>
      <c r="BI326" s="343">
        <v>208173940</v>
      </c>
      <c r="BJ326" s="326"/>
    </row>
    <row r="327" spans="58:62" x14ac:dyDescent="0.15">
      <c r="BF327" s="326"/>
      <c r="BG327" s="326"/>
      <c r="BH327" s="326"/>
      <c r="BI327" s="343">
        <v>220159454</v>
      </c>
      <c r="BJ327" s="326"/>
    </row>
    <row r="328" spans="58:62" x14ac:dyDescent="0.15">
      <c r="BF328" s="326"/>
      <c r="BG328" s="326"/>
      <c r="BH328" s="326"/>
      <c r="BI328" s="343">
        <v>184297437</v>
      </c>
      <c r="BJ328" s="326"/>
    </row>
    <row r="329" spans="58:62" x14ac:dyDescent="0.15">
      <c r="BF329" s="326"/>
      <c r="BG329" s="326"/>
      <c r="BH329" s="343"/>
      <c r="BI329" s="343">
        <v>224767614</v>
      </c>
      <c r="BJ329" s="326"/>
    </row>
    <row r="330" spans="58:62" x14ac:dyDescent="0.15">
      <c r="BF330" s="326"/>
      <c r="BG330" s="326"/>
      <c r="BH330" s="343"/>
      <c r="BI330" s="343">
        <v>216093908</v>
      </c>
      <c r="BJ330" s="326"/>
    </row>
    <row r="331" spans="58:62" x14ac:dyDescent="0.15">
      <c r="BF331" s="326"/>
      <c r="BG331" s="326"/>
      <c r="BH331" s="343"/>
      <c r="BI331" s="343">
        <v>186939152</v>
      </c>
      <c r="BJ331" s="326"/>
    </row>
    <row r="332" spans="58:62" x14ac:dyDescent="0.15">
      <c r="BF332" s="326"/>
      <c r="BG332" s="326"/>
      <c r="BH332" s="343"/>
      <c r="BI332" s="343">
        <v>240529412</v>
      </c>
      <c r="BJ332" s="326"/>
    </row>
    <row r="333" spans="58:62" x14ac:dyDescent="0.15">
      <c r="BF333" s="326"/>
      <c r="BG333" s="326"/>
      <c r="BH333" s="343"/>
      <c r="BI333" s="343">
        <v>178157341</v>
      </c>
      <c r="BJ333" s="326"/>
    </row>
    <row r="334" spans="58:62" x14ac:dyDescent="0.15">
      <c r="BF334" s="326"/>
      <c r="BG334" s="326"/>
      <c r="BH334" s="343"/>
      <c r="BI334" s="343">
        <v>155086686</v>
      </c>
      <c r="BJ334" s="326"/>
    </row>
    <row r="335" spans="58:62" x14ac:dyDescent="0.15">
      <c r="BF335" s="326"/>
      <c r="BG335" s="326"/>
      <c r="BH335" s="343"/>
      <c r="BI335" s="343">
        <v>171327817</v>
      </c>
      <c r="BJ335" s="326"/>
    </row>
    <row r="336" spans="58:62" x14ac:dyDescent="0.15">
      <c r="BF336" s="326"/>
      <c r="BG336" s="326"/>
      <c r="BH336" s="343"/>
      <c r="BI336" s="343">
        <v>221500879</v>
      </c>
      <c r="BJ336" s="326"/>
    </row>
    <row r="337" spans="58:62" x14ac:dyDescent="0.15">
      <c r="BF337" s="326"/>
      <c r="BG337" s="326"/>
      <c r="BH337" s="343"/>
      <c r="BI337" s="343">
        <v>199476325</v>
      </c>
      <c r="BJ337" s="326"/>
    </row>
    <row r="338" spans="58:62" x14ac:dyDescent="0.15">
      <c r="BF338" s="326"/>
      <c r="BG338" s="326"/>
      <c r="BH338" s="343"/>
      <c r="BI338" s="343">
        <v>278813517</v>
      </c>
      <c r="BJ338" s="326"/>
    </row>
    <row r="339" spans="58:62" x14ac:dyDescent="0.15">
      <c r="BF339" s="326"/>
      <c r="BG339" s="326"/>
      <c r="BH339" s="343"/>
      <c r="BI339" s="343">
        <v>269501451</v>
      </c>
      <c r="BJ339" s="326"/>
    </row>
    <row r="340" spans="58:62" x14ac:dyDescent="0.15">
      <c r="BF340" s="326"/>
      <c r="BG340" s="326"/>
      <c r="BH340" s="343"/>
      <c r="BI340" s="343">
        <v>216682149</v>
      </c>
      <c r="BJ340" s="326"/>
    </row>
    <row r="341" spans="58:62" x14ac:dyDescent="0.15">
      <c r="BF341" s="326"/>
      <c r="BG341" s="326"/>
      <c r="BH341" s="343"/>
      <c r="BI341" s="343">
        <v>207599590</v>
      </c>
      <c r="BJ341" s="326"/>
    </row>
    <row r="342" spans="58:62" x14ac:dyDescent="0.15">
      <c r="BF342" s="326"/>
      <c r="BG342" s="326"/>
      <c r="BH342" s="343"/>
      <c r="BI342" s="343">
        <v>190804042</v>
      </c>
      <c r="BJ342" s="326"/>
    </row>
    <row r="343" spans="58:62" x14ac:dyDescent="0.15">
      <c r="BF343" s="326"/>
      <c r="BG343" s="326"/>
      <c r="BH343" s="343"/>
      <c r="BI343" s="343">
        <v>193571763</v>
      </c>
      <c r="BJ343" s="326"/>
    </row>
    <row r="344" spans="58:62" x14ac:dyDescent="0.15">
      <c r="BF344" s="326"/>
      <c r="BG344" s="326"/>
      <c r="BH344" s="343"/>
      <c r="BI344" s="343">
        <v>237818088</v>
      </c>
      <c r="BJ344" s="326"/>
    </row>
    <row r="345" spans="58:62" x14ac:dyDescent="0.15">
      <c r="BF345" s="326"/>
      <c r="BG345" s="326"/>
      <c r="BH345" s="343"/>
      <c r="BI345" s="343">
        <v>242409586</v>
      </c>
      <c r="BJ345" s="326"/>
    </row>
    <row r="346" spans="58:62" x14ac:dyDescent="0.15">
      <c r="BF346" s="326"/>
      <c r="BG346" s="326"/>
      <c r="BH346" s="343"/>
      <c r="BI346" s="343">
        <v>204301552</v>
      </c>
      <c r="BJ346" s="326"/>
    </row>
    <row r="347" spans="58:62" x14ac:dyDescent="0.15">
      <c r="BF347" s="326"/>
      <c r="BG347" s="326"/>
      <c r="BH347" s="343"/>
      <c r="BI347" s="343">
        <v>283302343</v>
      </c>
      <c r="BJ347" s="326"/>
    </row>
    <row r="348" spans="58:62" x14ac:dyDescent="0.15">
      <c r="BF348" s="326"/>
      <c r="BG348" s="326"/>
      <c r="BH348" s="343"/>
      <c r="BI348" s="343">
        <v>235763762</v>
      </c>
      <c r="BJ348" s="326"/>
    </row>
    <row r="349" spans="58:62" x14ac:dyDescent="0.15">
      <c r="BF349" s="326"/>
      <c r="BG349" s="326"/>
      <c r="BH349" s="343"/>
      <c r="BI349" s="343">
        <v>270206999</v>
      </c>
      <c r="BJ349" s="326"/>
    </row>
    <row r="350" spans="58:62" x14ac:dyDescent="0.15">
      <c r="BF350" s="326"/>
      <c r="BG350" s="326"/>
      <c r="BH350" s="343"/>
      <c r="BI350" s="343">
        <v>216101745</v>
      </c>
      <c r="BJ350" s="326"/>
    </row>
    <row r="351" spans="58:62" x14ac:dyDescent="0.15">
      <c r="BF351" s="326"/>
      <c r="BG351" s="326"/>
      <c r="BH351" s="343"/>
      <c r="BI351" s="343">
        <v>270454225</v>
      </c>
      <c r="BJ351" s="326"/>
    </row>
    <row r="352" spans="58:62" x14ac:dyDescent="0.15">
      <c r="BF352" s="326"/>
      <c r="BG352" s="326"/>
      <c r="BH352" s="343"/>
      <c r="BI352" s="343">
        <v>227204180</v>
      </c>
      <c r="BJ352" s="326"/>
    </row>
    <row r="353" spans="58:62" x14ac:dyDescent="0.15">
      <c r="BF353" s="326"/>
      <c r="BG353" s="326"/>
      <c r="BH353" s="343"/>
      <c r="BI353" s="343">
        <v>225949226</v>
      </c>
      <c r="BJ353" s="326"/>
    </row>
    <row r="354" spans="58:62" x14ac:dyDescent="0.15">
      <c r="BF354" s="326"/>
      <c r="BG354" s="326"/>
      <c r="BH354" s="343"/>
      <c r="BI354" s="343">
        <v>210618848</v>
      </c>
      <c r="BJ354" s="326"/>
    </row>
    <row r="355" spans="58:62" x14ac:dyDescent="0.15">
      <c r="BF355" s="326"/>
      <c r="BG355" s="326"/>
      <c r="BH355" s="343"/>
      <c r="BI355" s="343">
        <v>237422682</v>
      </c>
      <c r="BJ355" s="326"/>
    </row>
    <row r="356" spans="58:62" x14ac:dyDescent="0.15">
      <c r="BF356" s="326"/>
      <c r="BG356" s="326"/>
      <c r="BH356" s="343"/>
      <c r="BI356" s="343">
        <v>149564281</v>
      </c>
      <c r="BJ356" s="326"/>
    </row>
    <row r="357" spans="58:62" x14ac:dyDescent="0.15">
      <c r="BF357" s="326"/>
      <c r="BG357" s="326"/>
      <c r="BH357" s="343"/>
      <c r="BI357" s="343">
        <v>190254470</v>
      </c>
      <c r="BJ357" s="326"/>
    </row>
    <row r="358" spans="58:62" x14ac:dyDescent="0.15">
      <c r="BF358" s="326"/>
      <c r="BG358" s="326"/>
      <c r="BH358" s="343"/>
      <c r="BI358" s="343">
        <v>233646793</v>
      </c>
      <c r="BJ358" s="326"/>
    </row>
    <row r="359" spans="58:62" x14ac:dyDescent="0.15">
      <c r="BF359" s="326"/>
      <c r="BG359" s="326"/>
      <c r="BH359" s="343"/>
      <c r="BI359" s="343">
        <v>210912102</v>
      </c>
      <c r="BJ359" s="326"/>
    </row>
    <row r="360" spans="58:62" x14ac:dyDescent="0.15">
      <c r="BF360" s="326"/>
      <c r="BG360" s="326"/>
      <c r="BH360" s="343"/>
      <c r="BI360" s="343">
        <v>252860564</v>
      </c>
      <c r="BJ360" s="326"/>
    </row>
    <row r="361" spans="58:62" x14ac:dyDescent="0.15">
      <c r="BF361" s="326"/>
      <c r="BG361" s="326"/>
      <c r="BH361" s="343"/>
      <c r="BI361" s="343">
        <v>178949377</v>
      </c>
      <c r="BJ361" s="326"/>
    </row>
    <row r="362" spans="58:62" x14ac:dyDescent="0.15">
      <c r="BF362" s="326"/>
      <c r="BG362" s="326"/>
      <c r="BH362" s="343"/>
      <c r="BI362" s="343">
        <v>171920333</v>
      </c>
      <c r="BJ362" s="326"/>
    </row>
    <row r="363" spans="58:62" x14ac:dyDescent="0.15">
      <c r="BF363" s="326"/>
      <c r="BG363" s="326"/>
      <c r="BH363" s="343"/>
      <c r="BI363" s="343">
        <v>164193834</v>
      </c>
      <c r="BJ363" s="326"/>
    </row>
    <row r="364" spans="58:62" x14ac:dyDescent="0.15">
      <c r="BF364" s="326"/>
      <c r="BG364" s="326"/>
      <c r="BH364" s="343"/>
      <c r="BI364" s="343">
        <v>170950448</v>
      </c>
      <c r="BJ364" s="326"/>
    </row>
    <row r="365" spans="58:62" x14ac:dyDescent="0.15">
      <c r="BF365" s="326"/>
      <c r="BG365" s="326"/>
      <c r="BH365" s="343"/>
      <c r="BI365" s="343">
        <v>193317777</v>
      </c>
      <c r="BJ365" s="326"/>
    </row>
    <row r="366" spans="58:62" x14ac:dyDescent="0.15">
      <c r="BF366" s="326"/>
      <c r="BG366" s="326"/>
      <c r="BH366" s="343"/>
      <c r="BI366" s="343">
        <v>199216152</v>
      </c>
      <c r="BJ366" s="326"/>
    </row>
    <row r="367" spans="58:62" x14ac:dyDescent="0.15">
      <c r="BF367" s="326"/>
      <c r="BG367" s="326"/>
      <c r="BH367" s="343"/>
      <c r="BI367" s="343">
        <v>247565206</v>
      </c>
      <c r="BJ367" s="326"/>
    </row>
    <row r="368" spans="58:62" x14ac:dyDescent="0.15">
      <c r="BF368" s="326"/>
      <c r="BG368" s="326"/>
      <c r="BH368" s="343"/>
      <c r="BI368" s="343">
        <v>248322994</v>
      </c>
      <c r="BJ368" s="326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8EB5-64F9-EF49-B529-B6E374F7EE2C}">
  <dimension ref="A1:BK112"/>
  <sheetViews>
    <sheetView topLeftCell="A51" workbookViewId="0">
      <selection activeCell="A34" sqref="A34"/>
    </sheetView>
  </sheetViews>
  <sheetFormatPr baseColWidth="10" defaultRowHeight="14" x14ac:dyDescent="0.15"/>
  <cols>
    <col min="1" max="1" width="25.83203125" style="90" bestFit="1" customWidth="1"/>
    <col min="2" max="2" width="17.6640625" style="90" bestFit="1" customWidth="1"/>
    <col min="3" max="3" width="11.5" style="90" bestFit="1" customWidth="1"/>
    <col min="4" max="4" width="38" style="90" bestFit="1" customWidth="1"/>
    <col min="5" max="5" width="40.83203125" style="90" bestFit="1" customWidth="1"/>
    <col min="6" max="6" width="21.5" style="90" bestFit="1" customWidth="1"/>
    <col min="7" max="9" width="7.1640625" style="90" bestFit="1" customWidth="1"/>
    <col min="10" max="10" width="7.83203125" style="90" bestFit="1" customWidth="1"/>
    <col min="11" max="11" width="13.5" style="90" bestFit="1" customWidth="1"/>
    <col min="12" max="12" width="5.6640625" style="90" bestFit="1" customWidth="1"/>
    <col min="13" max="13" width="16.33203125" style="90" bestFit="1" customWidth="1"/>
    <col min="14" max="14" width="15.83203125" style="90" bestFit="1" customWidth="1"/>
    <col min="15" max="15" width="6.1640625" style="90" bestFit="1" customWidth="1"/>
    <col min="16" max="16" width="9.83203125" style="90" bestFit="1" customWidth="1"/>
    <col min="17" max="17" width="18.5" style="90" bestFit="1" customWidth="1"/>
    <col min="18" max="18" width="9.83203125" style="90" bestFit="1" customWidth="1"/>
    <col min="19" max="19" width="23.33203125" style="90" bestFit="1" customWidth="1"/>
    <col min="20" max="20" width="9.5" style="90" bestFit="1" customWidth="1"/>
    <col min="21" max="21" width="8.1640625" style="90" bestFit="1" customWidth="1"/>
    <col min="22" max="22" width="17.1640625" style="90" bestFit="1" customWidth="1"/>
    <col min="23" max="23" width="5.1640625" style="90" bestFit="1" customWidth="1"/>
    <col min="24" max="24" width="13" style="90" bestFit="1" customWidth="1"/>
    <col min="25" max="25" width="12.6640625" style="90" bestFit="1" customWidth="1"/>
    <col min="26" max="26" width="15.6640625" style="90" bestFit="1" customWidth="1"/>
    <col min="27" max="27" width="15.33203125" style="90" bestFit="1" customWidth="1"/>
    <col min="28" max="28" width="16.33203125" style="90" bestFit="1" customWidth="1"/>
    <col min="29" max="29" width="15.83203125" style="90" bestFit="1" customWidth="1"/>
    <col min="30" max="30" width="6.1640625" style="90" bestFit="1" customWidth="1"/>
    <col min="31" max="31" width="13.83203125" style="90" bestFit="1" customWidth="1"/>
    <col min="32" max="32" width="13.5" style="90" bestFit="1" customWidth="1"/>
    <col min="33" max="33" width="16.6640625" style="90" bestFit="1" customWidth="1"/>
    <col min="34" max="34" width="16.33203125" style="90" bestFit="1" customWidth="1"/>
    <col min="35" max="35" width="20.33203125" style="90" bestFit="1" customWidth="1"/>
    <col min="36" max="36" width="28.6640625" style="90" bestFit="1" customWidth="1"/>
    <col min="37" max="37" width="28.33203125" style="90" bestFit="1" customWidth="1"/>
    <col min="38" max="38" width="31.33203125" style="90" bestFit="1" customWidth="1"/>
    <col min="39" max="39" width="31" style="90" bestFit="1" customWidth="1"/>
    <col min="40" max="40" width="22.6640625" style="90" bestFit="1" customWidth="1"/>
    <col min="41" max="41" width="19.33203125" style="90" bestFit="1" customWidth="1"/>
    <col min="42" max="42" width="10.1640625" style="90" bestFit="1" customWidth="1"/>
    <col min="43" max="43" width="25.1640625" style="90" bestFit="1" customWidth="1"/>
    <col min="44" max="44" width="25.83203125" style="90" bestFit="1" customWidth="1"/>
    <col min="45" max="45" width="19.6640625" style="90" bestFit="1" customWidth="1"/>
    <col min="46" max="46" width="21" style="90" bestFit="1" customWidth="1"/>
    <col min="47" max="47" width="12.33203125" style="90" bestFit="1" customWidth="1"/>
    <col min="48" max="48" width="15.5" style="90" bestFit="1" customWidth="1"/>
    <col min="49" max="49" width="15.1640625" style="90" bestFit="1" customWidth="1"/>
    <col min="50" max="50" width="18.33203125" style="90" bestFit="1" customWidth="1"/>
    <col min="51" max="51" width="18" style="90" bestFit="1" customWidth="1"/>
    <col min="52" max="52" width="15" style="90" bestFit="1" customWidth="1"/>
    <col min="53" max="53" width="14.6640625" style="90" bestFit="1" customWidth="1"/>
    <col min="54" max="54" width="17.83203125" style="90" bestFit="1" customWidth="1"/>
    <col min="55" max="55" width="17.5" style="90" bestFit="1" customWidth="1"/>
    <col min="56" max="56" width="15.83203125" style="90" bestFit="1" customWidth="1"/>
    <col min="57" max="57" width="15.5" style="90" bestFit="1" customWidth="1"/>
    <col min="58" max="58" width="18.6640625" style="90" bestFit="1" customWidth="1"/>
    <col min="59" max="59" width="18.33203125" style="90" bestFit="1" customWidth="1"/>
    <col min="60" max="60" width="30.6640625" style="90" bestFit="1" customWidth="1"/>
    <col min="61" max="61" width="30.33203125" style="90" bestFit="1" customWidth="1"/>
    <col min="62" max="62" width="33.5" style="90" bestFit="1" customWidth="1"/>
    <col min="63" max="63" width="33.1640625" style="90" bestFit="1" customWidth="1"/>
    <col min="64" max="16384" width="10.83203125" style="90"/>
  </cols>
  <sheetData>
    <row r="1" spans="1:1" x14ac:dyDescent="0.15">
      <c r="A1" s="84" t="s">
        <v>226</v>
      </c>
    </row>
    <row r="34" spans="1:63" x14ac:dyDescent="0.15">
      <c r="A34" s="84" t="s">
        <v>463</v>
      </c>
    </row>
    <row r="36" spans="1:63" x14ac:dyDescent="0.15">
      <c r="A36" s="84" t="s">
        <v>227</v>
      </c>
      <c r="B36" s="84" t="s">
        <v>228</v>
      </c>
      <c r="C36" s="84" t="s">
        <v>229</v>
      </c>
      <c r="D36" s="84" t="s">
        <v>230</v>
      </c>
      <c r="E36" s="84" t="s">
        <v>231</v>
      </c>
      <c r="F36" s="84" t="s">
        <v>232</v>
      </c>
      <c r="G36" s="84" t="s">
        <v>233</v>
      </c>
      <c r="H36" s="84" t="s">
        <v>234</v>
      </c>
      <c r="I36" s="84" t="s">
        <v>235</v>
      </c>
      <c r="J36" s="84" t="s">
        <v>236</v>
      </c>
      <c r="K36" s="84" t="s">
        <v>237</v>
      </c>
      <c r="L36" s="84" t="s">
        <v>238</v>
      </c>
      <c r="M36" s="84" t="s">
        <v>239</v>
      </c>
      <c r="N36" s="84" t="s">
        <v>240</v>
      </c>
      <c r="O36" s="84" t="s">
        <v>241</v>
      </c>
      <c r="P36" s="84" t="s">
        <v>242</v>
      </c>
      <c r="Q36" s="84" t="s">
        <v>243</v>
      </c>
      <c r="R36" s="84" t="s">
        <v>244</v>
      </c>
      <c r="S36" s="84" t="s">
        <v>245</v>
      </c>
      <c r="T36" s="84" t="s">
        <v>246</v>
      </c>
      <c r="U36" s="84" t="s">
        <v>247</v>
      </c>
      <c r="V36" s="84" t="s">
        <v>248</v>
      </c>
      <c r="W36" s="84" t="s">
        <v>249</v>
      </c>
      <c r="X36" s="84" t="s">
        <v>250</v>
      </c>
      <c r="Y36" s="84" t="s">
        <v>251</v>
      </c>
      <c r="Z36" s="84" t="s">
        <v>252</v>
      </c>
      <c r="AA36" s="84" t="s">
        <v>253</v>
      </c>
      <c r="AB36" s="84" t="s">
        <v>254</v>
      </c>
      <c r="AC36" s="84" t="s">
        <v>255</v>
      </c>
      <c r="AD36" s="84" t="s">
        <v>26</v>
      </c>
      <c r="AE36" s="84" t="s">
        <v>256</v>
      </c>
      <c r="AF36" s="84" t="s">
        <v>257</v>
      </c>
      <c r="AG36" s="84" t="s">
        <v>258</v>
      </c>
      <c r="AH36" s="84" t="s">
        <v>259</v>
      </c>
      <c r="AI36" s="84" t="s">
        <v>260</v>
      </c>
      <c r="AJ36" s="84" t="s">
        <v>261</v>
      </c>
      <c r="AK36" s="84" t="s">
        <v>262</v>
      </c>
      <c r="AL36" s="84" t="s">
        <v>263</v>
      </c>
      <c r="AM36" s="84" t="s">
        <v>264</v>
      </c>
      <c r="AN36" s="84" t="s">
        <v>265</v>
      </c>
      <c r="AO36" s="84" t="s">
        <v>266</v>
      </c>
      <c r="AP36" s="84" t="s">
        <v>267</v>
      </c>
      <c r="AQ36" s="84" t="s">
        <v>268</v>
      </c>
      <c r="AR36" s="84" t="s">
        <v>269</v>
      </c>
      <c r="AS36" s="84" t="s">
        <v>270</v>
      </c>
      <c r="AT36" s="84" t="s">
        <v>271</v>
      </c>
      <c r="AU36" s="84" t="s">
        <v>272</v>
      </c>
      <c r="AV36" s="84" t="s">
        <v>273</v>
      </c>
      <c r="AW36" s="84" t="s">
        <v>274</v>
      </c>
      <c r="AX36" s="84" t="s">
        <v>275</v>
      </c>
      <c r="AY36" s="84" t="s">
        <v>276</v>
      </c>
      <c r="AZ36" s="84" t="s">
        <v>277</v>
      </c>
      <c r="BA36" s="84" t="s">
        <v>278</v>
      </c>
      <c r="BB36" s="84" t="s">
        <v>279</v>
      </c>
      <c r="BC36" s="84" t="s">
        <v>280</v>
      </c>
      <c r="BD36" s="84" t="s">
        <v>281</v>
      </c>
      <c r="BE36" s="84" t="s">
        <v>282</v>
      </c>
      <c r="BF36" s="84" t="s">
        <v>283</v>
      </c>
      <c r="BG36" s="84" t="s">
        <v>284</v>
      </c>
      <c r="BH36" s="84" t="s">
        <v>285</v>
      </c>
      <c r="BI36" s="84" t="s">
        <v>286</v>
      </c>
      <c r="BJ36" s="84" t="s">
        <v>287</v>
      </c>
      <c r="BK36" s="84" t="s">
        <v>288</v>
      </c>
    </row>
    <row r="37" spans="1:63" x14ac:dyDescent="0.15">
      <c r="A37" s="145" t="s">
        <v>289</v>
      </c>
      <c r="B37" s="145" t="s">
        <v>290</v>
      </c>
      <c r="C37" s="145" t="s">
        <v>291</v>
      </c>
      <c r="D37" s="145" t="s">
        <v>292</v>
      </c>
      <c r="E37" s="145" t="s">
        <v>293</v>
      </c>
      <c r="F37" s="145" t="s">
        <v>294</v>
      </c>
      <c r="G37" s="145" t="s">
        <v>295</v>
      </c>
      <c r="H37" s="145">
        <v>104.8</v>
      </c>
      <c r="I37" s="145" t="s">
        <v>296</v>
      </c>
      <c r="J37" s="145">
        <v>2096</v>
      </c>
      <c r="K37" s="145"/>
      <c r="L37" s="145"/>
      <c r="M37" s="145">
        <v>109.6</v>
      </c>
      <c r="N37" s="145">
        <v>100.2</v>
      </c>
      <c r="O37" s="145">
        <v>1915</v>
      </c>
      <c r="P37" s="145">
        <v>20544</v>
      </c>
      <c r="Q37" s="145">
        <v>181</v>
      </c>
      <c r="R37" s="145">
        <v>1734</v>
      </c>
      <c r="S37" s="145">
        <v>1911</v>
      </c>
      <c r="T37" s="145">
        <v>18633</v>
      </c>
      <c r="U37" s="145">
        <v>0.16600000000000001</v>
      </c>
      <c r="V37" s="145">
        <v>22459</v>
      </c>
      <c r="W37" s="145">
        <v>1.82</v>
      </c>
      <c r="X37" s="145"/>
      <c r="Y37" s="145"/>
      <c r="Z37" s="145">
        <v>1.94</v>
      </c>
      <c r="AA37" s="145">
        <v>1.71</v>
      </c>
      <c r="AB37" s="145">
        <v>2</v>
      </c>
      <c r="AC37" s="145">
        <v>1</v>
      </c>
      <c r="AD37" s="145">
        <v>0.91</v>
      </c>
      <c r="AE37" s="145"/>
      <c r="AF37" s="145"/>
      <c r="AG37" s="145">
        <v>0.97</v>
      </c>
      <c r="AH37" s="145">
        <v>0.85</v>
      </c>
      <c r="AI37" s="145">
        <v>47.7</v>
      </c>
      <c r="AJ37" s="145"/>
      <c r="AK37" s="145"/>
      <c r="AL37" s="145">
        <v>49.2</v>
      </c>
      <c r="AM37" s="145">
        <v>46.1</v>
      </c>
      <c r="AN37" s="145">
        <v>1</v>
      </c>
      <c r="AO37" s="145">
        <v>1</v>
      </c>
      <c r="AP37" s="145">
        <v>3000</v>
      </c>
      <c r="AQ37" s="145">
        <v>7976.3</v>
      </c>
      <c r="AR37" s="145">
        <v>-1504.6</v>
      </c>
      <c r="AS37" s="145">
        <v>-696.22</v>
      </c>
      <c r="AT37" s="145"/>
      <c r="AU37" s="145"/>
      <c r="AV37" s="145"/>
      <c r="AW37" s="145"/>
      <c r="AX37" s="145">
        <v>107.2</v>
      </c>
      <c r="AY37" s="145">
        <v>102.5</v>
      </c>
      <c r="AZ37" s="145"/>
      <c r="BA37" s="145"/>
      <c r="BB37" s="145">
        <v>1.88</v>
      </c>
      <c r="BC37" s="145">
        <v>1.77</v>
      </c>
      <c r="BD37" s="145"/>
      <c r="BE37" s="145"/>
      <c r="BF37" s="145">
        <v>0.94</v>
      </c>
      <c r="BG37" s="145">
        <v>0.88300000000000001</v>
      </c>
      <c r="BH37" s="145"/>
      <c r="BI37" s="145"/>
      <c r="BJ37" s="145">
        <v>48.5</v>
      </c>
      <c r="BK37" s="145">
        <v>46.9</v>
      </c>
    </row>
    <row r="38" spans="1:63" x14ac:dyDescent="0.15">
      <c r="A38" s="145" t="s">
        <v>289</v>
      </c>
      <c r="B38" s="145" t="s">
        <v>290</v>
      </c>
      <c r="C38" s="145" t="s">
        <v>291</v>
      </c>
      <c r="D38" s="145" t="s">
        <v>292</v>
      </c>
      <c r="E38" s="145" t="s">
        <v>297</v>
      </c>
      <c r="F38" s="145" t="s">
        <v>298</v>
      </c>
      <c r="G38" s="145" t="s">
        <v>295</v>
      </c>
      <c r="H38" s="145">
        <v>115</v>
      </c>
      <c r="I38" s="145" t="s">
        <v>296</v>
      </c>
      <c r="J38" s="145">
        <v>2300</v>
      </c>
      <c r="K38" s="145"/>
      <c r="L38" s="145"/>
      <c r="M38" s="145">
        <v>120</v>
      </c>
      <c r="N38" s="145">
        <v>110.1</v>
      </c>
      <c r="O38" s="145">
        <v>2092</v>
      </c>
      <c r="P38" s="145">
        <v>20367</v>
      </c>
      <c r="Q38" s="145">
        <v>181</v>
      </c>
      <c r="R38" s="145">
        <v>1734</v>
      </c>
      <c r="S38" s="145">
        <v>1911</v>
      </c>
      <c r="T38" s="145">
        <v>18633</v>
      </c>
      <c r="U38" s="145">
        <v>0.16600000000000001</v>
      </c>
      <c r="V38" s="145">
        <v>22459</v>
      </c>
      <c r="W38" s="145"/>
      <c r="X38" s="145"/>
      <c r="Y38" s="145"/>
      <c r="Z38" s="145"/>
      <c r="AA38" s="145"/>
      <c r="AB38" s="145"/>
      <c r="AC38" s="145"/>
      <c r="AD38" s="145">
        <v>0.91</v>
      </c>
      <c r="AE38" s="145"/>
      <c r="AF38" s="145"/>
      <c r="AG38" s="145">
        <v>0.97</v>
      </c>
      <c r="AH38" s="145">
        <v>0.85</v>
      </c>
      <c r="AI38" s="145">
        <v>47.7</v>
      </c>
      <c r="AJ38" s="145"/>
      <c r="AK38" s="145"/>
      <c r="AL38" s="145">
        <v>49.2</v>
      </c>
      <c r="AM38" s="145">
        <v>46.1</v>
      </c>
      <c r="AN38" s="145">
        <v>1</v>
      </c>
      <c r="AO38" s="145">
        <v>1</v>
      </c>
      <c r="AP38" s="145">
        <v>7500</v>
      </c>
      <c r="AQ38" s="145">
        <v>9107.4</v>
      </c>
      <c r="AR38" s="145">
        <v>5781.8</v>
      </c>
      <c r="AS38" s="145">
        <v>6091.6</v>
      </c>
      <c r="AT38" s="145"/>
      <c r="AU38" s="145"/>
      <c r="AV38" s="145"/>
      <c r="AW38" s="145"/>
      <c r="AX38" s="145">
        <v>117.5</v>
      </c>
      <c r="AY38" s="145">
        <v>112.5</v>
      </c>
      <c r="AZ38" s="145"/>
      <c r="BA38" s="145"/>
      <c r="BB38" s="145"/>
      <c r="BC38" s="145"/>
      <c r="BD38" s="145"/>
      <c r="BE38" s="145"/>
      <c r="BF38" s="145">
        <v>0.94</v>
      </c>
      <c r="BG38" s="145">
        <v>0.88300000000000001</v>
      </c>
      <c r="BH38" s="145"/>
      <c r="BI38" s="145"/>
      <c r="BJ38" s="145">
        <v>48.5</v>
      </c>
      <c r="BK38" s="145">
        <v>46.9</v>
      </c>
    </row>
    <row r="39" spans="1:63" x14ac:dyDescent="0.15">
      <c r="A39" s="145" t="s">
        <v>299</v>
      </c>
      <c r="B39" s="145" t="s">
        <v>290</v>
      </c>
      <c r="C39" s="145" t="s">
        <v>291</v>
      </c>
      <c r="D39" s="145" t="s">
        <v>300</v>
      </c>
      <c r="E39" s="145" t="s">
        <v>293</v>
      </c>
      <c r="F39" s="145" t="s">
        <v>294</v>
      </c>
      <c r="G39" s="145" t="s">
        <v>295</v>
      </c>
      <c r="H39" s="145">
        <v>48.2</v>
      </c>
      <c r="I39" s="145" t="s">
        <v>296</v>
      </c>
      <c r="J39" s="145">
        <v>964</v>
      </c>
      <c r="K39" s="145"/>
      <c r="L39" s="145"/>
      <c r="M39" s="145">
        <v>51.5</v>
      </c>
      <c r="N39" s="145">
        <v>44.9</v>
      </c>
      <c r="O39" s="145">
        <v>824</v>
      </c>
      <c r="P39" s="145">
        <v>19719</v>
      </c>
      <c r="Q39" s="145">
        <v>56</v>
      </c>
      <c r="R39" s="145">
        <v>768</v>
      </c>
      <c r="S39" s="145">
        <v>1510</v>
      </c>
      <c r="T39" s="145">
        <v>18209</v>
      </c>
      <c r="U39" s="145">
        <v>0</v>
      </c>
      <c r="V39" s="145">
        <v>20543</v>
      </c>
      <c r="W39" s="145">
        <v>1.03</v>
      </c>
      <c r="X39" s="145"/>
      <c r="Y39" s="145"/>
      <c r="Z39" s="145">
        <v>1.1200000000000001</v>
      </c>
      <c r="AA39" s="145">
        <v>0.95</v>
      </c>
      <c r="AB39" s="145">
        <v>2</v>
      </c>
      <c r="AC39" s="145">
        <v>1</v>
      </c>
      <c r="AD39" s="145">
        <v>0.51600000000000001</v>
      </c>
      <c r="AE39" s="145"/>
      <c r="AF39" s="145"/>
      <c r="AG39" s="145">
        <v>0.56000000000000005</v>
      </c>
      <c r="AH39" s="145">
        <v>0.47299999999999998</v>
      </c>
      <c r="AI39" s="145">
        <v>34</v>
      </c>
      <c r="AJ39" s="145"/>
      <c r="AK39" s="145"/>
      <c r="AL39" s="145">
        <v>35.9</v>
      </c>
      <c r="AM39" s="145">
        <v>32.200000000000003</v>
      </c>
      <c r="AN39" s="145">
        <v>1</v>
      </c>
      <c r="AO39" s="145">
        <v>1</v>
      </c>
      <c r="AP39" s="145">
        <v>3000</v>
      </c>
      <c r="AQ39" s="145">
        <v>8000</v>
      </c>
      <c r="AR39" s="145">
        <v>-1501.9</v>
      </c>
      <c r="AS39" s="145">
        <v>-1120.7</v>
      </c>
      <c r="AT39" s="145"/>
      <c r="AU39" s="145"/>
      <c r="AV39" s="145"/>
      <c r="AW39" s="145"/>
      <c r="AX39" s="145">
        <v>49.8</v>
      </c>
      <c r="AY39" s="145">
        <v>46.5</v>
      </c>
      <c r="AZ39" s="145"/>
      <c r="BA39" s="145"/>
      <c r="BB39" s="145">
        <v>1.077</v>
      </c>
      <c r="BC39" s="145">
        <v>0.98799999999999999</v>
      </c>
      <c r="BD39" s="145"/>
      <c r="BE39" s="145"/>
      <c r="BF39" s="145">
        <v>0.53900000000000003</v>
      </c>
      <c r="BG39" s="145">
        <v>0.49399999999999999</v>
      </c>
      <c r="BH39" s="145"/>
      <c r="BI39" s="145"/>
      <c r="BJ39" s="145">
        <v>35</v>
      </c>
      <c r="BK39" s="145">
        <v>33.1</v>
      </c>
    </row>
    <row r="40" spans="1:63" x14ac:dyDescent="0.15">
      <c r="A40" s="145" t="s">
        <v>299</v>
      </c>
      <c r="B40" s="145" t="s">
        <v>290</v>
      </c>
      <c r="C40" s="145" t="s">
        <v>291</v>
      </c>
      <c r="D40" s="145" t="s">
        <v>300</v>
      </c>
      <c r="E40" s="145" t="s">
        <v>297</v>
      </c>
      <c r="F40" s="145" t="s">
        <v>298</v>
      </c>
      <c r="G40" s="145" t="s">
        <v>295</v>
      </c>
      <c r="H40" s="145">
        <v>93.3</v>
      </c>
      <c r="I40" s="145" t="s">
        <v>296</v>
      </c>
      <c r="J40" s="145">
        <v>1866</v>
      </c>
      <c r="K40" s="145"/>
      <c r="L40" s="145"/>
      <c r="M40" s="145">
        <v>97.9</v>
      </c>
      <c r="N40" s="145">
        <v>88.7</v>
      </c>
      <c r="O40" s="145">
        <v>1566</v>
      </c>
      <c r="P40" s="145">
        <v>18977</v>
      </c>
      <c r="Q40" s="145">
        <v>56</v>
      </c>
      <c r="R40" s="145">
        <v>768</v>
      </c>
      <c r="S40" s="145">
        <v>1510</v>
      </c>
      <c r="T40" s="145">
        <v>18209</v>
      </c>
      <c r="U40" s="145">
        <v>0</v>
      </c>
      <c r="V40" s="145">
        <v>20543</v>
      </c>
      <c r="W40" s="145"/>
      <c r="X40" s="145"/>
      <c r="Y40" s="145"/>
      <c r="Z40" s="145"/>
      <c r="AA40" s="145"/>
      <c r="AB40" s="145"/>
      <c r="AC40" s="145"/>
      <c r="AD40" s="145">
        <v>0.51600000000000001</v>
      </c>
      <c r="AE40" s="145"/>
      <c r="AF40" s="145"/>
      <c r="AG40" s="145">
        <v>0.56000000000000005</v>
      </c>
      <c r="AH40" s="145">
        <v>0.47299999999999998</v>
      </c>
      <c r="AI40" s="145">
        <v>34</v>
      </c>
      <c r="AJ40" s="145"/>
      <c r="AK40" s="145"/>
      <c r="AL40" s="145">
        <v>35.9</v>
      </c>
      <c r="AM40" s="145">
        <v>32.200000000000003</v>
      </c>
      <c r="AN40" s="145">
        <v>1</v>
      </c>
      <c r="AO40" s="145">
        <v>1</v>
      </c>
      <c r="AP40" s="145">
        <v>7500</v>
      </c>
      <c r="AQ40" s="145">
        <v>9260</v>
      </c>
      <c r="AR40" s="145">
        <v>5903.1</v>
      </c>
      <c r="AS40" s="145">
        <v>6159</v>
      </c>
      <c r="AT40" s="145"/>
      <c r="AU40" s="145"/>
      <c r="AV40" s="145"/>
      <c r="AW40" s="145"/>
      <c r="AX40" s="145">
        <v>95.6</v>
      </c>
      <c r="AY40" s="145">
        <v>90.9</v>
      </c>
      <c r="AZ40" s="145"/>
      <c r="BA40" s="145"/>
      <c r="BB40" s="145"/>
      <c r="BC40" s="145"/>
      <c r="BD40" s="145"/>
      <c r="BE40" s="145"/>
      <c r="BF40" s="145">
        <v>0.53900000000000003</v>
      </c>
      <c r="BG40" s="145">
        <v>0.49399999999999999</v>
      </c>
      <c r="BH40" s="145"/>
      <c r="BI40" s="145"/>
      <c r="BJ40" s="145">
        <v>35</v>
      </c>
      <c r="BK40" s="145">
        <v>33.1</v>
      </c>
    </row>
    <row r="41" spans="1:63" x14ac:dyDescent="0.15">
      <c r="A41" s="145" t="s">
        <v>301</v>
      </c>
      <c r="B41" s="145" t="s">
        <v>290</v>
      </c>
      <c r="C41" s="145" t="s">
        <v>291</v>
      </c>
      <c r="D41" s="145" t="s">
        <v>302</v>
      </c>
      <c r="E41" s="145" t="s">
        <v>293</v>
      </c>
      <c r="F41" s="145" t="s">
        <v>294</v>
      </c>
      <c r="G41" s="145" t="s">
        <v>295</v>
      </c>
      <c r="H41" s="145">
        <v>1112</v>
      </c>
      <c r="I41" s="145" t="s">
        <v>296</v>
      </c>
      <c r="J41" s="145">
        <v>22240</v>
      </c>
      <c r="K41" s="145"/>
      <c r="L41" s="145"/>
      <c r="M41" s="145">
        <v>1132</v>
      </c>
      <c r="N41" s="145">
        <v>1092</v>
      </c>
      <c r="O41" s="145">
        <v>13044</v>
      </c>
      <c r="P41" s="145">
        <v>8292</v>
      </c>
      <c r="Q41" s="145">
        <v>7965</v>
      </c>
      <c r="R41" s="145">
        <v>5079</v>
      </c>
      <c r="S41" s="145">
        <v>5043</v>
      </c>
      <c r="T41" s="145">
        <v>3249</v>
      </c>
      <c r="U41" s="145">
        <v>4.5</v>
      </c>
      <c r="V41" s="145">
        <v>21336</v>
      </c>
      <c r="W41" s="145">
        <v>2.0099999999999998</v>
      </c>
      <c r="X41" s="145"/>
      <c r="Y41" s="145"/>
      <c r="Z41" s="145">
        <v>2.06</v>
      </c>
      <c r="AA41" s="145">
        <v>1.96</v>
      </c>
      <c r="AB41" s="145">
        <v>2</v>
      </c>
      <c r="AC41" s="145">
        <v>1</v>
      </c>
      <c r="AD41" s="145">
        <v>1.0049999999999999</v>
      </c>
      <c r="AE41" s="145"/>
      <c r="AF41" s="145"/>
      <c r="AG41" s="145">
        <v>1.03</v>
      </c>
      <c r="AH41" s="145">
        <v>0.97899999999999998</v>
      </c>
      <c r="AI41" s="145">
        <v>50.1</v>
      </c>
      <c r="AJ41" s="145"/>
      <c r="AK41" s="145"/>
      <c r="AL41" s="145">
        <v>50.7</v>
      </c>
      <c r="AM41" s="145">
        <v>49.5</v>
      </c>
      <c r="AN41" s="145">
        <v>1</v>
      </c>
      <c r="AO41" s="145">
        <v>1</v>
      </c>
      <c r="AP41" s="145">
        <v>3000</v>
      </c>
      <c r="AQ41" s="145">
        <v>8510.5</v>
      </c>
      <c r="AR41" s="145">
        <v>-997.38</v>
      </c>
      <c r="AS41" s="145">
        <v>4815.3999999999996</v>
      </c>
      <c r="AT41" s="145"/>
      <c r="AU41" s="145"/>
      <c r="AV41" s="145"/>
      <c r="AW41" s="145"/>
      <c r="AX41" s="145">
        <v>1122</v>
      </c>
      <c r="AY41" s="145">
        <v>1102</v>
      </c>
      <c r="AZ41" s="145"/>
      <c r="BA41" s="145"/>
      <c r="BB41" s="145">
        <v>2.0350000000000001</v>
      </c>
      <c r="BC41" s="145">
        <v>1.9830000000000001</v>
      </c>
      <c r="BD41" s="145"/>
      <c r="BE41" s="145"/>
      <c r="BF41" s="145">
        <v>1.018</v>
      </c>
      <c r="BG41" s="145">
        <v>0.99199999999999999</v>
      </c>
      <c r="BH41" s="145"/>
      <c r="BI41" s="145"/>
      <c r="BJ41" s="145">
        <v>50.44</v>
      </c>
      <c r="BK41" s="145">
        <v>49.79</v>
      </c>
    </row>
    <row r="42" spans="1:63" x14ac:dyDescent="0.15">
      <c r="A42" s="145" t="s">
        <v>301</v>
      </c>
      <c r="B42" s="145" t="s">
        <v>290</v>
      </c>
      <c r="C42" s="145" t="s">
        <v>291</v>
      </c>
      <c r="D42" s="145" t="s">
        <v>302</v>
      </c>
      <c r="E42" s="145" t="s">
        <v>297</v>
      </c>
      <c r="F42" s="145" t="s">
        <v>298</v>
      </c>
      <c r="G42" s="145" t="s">
        <v>295</v>
      </c>
      <c r="H42" s="145">
        <v>1107</v>
      </c>
      <c r="I42" s="145" t="s">
        <v>296</v>
      </c>
      <c r="J42" s="145">
        <v>22140</v>
      </c>
      <c r="K42" s="145"/>
      <c r="L42" s="145"/>
      <c r="M42" s="145">
        <v>1127</v>
      </c>
      <c r="N42" s="145">
        <v>1087</v>
      </c>
      <c r="O42" s="145">
        <v>13008</v>
      </c>
      <c r="P42" s="145">
        <v>8328</v>
      </c>
      <c r="Q42" s="145">
        <v>7965</v>
      </c>
      <c r="R42" s="145">
        <v>5079</v>
      </c>
      <c r="S42" s="145">
        <v>5043</v>
      </c>
      <c r="T42" s="145">
        <v>3249</v>
      </c>
      <c r="U42" s="145">
        <v>4.5</v>
      </c>
      <c r="V42" s="145">
        <v>21336</v>
      </c>
      <c r="W42" s="145"/>
      <c r="X42" s="145"/>
      <c r="Y42" s="145"/>
      <c r="Z42" s="145"/>
      <c r="AA42" s="145"/>
      <c r="AB42" s="145"/>
      <c r="AC42" s="145"/>
      <c r="AD42" s="145">
        <v>1.0049999999999999</v>
      </c>
      <c r="AE42" s="145"/>
      <c r="AF42" s="145"/>
      <c r="AG42" s="145">
        <v>1.03</v>
      </c>
      <c r="AH42" s="145">
        <v>0.97899999999999998</v>
      </c>
      <c r="AI42" s="145">
        <v>50.1</v>
      </c>
      <c r="AJ42" s="145"/>
      <c r="AK42" s="145"/>
      <c r="AL42" s="145">
        <v>50.7</v>
      </c>
      <c r="AM42" s="145">
        <v>49.5</v>
      </c>
      <c r="AN42" s="145">
        <v>1</v>
      </c>
      <c r="AO42" s="145">
        <v>1</v>
      </c>
      <c r="AP42" s="145">
        <v>7500</v>
      </c>
      <c r="AQ42" s="145">
        <v>9147.6</v>
      </c>
      <c r="AR42" s="145">
        <v>5772.3</v>
      </c>
      <c r="AS42" s="145">
        <v>7830.1</v>
      </c>
      <c r="AT42" s="145"/>
      <c r="AU42" s="145"/>
      <c r="AV42" s="145"/>
      <c r="AW42" s="145"/>
      <c r="AX42" s="145">
        <v>1117</v>
      </c>
      <c r="AY42" s="145">
        <v>1097</v>
      </c>
      <c r="AZ42" s="145"/>
      <c r="BA42" s="145"/>
      <c r="BB42" s="145"/>
      <c r="BC42" s="145"/>
      <c r="BD42" s="145"/>
      <c r="BE42" s="145"/>
      <c r="BF42" s="145">
        <v>1.018</v>
      </c>
      <c r="BG42" s="145">
        <v>0.99199999999999999</v>
      </c>
      <c r="BH42" s="145"/>
      <c r="BI42" s="145"/>
      <c r="BJ42" s="145">
        <v>50.44</v>
      </c>
      <c r="BK42" s="145">
        <v>49.79</v>
      </c>
    </row>
    <row r="43" spans="1:63" x14ac:dyDescent="0.15">
      <c r="A43" s="145" t="s">
        <v>303</v>
      </c>
      <c r="B43" s="145" t="s">
        <v>290</v>
      </c>
      <c r="C43" s="145" t="s">
        <v>291</v>
      </c>
      <c r="D43" s="145" t="s">
        <v>304</v>
      </c>
      <c r="E43" s="145" t="s">
        <v>293</v>
      </c>
      <c r="F43" s="145" t="s">
        <v>294</v>
      </c>
      <c r="G43" s="145" t="s">
        <v>295</v>
      </c>
      <c r="H43" s="145">
        <v>0</v>
      </c>
      <c r="I43" s="145" t="s">
        <v>296</v>
      </c>
      <c r="J43" s="145">
        <v>0</v>
      </c>
      <c r="K43" s="145"/>
      <c r="L43" s="145"/>
      <c r="M43" s="145">
        <v>0.16</v>
      </c>
      <c r="N43" s="145">
        <v>0</v>
      </c>
      <c r="O43" s="145">
        <v>0</v>
      </c>
      <c r="P43" s="145">
        <v>22528</v>
      </c>
      <c r="Q43" s="145">
        <v>0</v>
      </c>
      <c r="R43" s="145">
        <v>0</v>
      </c>
      <c r="S43" s="145">
        <v>0</v>
      </c>
      <c r="T43" s="145">
        <v>22528</v>
      </c>
      <c r="U43" s="145">
        <v>0</v>
      </c>
      <c r="V43" s="145">
        <v>22528</v>
      </c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>
        <v>1</v>
      </c>
      <c r="AO43" s="145">
        <v>1</v>
      </c>
      <c r="AP43" s="145">
        <v>3000</v>
      </c>
      <c r="AQ43" s="145">
        <v>0</v>
      </c>
      <c r="AR43" s="145">
        <v>-1604.8</v>
      </c>
      <c r="AS43" s="145">
        <v>-1604.8</v>
      </c>
      <c r="AT43" s="145"/>
      <c r="AU43" s="145"/>
      <c r="AV43" s="145"/>
      <c r="AW43" s="145"/>
      <c r="AX43" s="145">
        <v>7.0999999999999994E-2</v>
      </c>
      <c r="AY43" s="145">
        <v>0</v>
      </c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</row>
    <row r="44" spans="1:63" x14ac:dyDescent="0.15">
      <c r="A44" s="145" t="s">
        <v>303</v>
      </c>
      <c r="B44" s="145" t="s">
        <v>290</v>
      </c>
      <c r="C44" s="145" t="s">
        <v>291</v>
      </c>
      <c r="D44" s="145" t="s">
        <v>304</v>
      </c>
      <c r="E44" s="145" t="s">
        <v>297</v>
      </c>
      <c r="F44" s="145" t="s">
        <v>298</v>
      </c>
      <c r="G44" s="145" t="s">
        <v>295</v>
      </c>
      <c r="H44" s="145">
        <v>0</v>
      </c>
      <c r="I44" s="145" t="s">
        <v>296</v>
      </c>
      <c r="J44" s="145">
        <v>0</v>
      </c>
      <c r="K44" s="145"/>
      <c r="L44" s="145"/>
      <c r="M44" s="145">
        <v>0.16</v>
      </c>
      <c r="N44" s="145">
        <v>0</v>
      </c>
      <c r="O44" s="145">
        <v>0</v>
      </c>
      <c r="P44" s="145">
        <v>22528</v>
      </c>
      <c r="Q44" s="145">
        <v>0</v>
      </c>
      <c r="R44" s="145">
        <v>0</v>
      </c>
      <c r="S44" s="145">
        <v>0</v>
      </c>
      <c r="T44" s="145">
        <v>22528</v>
      </c>
      <c r="U44" s="145">
        <v>0</v>
      </c>
      <c r="V44" s="145">
        <v>22528</v>
      </c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>
        <v>1</v>
      </c>
      <c r="AO44" s="145">
        <v>1</v>
      </c>
      <c r="AP44" s="145">
        <v>7500</v>
      </c>
      <c r="AQ44" s="145">
        <v>0</v>
      </c>
      <c r="AR44" s="145">
        <v>5755.1</v>
      </c>
      <c r="AS44" s="145">
        <v>5755.1</v>
      </c>
      <c r="AT44" s="145"/>
      <c r="AU44" s="145"/>
      <c r="AV44" s="145"/>
      <c r="AW44" s="145"/>
      <c r="AX44" s="145">
        <v>7.0999999999999994E-2</v>
      </c>
      <c r="AY44" s="145">
        <v>0</v>
      </c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</row>
    <row r="45" spans="1:63" x14ac:dyDescent="0.15">
      <c r="A45" s="93" t="s">
        <v>305</v>
      </c>
      <c r="B45" s="93" t="s">
        <v>290</v>
      </c>
      <c r="C45" s="93" t="s">
        <v>291</v>
      </c>
      <c r="D45" s="93" t="s">
        <v>292</v>
      </c>
      <c r="E45" s="93" t="s">
        <v>293</v>
      </c>
      <c r="F45" s="93" t="s">
        <v>294</v>
      </c>
      <c r="G45" s="93" t="s">
        <v>295</v>
      </c>
      <c r="H45" s="93">
        <v>97.9</v>
      </c>
      <c r="I45" s="93" t="s">
        <v>296</v>
      </c>
      <c r="J45" s="93">
        <v>1958</v>
      </c>
      <c r="K45" s="93"/>
      <c r="L45" s="93"/>
      <c r="M45" s="93">
        <v>102.5</v>
      </c>
      <c r="N45" s="93">
        <v>93.4</v>
      </c>
      <c r="O45" s="93">
        <v>1806</v>
      </c>
      <c r="P45" s="93">
        <v>20805</v>
      </c>
      <c r="Q45" s="93">
        <v>154</v>
      </c>
      <c r="R45" s="93">
        <v>1652</v>
      </c>
      <c r="S45" s="93">
        <v>1633</v>
      </c>
      <c r="T45" s="93">
        <v>19172</v>
      </c>
      <c r="U45" s="93">
        <v>0.69199999999999995</v>
      </c>
      <c r="V45" s="93">
        <v>22611</v>
      </c>
      <c r="W45" s="93">
        <v>2.02</v>
      </c>
      <c r="X45" s="93"/>
      <c r="Y45" s="93"/>
      <c r="Z45" s="93">
        <v>2.15</v>
      </c>
      <c r="AA45" s="93">
        <v>1.89</v>
      </c>
      <c r="AB45" s="93">
        <v>2</v>
      </c>
      <c r="AC45" s="93">
        <v>1</v>
      </c>
      <c r="AD45" s="93">
        <v>1.01</v>
      </c>
      <c r="AE45" s="93"/>
      <c r="AF45" s="93"/>
      <c r="AG45" s="93">
        <v>1.08</v>
      </c>
      <c r="AH45" s="93">
        <v>0.94</v>
      </c>
      <c r="AI45" s="93">
        <v>50.3</v>
      </c>
      <c r="AJ45" s="93"/>
      <c r="AK45" s="93"/>
      <c r="AL45" s="93">
        <v>51.9</v>
      </c>
      <c r="AM45" s="93">
        <v>48.6</v>
      </c>
      <c r="AN45" s="93">
        <v>1</v>
      </c>
      <c r="AO45" s="93">
        <v>1</v>
      </c>
      <c r="AP45" s="93">
        <v>5000</v>
      </c>
      <c r="AQ45" s="93">
        <v>9801.7999999999993</v>
      </c>
      <c r="AR45" s="93">
        <v>336.83</v>
      </c>
      <c r="AS45" s="93">
        <v>1092.8</v>
      </c>
      <c r="AT45" s="93"/>
      <c r="AU45" s="93"/>
      <c r="AV45" s="93"/>
      <c r="AW45" s="93"/>
      <c r="AX45" s="93">
        <v>100.2</v>
      </c>
      <c r="AY45" s="93">
        <v>95.6</v>
      </c>
      <c r="AZ45" s="93"/>
      <c r="BA45" s="93"/>
      <c r="BB45" s="93">
        <v>2.09</v>
      </c>
      <c r="BC45" s="93">
        <v>1.95</v>
      </c>
      <c r="BD45" s="93"/>
      <c r="BE45" s="93"/>
      <c r="BF45" s="93">
        <v>1.0449999999999999</v>
      </c>
      <c r="BG45" s="93">
        <v>0.97699999999999998</v>
      </c>
      <c r="BH45" s="93"/>
      <c r="BI45" s="93"/>
      <c r="BJ45" s="93">
        <v>51.1</v>
      </c>
      <c r="BK45" s="93">
        <v>49.4</v>
      </c>
    </row>
    <row r="46" spans="1:63" x14ac:dyDescent="0.15">
      <c r="A46" s="93" t="s">
        <v>305</v>
      </c>
      <c r="B46" s="93" t="s">
        <v>290</v>
      </c>
      <c r="C46" s="93" t="s">
        <v>291</v>
      </c>
      <c r="D46" s="93" t="s">
        <v>292</v>
      </c>
      <c r="E46" s="93" t="s">
        <v>297</v>
      </c>
      <c r="F46" s="93" t="s">
        <v>306</v>
      </c>
      <c r="G46" s="93" t="s">
        <v>295</v>
      </c>
      <c r="H46" s="93">
        <v>96.9</v>
      </c>
      <c r="I46" s="93" t="s">
        <v>296</v>
      </c>
      <c r="J46" s="93">
        <v>1938</v>
      </c>
      <c r="K46" s="93"/>
      <c r="L46" s="93"/>
      <c r="M46" s="93">
        <v>101.4</v>
      </c>
      <c r="N46" s="93">
        <v>92.4</v>
      </c>
      <c r="O46" s="93">
        <v>1787</v>
      </c>
      <c r="P46" s="93">
        <v>20824</v>
      </c>
      <c r="Q46" s="93">
        <v>154</v>
      </c>
      <c r="R46" s="93">
        <v>1652</v>
      </c>
      <c r="S46" s="93">
        <v>1633</v>
      </c>
      <c r="T46" s="93">
        <v>19172</v>
      </c>
      <c r="U46" s="93">
        <v>0.69199999999999995</v>
      </c>
      <c r="V46" s="93">
        <v>22611</v>
      </c>
      <c r="W46" s="93"/>
      <c r="X46" s="93"/>
      <c r="Y46" s="93"/>
      <c r="Z46" s="93"/>
      <c r="AA46" s="93"/>
      <c r="AB46" s="93"/>
      <c r="AC46" s="93"/>
      <c r="AD46" s="93">
        <v>1.01</v>
      </c>
      <c r="AE46" s="93"/>
      <c r="AF46" s="93"/>
      <c r="AG46" s="93">
        <v>1.08</v>
      </c>
      <c r="AH46" s="93">
        <v>0.94</v>
      </c>
      <c r="AI46" s="93">
        <v>50.3</v>
      </c>
      <c r="AJ46" s="93"/>
      <c r="AK46" s="93"/>
      <c r="AL46" s="93">
        <v>51.9</v>
      </c>
      <c r="AM46" s="93">
        <v>48.6</v>
      </c>
      <c r="AN46" s="93">
        <v>1</v>
      </c>
      <c r="AO46" s="93">
        <v>1</v>
      </c>
      <c r="AP46" s="93">
        <v>4500</v>
      </c>
      <c r="AQ46" s="93">
        <v>7201.3</v>
      </c>
      <c r="AR46" s="93">
        <v>1566.6</v>
      </c>
      <c r="AS46" s="93">
        <v>2012</v>
      </c>
      <c r="AT46" s="93"/>
      <c r="AU46" s="93"/>
      <c r="AV46" s="93"/>
      <c r="AW46" s="93"/>
      <c r="AX46" s="93">
        <v>99.2</v>
      </c>
      <c r="AY46" s="93">
        <v>94.6</v>
      </c>
      <c r="AZ46" s="93"/>
      <c r="BA46" s="93"/>
      <c r="BB46" s="93"/>
      <c r="BC46" s="93"/>
      <c r="BD46" s="93"/>
      <c r="BE46" s="93"/>
      <c r="BF46" s="93">
        <v>1.0449999999999999</v>
      </c>
      <c r="BG46" s="93">
        <v>0.97699999999999998</v>
      </c>
      <c r="BH46" s="93"/>
      <c r="BI46" s="93"/>
      <c r="BJ46" s="93">
        <v>51.1</v>
      </c>
      <c r="BK46" s="93">
        <v>49.4</v>
      </c>
    </row>
    <row r="47" spans="1:63" x14ac:dyDescent="0.15">
      <c r="A47" s="93" t="s">
        <v>307</v>
      </c>
      <c r="B47" s="93" t="s">
        <v>290</v>
      </c>
      <c r="C47" s="93" t="s">
        <v>291</v>
      </c>
      <c r="D47" s="93" t="s">
        <v>300</v>
      </c>
      <c r="E47" s="93" t="s">
        <v>293</v>
      </c>
      <c r="F47" s="93" t="s">
        <v>294</v>
      </c>
      <c r="G47" s="93" t="s">
        <v>295</v>
      </c>
      <c r="H47" s="93">
        <v>42.2</v>
      </c>
      <c r="I47" s="93" t="s">
        <v>296</v>
      </c>
      <c r="J47" s="93">
        <v>844</v>
      </c>
      <c r="K47" s="93"/>
      <c r="L47" s="93"/>
      <c r="M47" s="93">
        <v>45.2</v>
      </c>
      <c r="N47" s="93">
        <v>39.299999999999997</v>
      </c>
      <c r="O47" s="93">
        <v>791</v>
      </c>
      <c r="P47" s="93">
        <v>21650</v>
      </c>
      <c r="Q47" s="93">
        <v>56</v>
      </c>
      <c r="R47" s="93">
        <v>735</v>
      </c>
      <c r="S47" s="93">
        <v>1467</v>
      </c>
      <c r="T47" s="93">
        <v>20183</v>
      </c>
      <c r="U47" s="93">
        <v>0.13500000000000001</v>
      </c>
      <c r="V47" s="93">
        <v>22441</v>
      </c>
      <c r="W47" s="93">
        <v>1.02</v>
      </c>
      <c r="X47" s="93"/>
      <c r="Y47" s="93"/>
      <c r="Z47" s="93">
        <v>1.1100000000000001</v>
      </c>
      <c r="AA47" s="93">
        <v>0.93</v>
      </c>
      <c r="AB47" s="93">
        <v>2</v>
      </c>
      <c r="AC47" s="93">
        <v>1</v>
      </c>
      <c r="AD47" s="93">
        <v>0.51100000000000001</v>
      </c>
      <c r="AE47" s="93"/>
      <c r="AF47" s="93"/>
      <c r="AG47" s="93">
        <v>0.55400000000000005</v>
      </c>
      <c r="AH47" s="93">
        <v>0.46700000000000003</v>
      </c>
      <c r="AI47" s="93">
        <v>33.799999999999997</v>
      </c>
      <c r="AJ47" s="93"/>
      <c r="AK47" s="93"/>
      <c r="AL47" s="93">
        <v>35.700000000000003</v>
      </c>
      <c r="AM47" s="93">
        <v>31.9</v>
      </c>
      <c r="AN47" s="93">
        <v>1</v>
      </c>
      <c r="AO47" s="93">
        <v>1</v>
      </c>
      <c r="AP47" s="93">
        <v>5000</v>
      </c>
      <c r="AQ47" s="93">
        <v>9825.4</v>
      </c>
      <c r="AR47" s="93">
        <v>343.24</v>
      </c>
      <c r="AS47" s="93">
        <v>677.47</v>
      </c>
      <c r="AT47" s="93"/>
      <c r="AU47" s="93"/>
      <c r="AV47" s="93"/>
      <c r="AW47" s="93"/>
      <c r="AX47" s="93">
        <v>43.7</v>
      </c>
      <c r="AY47" s="93">
        <v>40.700000000000003</v>
      </c>
      <c r="AZ47" s="93"/>
      <c r="BA47" s="93"/>
      <c r="BB47" s="93">
        <v>1.0660000000000001</v>
      </c>
      <c r="BC47" s="93">
        <v>0.97599999999999998</v>
      </c>
      <c r="BD47" s="93"/>
      <c r="BE47" s="93"/>
      <c r="BF47" s="93">
        <v>0.53300000000000003</v>
      </c>
      <c r="BG47" s="93">
        <v>0.48799999999999999</v>
      </c>
      <c r="BH47" s="93"/>
      <c r="BI47" s="93"/>
      <c r="BJ47" s="93">
        <v>34.799999999999997</v>
      </c>
      <c r="BK47" s="93">
        <v>32.799999999999997</v>
      </c>
    </row>
    <row r="48" spans="1:63" x14ac:dyDescent="0.15">
      <c r="A48" s="93" t="s">
        <v>307</v>
      </c>
      <c r="B48" s="93" t="s">
        <v>290</v>
      </c>
      <c r="C48" s="93" t="s">
        <v>291</v>
      </c>
      <c r="D48" s="93" t="s">
        <v>300</v>
      </c>
      <c r="E48" s="93" t="s">
        <v>297</v>
      </c>
      <c r="F48" s="93" t="s">
        <v>306</v>
      </c>
      <c r="G48" s="93" t="s">
        <v>295</v>
      </c>
      <c r="H48" s="93">
        <v>82.7</v>
      </c>
      <c r="I48" s="93" t="s">
        <v>296</v>
      </c>
      <c r="J48" s="93">
        <v>1654</v>
      </c>
      <c r="K48" s="93"/>
      <c r="L48" s="93"/>
      <c r="M48" s="93">
        <v>86.8</v>
      </c>
      <c r="N48" s="93">
        <v>78.5</v>
      </c>
      <c r="O48" s="93">
        <v>1523</v>
      </c>
      <c r="P48" s="93">
        <v>20918</v>
      </c>
      <c r="Q48" s="93">
        <v>56</v>
      </c>
      <c r="R48" s="93">
        <v>735</v>
      </c>
      <c r="S48" s="93">
        <v>1467</v>
      </c>
      <c r="T48" s="93">
        <v>20183</v>
      </c>
      <c r="U48" s="93">
        <v>0.13500000000000001</v>
      </c>
      <c r="V48" s="93">
        <v>22441</v>
      </c>
      <c r="W48" s="93"/>
      <c r="X48" s="93"/>
      <c r="Y48" s="93"/>
      <c r="Z48" s="93"/>
      <c r="AA48" s="93"/>
      <c r="AB48" s="93"/>
      <c r="AC48" s="93"/>
      <c r="AD48" s="93">
        <v>0.51100000000000001</v>
      </c>
      <c r="AE48" s="93"/>
      <c r="AF48" s="93"/>
      <c r="AG48" s="93">
        <v>0.55400000000000005</v>
      </c>
      <c r="AH48" s="93">
        <v>0.46700000000000003</v>
      </c>
      <c r="AI48" s="93">
        <v>33.799999999999997</v>
      </c>
      <c r="AJ48" s="93"/>
      <c r="AK48" s="93"/>
      <c r="AL48" s="93">
        <v>35.700000000000003</v>
      </c>
      <c r="AM48" s="93">
        <v>31.9</v>
      </c>
      <c r="AN48" s="93">
        <v>1</v>
      </c>
      <c r="AO48" s="93">
        <v>1</v>
      </c>
      <c r="AP48" s="93">
        <v>4500</v>
      </c>
      <c r="AQ48" s="93">
        <v>7248.3</v>
      </c>
      <c r="AR48" s="93">
        <v>1581</v>
      </c>
      <c r="AS48" s="93">
        <v>1965.7</v>
      </c>
      <c r="AT48" s="93"/>
      <c r="AU48" s="93"/>
      <c r="AV48" s="93"/>
      <c r="AW48" s="93"/>
      <c r="AX48" s="93">
        <v>84.8</v>
      </c>
      <c r="AY48" s="93">
        <v>80.599999999999994</v>
      </c>
      <c r="AZ48" s="93"/>
      <c r="BA48" s="93"/>
      <c r="BB48" s="93"/>
      <c r="BC48" s="93"/>
      <c r="BD48" s="93"/>
      <c r="BE48" s="93"/>
      <c r="BF48" s="93">
        <v>0.53300000000000003</v>
      </c>
      <c r="BG48" s="93">
        <v>0.48799999999999999</v>
      </c>
      <c r="BH48" s="93"/>
      <c r="BI48" s="93"/>
      <c r="BJ48" s="93">
        <v>34.799999999999997</v>
      </c>
      <c r="BK48" s="93">
        <v>32.799999999999997</v>
      </c>
    </row>
    <row r="49" spans="1:63" x14ac:dyDescent="0.15">
      <c r="A49" s="93" t="s">
        <v>308</v>
      </c>
      <c r="B49" s="93" t="s">
        <v>290</v>
      </c>
      <c r="C49" s="93" t="s">
        <v>291</v>
      </c>
      <c r="D49" s="93" t="s">
        <v>302</v>
      </c>
      <c r="E49" s="93" t="s">
        <v>293</v>
      </c>
      <c r="F49" s="93" t="s">
        <v>294</v>
      </c>
      <c r="G49" s="93" t="s">
        <v>295</v>
      </c>
      <c r="H49" s="93">
        <v>910</v>
      </c>
      <c r="I49" s="93" t="s">
        <v>296</v>
      </c>
      <c r="J49" s="93">
        <v>18200</v>
      </c>
      <c r="K49" s="93"/>
      <c r="L49" s="93"/>
      <c r="M49" s="93">
        <v>927</v>
      </c>
      <c r="N49" s="93">
        <v>894</v>
      </c>
      <c r="O49" s="93">
        <v>12060</v>
      </c>
      <c r="P49" s="93">
        <v>10329</v>
      </c>
      <c r="Q49" s="93">
        <v>6444</v>
      </c>
      <c r="R49" s="93">
        <v>5616</v>
      </c>
      <c r="S49" s="93">
        <v>5448</v>
      </c>
      <c r="T49" s="93">
        <v>4881</v>
      </c>
      <c r="U49" s="93">
        <v>9.26</v>
      </c>
      <c r="V49" s="93">
        <v>22389</v>
      </c>
      <c r="W49" s="93">
        <v>2.04</v>
      </c>
      <c r="X49" s="93"/>
      <c r="Y49" s="93"/>
      <c r="Z49" s="93">
        <v>2.1</v>
      </c>
      <c r="AA49" s="93">
        <v>1.99</v>
      </c>
      <c r="AB49" s="93">
        <v>2</v>
      </c>
      <c r="AC49" s="93">
        <v>1</v>
      </c>
      <c r="AD49" s="93">
        <v>1.0209999999999999</v>
      </c>
      <c r="AE49" s="93"/>
      <c r="AF49" s="93"/>
      <c r="AG49" s="93">
        <v>1.048</v>
      </c>
      <c r="AH49" s="93">
        <v>0.995</v>
      </c>
      <c r="AI49" s="93">
        <v>50.5</v>
      </c>
      <c r="AJ49" s="93"/>
      <c r="AK49" s="93"/>
      <c r="AL49" s="93">
        <v>51.2</v>
      </c>
      <c r="AM49" s="93">
        <v>49.9</v>
      </c>
      <c r="AN49" s="93">
        <v>1</v>
      </c>
      <c r="AO49" s="93">
        <v>1</v>
      </c>
      <c r="AP49" s="93">
        <v>5000</v>
      </c>
      <c r="AQ49" s="93">
        <v>10050</v>
      </c>
      <c r="AR49" s="93">
        <v>389.4</v>
      </c>
      <c r="AS49" s="93">
        <v>5593</v>
      </c>
      <c r="AT49" s="93"/>
      <c r="AU49" s="93"/>
      <c r="AV49" s="93"/>
      <c r="AW49" s="93"/>
      <c r="AX49" s="93">
        <v>919</v>
      </c>
      <c r="AY49" s="93">
        <v>902</v>
      </c>
      <c r="AZ49" s="93"/>
      <c r="BA49" s="93"/>
      <c r="BB49" s="93">
        <v>2.0699999999999998</v>
      </c>
      <c r="BC49" s="93">
        <v>2.016</v>
      </c>
      <c r="BD49" s="93"/>
      <c r="BE49" s="93"/>
      <c r="BF49" s="93">
        <v>1.0349999999999999</v>
      </c>
      <c r="BG49" s="93">
        <v>1.008</v>
      </c>
      <c r="BH49" s="93"/>
      <c r="BI49" s="93"/>
      <c r="BJ49" s="93">
        <v>50.86</v>
      </c>
      <c r="BK49" s="93">
        <v>50.2</v>
      </c>
    </row>
    <row r="50" spans="1:63" x14ac:dyDescent="0.15">
      <c r="A50" s="93" t="s">
        <v>308</v>
      </c>
      <c r="B50" s="93" t="s">
        <v>290</v>
      </c>
      <c r="C50" s="93" t="s">
        <v>291</v>
      </c>
      <c r="D50" s="93" t="s">
        <v>302</v>
      </c>
      <c r="E50" s="93" t="s">
        <v>297</v>
      </c>
      <c r="F50" s="93" t="s">
        <v>306</v>
      </c>
      <c r="G50" s="93" t="s">
        <v>295</v>
      </c>
      <c r="H50" s="93">
        <v>891</v>
      </c>
      <c r="I50" s="93" t="s">
        <v>296</v>
      </c>
      <c r="J50" s="93">
        <v>17820</v>
      </c>
      <c r="K50" s="93"/>
      <c r="L50" s="93"/>
      <c r="M50" s="93">
        <v>908</v>
      </c>
      <c r="N50" s="93">
        <v>875</v>
      </c>
      <c r="O50" s="93">
        <v>11892</v>
      </c>
      <c r="P50" s="93">
        <v>10497</v>
      </c>
      <c r="Q50" s="93">
        <v>6444</v>
      </c>
      <c r="R50" s="93">
        <v>5616</v>
      </c>
      <c r="S50" s="93">
        <v>5448</v>
      </c>
      <c r="T50" s="93">
        <v>4881</v>
      </c>
      <c r="U50" s="93">
        <v>9.26</v>
      </c>
      <c r="V50" s="93">
        <v>22389</v>
      </c>
      <c r="W50" s="93"/>
      <c r="X50" s="93"/>
      <c r="Y50" s="93"/>
      <c r="Z50" s="93"/>
      <c r="AA50" s="93"/>
      <c r="AB50" s="93"/>
      <c r="AC50" s="93"/>
      <c r="AD50" s="93">
        <v>1.0209999999999999</v>
      </c>
      <c r="AE50" s="93"/>
      <c r="AF50" s="93"/>
      <c r="AG50" s="93">
        <v>1.048</v>
      </c>
      <c r="AH50" s="93">
        <v>0.995</v>
      </c>
      <c r="AI50" s="93">
        <v>50.5</v>
      </c>
      <c r="AJ50" s="93"/>
      <c r="AK50" s="93"/>
      <c r="AL50" s="93">
        <v>51.2</v>
      </c>
      <c r="AM50" s="93">
        <v>49.9</v>
      </c>
      <c r="AN50" s="93">
        <v>1</v>
      </c>
      <c r="AO50" s="93">
        <v>1</v>
      </c>
      <c r="AP50" s="93">
        <v>4500</v>
      </c>
      <c r="AQ50" s="93">
        <v>7244.2</v>
      </c>
      <c r="AR50" s="93">
        <v>1544.3</v>
      </c>
      <c r="AS50" s="93">
        <v>4571.8</v>
      </c>
      <c r="AT50" s="93"/>
      <c r="AU50" s="93"/>
      <c r="AV50" s="93"/>
      <c r="AW50" s="93"/>
      <c r="AX50" s="93">
        <v>900</v>
      </c>
      <c r="AY50" s="93">
        <v>883</v>
      </c>
      <c r="AZ50" s="93"/>
      <c r="BA50" s="93"/>
      <c r="BB50" s="93"/>
      <c r="BC50" s="93"/>
      <c r="BD50" s="93"/>
      <c r="BE50" s="93"/>
      <c r="BF50" s="93">
        <v>1.0349999999999999</v>
      </c>
      <c r="BG50" s="93">
        <v>1.008</v>
      </c>
      <c r="BH50" s="93"/>
      <c r="BI50" s="93"/>
      <c r="BJ50" s="93">
        <v>50.86</v>
      </c>
      <c r="BK50" s="93">
        <v>50.2</v>
      </c>
    </row>
    <row r="51" spans="1:63" x14ac:dyDescent="0.15">
      <c r="A51" s="93" t="s">
        <v>309</v>
      </c>
      <c r="B51" s="93" t="s">
        <v>290</v>
      </c>
      <c r="C51" s="93" t="s">
        <v>291</v>
      </c>
      <c r="D51" s="93" t="s">
        <v>304</v>
      </c>
      <c r="E51" s="93" t="s">
        <v>293</v>
      </c>
      <c r="F51" s="93" t="s">
        <v>294</v>
      </c>
      <c r="G51" s="93" t="s">
        <v>295</v>
      </c>
      <c r="H51" s="93">
        <v>0</v>
      </c>
      <c r="I51" s="93" t="s">
        <v>296</v>
      </c>
      <c r="J51" s="93">
        <v>0</v>
      </c>
      <c r="K51" s="93"/>
      <c r="L51" s="93"/>
      <c r="M51" s="93">
        <v>0.16</v>
      </c>
      <c r="N51" s="93">
        <v>0</v>
      </c>
      <c r="O51" s="93">
        <v>0</v>
      </c>
      <c r="P51" s="93">
        <v>21659</v>
      </c>
      <c r="Q51" s="93">
        <v>0</v>
      </c>
      <c r="R51" s="93">
        <v>0</v>
      </c>
      <c r="S51" s="93">
        <v>0</v>
      </c>
      <c r="T51" s="93">
        <v>21659</v>
      </c>
      <c r="U51" s="93">
        <v>0</v>
      </c>
      <c r="V51" s="93">
        <v>21659</v>
      </c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>
        <v>1</v>
      </c>
      <c r="AO51" s="93">
        <v>1</v>
      </c>
      <c r="AP51" s="93">
        <v>5000</v>
      </c>
      <c r="AQ51" s="93">
        <v>0</v>
      </c>
      <c r="AR51" s="93">
        <v>311.12</v>
      </c>
      <c r="AS51" s="93">
        <v>311.12</v>
      </c>
      <c r="AT51" s="93"/>
      <c r="AU51" s="93"/>
      <c r="AV51" s="93"/>
      <c r="AW51" s="93"/>
      <c r="AX51" s="93">
        <v>7.3999999999999996E-2</v>
      </c>
      <c r="AY51" s="93">
        <v>0</v>
      </c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</row>
    <row r="52" spans="1:63" x14ac:dyDescent="0.15">
      <c r="A52" s="93" t="s">
        <v>309</v>
      </c>
      <c r="B52" s="93" t="s">
        <v>290</v>
      </c>
      <c r="C52" s="93" t="s">
        <v>291</v>
      </c>
      <c r="D52" s="93" t="s">
        <v>304</v>
      </c>
      <c r="E52" s="93" t="s">
        <v>297</v>
      </c>
      <c r="F52" s="93" t="s">
        <v>306</v>
      </c>
      <c r="G52" s="93" t="s">
        <v>295</v>
      </c>
      <c r="H52" s="93">
        <v>0</v>
      </c>
      <c r="I52" s="93" t="s">
        <v>296</v>
      </c>
      <c r="J52" s="93">
        <v>0</v>
      </c>
      <c r="K52" s="93"/>
      <c r="L52" s="93"/>
      <c r="M52" s="93">
        <v>0.16</v>
      </c>
      <c r="N52" s="93">
        <v>0</v>
      </c>
      <c r="O52" s="93">
        <v>0</v>
      </c>
      <c r="P52" s="93">
        <v>21659</v>
      </c>
      <c r="Q52" s="93">
        <v>0</v>
      </c>
      <c r="R52" s="93">
        <v>0</v>
      </c>
      <c r="S52" s="93">
        <v>0</v>
      </c>
      <c r="T52" s="93">
        <v>21659</v>
      </c>
      <c r="U52" s="93">
        <v>0</v>
      </c>
      <c r="V52" s="93">
        <v>21659</v>
      </c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>
        <v>1</v>
      </c>
      <c r="AO52" s="93">
        <v>1</v>
      </c>
      <c r="AP52" s="93">
        <v>4500</v>
      </c>
      <c r="AQ52" s="93">
        <v>0</v>
      </c>
      <c r="AR52" s="93">
        <v>1569.4</v>
      </c>
      <c r="AS52" s="93">
        <v>1569.4</v>
      </c>
      <c r="AT52" s="93"/>
      <c r="AU52" s="93"/>
      <c r="AV52" s="93"/>
      <c r="AW52" s="93"/>
      <c r="AX52" s="93">
        <v>7.3999999999999996E-2</v>
      </c>
      <c r="AY52" s="93">
        <v>0</v>
      </c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</row>
    <row r="54" spans="1:63" x14ac:dyDescent="0.15">
      <c r="A54" s="84" t="s">
        <v>327</v>
      </c>
    </row>
    <row r="56" spans="1:63" ht="16" x14ac:dyDescent="0.2">
      <c r="A56" s="146" t="s">
        <v>310</v>
      </c>
      <c r="B56" s="435" t="s">
        <v>311</v>
      </c>
      <c r="C56" s="435"/>
      <c r="D56" s="435"/>
      <c r="E56" s="147"/>
      <c r="F56"/>
      <c r="G56" s="435" t="s">
        <v>312</v>
      </c>
      <c r="H56" s="436"/>
      <c r="I56" s="436"/>
      <c r="J56" s="436"/>
      <c r="K56" s="53"/>
      <c r="L56" s="437" t="s">
        <v>313</v>
      </c>
      <c r="M56" s="437"/>
      <c r="N56"/>
      <c r="O56" s="149" t="s">
        <v>314</v>
      </c>
      <c r="P56" s="150"/>
      <c r="Q56" s="151" t="s">
        <v>315</v>
      </c>
      <c r="R56"/>
      <c r="S56" s="151" t="s">
        <v>316</v>
      </c>
    </row>
    <row r="57" spans="1:63" ht="16" x14ac:dyDescent="0.2">
      <c r="A57"/>
      <c r="B57" s="146" t="s">
        <v>317</v>
      </c>
      <c r="C57" s="146" t="s">
        <v>318</v>
      </c>
      <c r="D57" s="152" t="s">
        <v>319</v>
      </c>
      <c r="E57" s="146" t="s">
        <v>62</v>
      </c>
      <c r="F57"/>
      <c r="G57" s="146" t="s">
        <v>317</v>
      </c>
      <c r="H57" s="146" t="s">
        <v>318</v>
      </c>
      <c r="I57" s="152" t="s">
        <v>319</v>
      </c>
      <c r="J57" s="146" t="s">
        <v>62</v>
      </c>
      <c r="K57" s="146"/>
      <c r="L57" s="153"/>
      <c r="M57" s="146" t="s">
        <v>320</v>
      </c>
      <c r="N57"/>
      <c r="O57"/>
      <c r="P57"/>
      <c r="Q57"/>
      <c r="R57"/>
      <c r="S57"/>
    </row>
    <row r="58" spans="1:63" ht="15" x14ac:dyDescent="0.2">
      <c r="A58" t="s">
        <v>321</v>
      </c>
      <c r="B58">
        <v>22.954999999999998</v>
      </c>
      <c r="C58">
        <v>23.678999999999998</v>
      </c>
      <c r="D58" s="3">
        <v>23.93</v>
      </c>
      <c r="E58" s="64">
        <f>AVERAGE(B58:D58)</f>
        <v>23.521333333333331</v>
      </c>
      <c r="F58"/>
      <c r="G58">
        <v>21.234999999999999</v>
      </c>
      <c r="H58">
        <v>21.327000000000002</v>
      </c>
      <c r="I58" s="3">
        <v>21.49</v>
      </c>
      <c r="J58" s="64">
        <f>AVERAGE(G58:I58)</f>
        <v>21.350666666666665</v>
      </c>
      <c r="K58" s="64"/>
      <c r="L58" s="154">
        <f>E58-J58</f>
        <v>2.1706666666666656</v>
      </c>
      <c r="M58"/>
      <c r="N58"/>
      <c r="O58" s="64">
        <f>L58-M60</f>
        <v>-0.32300000000000173</v>
      </c>
      <c r="P58"/>
      <c r="Q58" s="8">
        <f>2^-(O58)</f>
        <v>1.2509290801132678</v>
      </c>
      <c r="R58"/>
      <c r="S58">
        <f>LOG(Q58)</f>
        <v>9.7232688599466432E-2</v>
      </c>
    </row>
    <row r="59" spans="1:63" ht="15" x14ac:dyDescent="0.2">
      <c r="A59" t="s">
        <v>322</v>
      </c>
      <c r="B59">
        <v>24.923999999999999</v>
      </c>
      <c r="C59">
        <v>24.765000000000001</v>
      </c>
      <c r="D59" s="3">
        <v>24.815000000000001</v>
      </c>
      <c r="E59" s="64">
        <f>AVERAGE(B59:D59)</f>
        <v>24.834666666666667</v>
      </c>
      <c r="F59"/>
      <c r="G59">
        <v>22.190999999999999</v>
      </c>
      <c r="H59">
        <v>22.082000000000001</v>
      </c>
      <c r="I59" s="3">
        <v>22.062999999999999</v>
      </c>
      <c r="J59" s="64">
        <f>AVERAGE(G59:I59)</f>
        <v>22.111999999999998</v>
      </c>
      <c r="K59" s="64"/>
      <c r="L59" s="154">
        <f>E59-J59</f>
        <v>2.7226666666666688</v>
      </c>
      <c r="M59"/>
      <c r="N59"/>
      <c r="O59" s="64">
        <f>L59-M60</f>
        <v>0.22900000000000142</v>
      </c>
      <c r="P59"/>
      <c r="Q59" s="8">
        <f>2^-(O59)</f>
        <v>0.85322609811206662</v>
      </c>
      <c r="R59"/>
      <c r="S59">
        <f t="shared" ref="S59:S60" si="0">LOG(Q59)</f>
        <v>-6.8935869007052092E-2</v>
      </c>
    </row>
    <row r="60" spans="1:63" ht="15" x14ac:dyDescent="0.2">
      <c r="A60" t="s">
        <v>323</v>
      </c>
      <c r="B60">
        <v>25.359000000000002</v>
      </c>
      <c r="C60">
        <v>25.175999999999998</v>
      </c>
      <c r="D60" s="3">
        <v>25.187999999999999</v>
      </c>
      <c r="E60" s="64">
        <f>AVERAGE(B60:D60)</f>
        <v>25.241</v>
      </c>
      <c r="F60"/>
      <c r="G60">
        <v>22.635000000000002</v>
      </c>
      <c r="H60">
        <v>22.640999999999998</v>
      </c>
      <c r="I60" s="3">
        <v>22.684000000000001</v>
      </c>
      <c r="J60" s="64">
        <f>AVERAGE(G60:I60)</f>
        <v>22.653333333333332</v>
      </c>
      <c r="K60" s="64"/>
      <c r="L60" s="154">
        <f>E60-J60</f>
        <v>2.5876666666666672</v>
      </c>
      <c r="M60" s="155">
        <f>AVERAGE(L58:L60)</f>
        <v>2.4936666666666674</v>
      </c>
      <c r="N60"/>
      <c r="O60" s="64">
        <f>L60-M60</f>
        <v>9.3999999999999861E-2</v>
      </c>
      <c r="P60"/>
      <c r="Q60" s="8">
        <f>2^-(O60)</f>
        <v>0.93692144687242562</v>
      </c>
      <c r="R60"/>
      <c r="S60">
        <f t="shared" si="0"/>
        <v>-2.8296819592414185E-2</v>
      </c>
    </row>
    <row r="61" spans="1:63" ht="15" x14ac:dyDescent="0.2">
      <c r="A61"/>
      <c r="B61"/>
      <c r="C61"/>
      <c r="D61" s="3"/>
      <c r="E61" s="64"/>
      <c r="F61"/>
      <c r="G61"/>
      <c r="H61"/>
      <c r="I61" s="3"/>
      <c r="J61" s="64"/>
      <c r="K61" s="64"/>
      <c r="L61" s="154"/>
      <c r="M61"/>
      <c r="N61"/>
      <c r="O61"/>
      <c r="P61"/>
      <c r="Q61" s="8"/>
      <c r="R61"/>
      <c r="S61"/>
    </row>
    <row r="62" spans="1:63" ht="15" x14ac:dyDescent="0.2">
      <c r="A62"/>
      <c r="B62"/>
      <c r="C62"/>
      <c r="D62" s="3"/>
      <c r="E62"/>
      <c r="F62"/>
      <c r="G62"/>
      <c r="H62"/>
      <c r="I62" s="3"/>
      <c r="J62"/>
      <c r="K62"/>
      <c r="L62" s="3"/>
      <c r="M62"/>
      <c r="N62"/>
      <c r="O62"/>
      <c r="P62"/>
      <c r="Q62" s="8"/>
      <c r="R62"/>
      <c r="S62"/>
    </row>
    <row r="63" spans="1:63" ht="15" x14ac:dyDescent="0.2">
      <c r="A63" t="s">
        <v>324</v>
      </c>
      <c r="B63">
        <v>23.18</v>
      </c>
      <c r="C63">
        <v>23.498999999999999</v>
      </c>
      <c r="D63" s="3">
        <v>23.719000000000001</v>
      </c>
      <c r="E63" s="64">
        <f>AVERAGE(B63:D63)</f>
        <v>23.465999999999998</v>
      </c>
      <c r="F63"/>
      <c r="G63">
        <v>20.562999999999999</v>
      </c>
      <c r="H63">
        <v>20.759</v>
      </c>
      <c r="I63" s="3">
        <v>20.972999999999999</v>
      </c>
      <c r="J63" s="64">
        <f>AVERAGE(G63:I63)</f>
        <v>20.765000000000001</v>
      </c>
      <c r="K63" s="64"/>
      <c r="L63" s="154">
        <f>E63-J63</f>
        <v>2.700999999999997</v>
      </c>
      <c r="M63"/>
      <c r="N63"/>
      <c r="O63" s="64">
        <f>L63-M60</f>
        <v>0.20733333333332959</v>
      </c>
      <c r="P63"/>
      <c r="Q63" s="8">
        <f>2^-(O63)</f>
        <v>0.86613671320595198</v>
      </c>
      <c r="R63"/>
      <c r="S63">
        <f t="shared" ref="S63:S65" si="1">LOG(Q63)</f>
        <v>-6.2413552434331027E-2</v>
      </c>
    </row>
    <row r="64" spans="1:63" ht="15" x14ac:dyDescent="0.2">
      <c r="A64" t="s">
        <v>325</v>
      </c>
      <c r="B64">
        <v>24.683</v>
      </c>
      <c r="C64">
        <v>24.55</v>
      </c>
      <c r="D64" s="156">
        <v>24.635278701782227</v>
      </c>
      <c r="E64" s="64">
        <f>AVERAGE(B64:D64)</f>
        <v>24.622759567260744</v>
      </c>
      <c r="F64"/>
      <c r="G64">
        <v>21.350999999999999</v>
      </c>
      <c r="H64">
        <v>21.445</v>
      </c>
      <c r="I64" s="3">
        <v>21.497</v>
      </c>
      <c r="J64" s="64">
        <f>AVERAGE(G64:I64)</f>
        <v>21.431000000000001</v>
      </c>
      <c r="K64" s="64"/>
      <c r="L64" s="154">
        <f t="shared" ref="L64:L65" si="2">E64-J64</f>
        <v>3.1917595672607426</v>
      </c>
      <c r="M64"/>
      <c r="N64"/>
      <c r="O64" s="64">
        <f>L64-M60</f>
        <v>0.69809290059407525</v>
      </c>
      <c r="P64"/>
      <c r="Q64" s="8">
        <f>2^-(O64)</f>
        <v>0.61638646999619739</v>
      </c>
      <c r="R64"/>
      <c r="S64">
        <f t="shared" si="1"/>
        <v>-0.21014690283889056</v>
      </c>
    </row>
    <row r="65" spans="1:19" ht="15" x14ac:dyDescent="0.2">
      <c r="A65" t="s">
        <v>326</v>
      </c>
      <c r="B65">
        <v>24.718</v>
      </c>
      <c r="C65">
        <v>24.937000000000001</v>
      </c>
      <c r="D65" s="3">
        <v>24.99</v>
      </c>
      <c r="E65" s="64">
        <f>AVERAGE(B65:D65)</f>
        <v>24.881666666666664</v>
      </c>
      <c r="F65"/>
      <c r="G65" s="64">
        <v>21.663976669311523</v>
      </c>
      <c r="H65" s="64">
        <v>21.768707275390625</v>
      </c>
      <c r="I65" s="154">
        <v>21.797552108764648</v>
      </c>
      <c r="J65" s="64">
        <f>AVERAGE(G65:I65)</f>
        <v>21.743412017822266</v>
      </c>
      <c r="K65" s="64"/>
      <c r="L65" s="154">
        <f t="shared" si="2"/>
        <v>3.1382546488443985</v>
      </c>
      <c r="M65"/>
      <c r="N65"/>
      <c r="O65" s="64">
        <f>L65-M60</f>
        <v>0.64458798217773117</v>
      </c>
      <c r="P65"/>
      <c r="Q65" s="8">
        <f>2^-(O65)</f>
        <v>0.63967544882142746</v>
      </c>
      <c r="R65"/>
      <c r="S65">
        <f t="shared" si="1"/>
        <v>-0.19404031748001674</v>
      </c>
    </row>
    <row r="67" spans="1:19" x14ac:dyDescent="0.15">
      <c r="A67" s="84" t="s">
        <v>328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9" spans="1:19" ht="17" thickBot="1" x14ac:dyDescent="0.2">
      <c r="A69" s="157" t="s">
        <v>205</v>
      </c>
      <c r="B69" s="158" t="s">
        <v>206</v>
      </c>
      <c r="C69" s="158" t="s">
        <v>197</v>
      </c>
      <c r="D69" s="158" t="s">
        <v>198</v>
      </c>
      <c r="E69" s="158" t="s">
        <v>199</v>
      </c>
    </row>
    <row r="70" spans="1:19" ht="16" thickTop="1" x14ac:dyDescent="0.2">
      <c r="A70" s="162">
        <v>1</v>
      </c>
      <c r="B70" t="s">
        <v>329</v>
      </c>
      <c r="C70" s="173" t="s">
        <v>200</v>
      </c>
      <c r="D70" s="174">
        <v>0.64</v>
      </c>
      <c r="E70" s="53">
        <v>600</v>
      </c>
    </row>
    <row r="71" spans="1:19" ht="15" x14ac:dyDescent="0.2">
      <c r="A71" s="162"/>
      <c r="B71" s="147"/>
      <c r="C71" s="169" t="s">
        <v>201</v>
      </c>
      <c r="D71" s="170">
        <v>0.69</v>
      </c>
      <c r="E71" s="148">
        <v>600</v>
      </c>
    </row>
    <row r="72" spans="1:19" ht="15" x14ac:dyDescent="0.2">
      <c r="A72" s="162"/>
      <c r="B72" t="s">
        <v>330</v>
      </c>
      <c r="C72" s="3" t="s">
        <v>200</v>
      </c>
      <c r="D72" s="168">
        <v>0.75</v>
      </c>
      <c r="E72" s="53">
        <v>600</v>
      </c>
    </row>
    <row r="73" spans="1:19" ht="15" x14ac:dyDescent="0.2">
      <c r="A73" s="162"/>
      <c r="B73"/>
      <c r="C73" s="3" t="s">
        <v>201</v>
      </c>
      <c r="D73" s="168">
        <v>0.64</v>
      </c>
      <c r="E73" s="53">
        <v>600</v>
      </c>
    </row>
    <row r="74" spans="1:19" ht="17" thickBot="1" x14ac:dyDescent="0.25">
      <c r="A74" s="162"/>
      <c r="B74" s="176" t="s">
        <v>329</v>
      </c>
      <c r="C74" s="177" t="s">
        <v>62</v>
      </c>
      <c r="D74" s="178">
        <f>AVERAGE(D70:D73)</f>
        <v>0.68</v>
      </c>
      <c r="E74" s="179">
        <f>AVERAGE(E70:E73)</f>
        <v>600</v>
      </c>
    </row>
    <row r="75" spans="1:19" ht="15" x14ac:dyDescent="0.2">
      <c r="A75" s="162"/>
      <c r="B75" t="s">
        <v>331</v>
      </c>
      <c r="C75" s="3" t="s">
        <v>200</v>
      </c>
      <c r="D75" s="168">
        <v>0.79</v>
      </c>
      <c r="E75" s="53">
        <v>600</v>
      </c>
    </row>
    <row r="76" spans="1:19" ht="15" x14ac:dyDescent="0.2">
      <c r="A76" s="162"/>
      <c r="B76" s="147"/>
      <c r="C76" s="169" t="s">
        <v>201</v>
      </c>
      <c r="D76" s="170">
        <v>0.78</v>
      </c>
      <c r="E76" s="148">
        <v>600</v>
      </c>
    </row>
    <row r="77" spans="1:19" ht="15" x14ac:dyDescent="0.2">
      <c r="A77" s="162"/>
      <c r="B77" t="s">
        <v>332</v>
      </c>
      <c r="C77" s="3" t="s">
        <v>200</v>
      </c>
      <c r="D77" s="168">
        <v>0.81</v>
      </c>
      <c r="E77" s="53">
        <v>600</v>
      </c>
    </row>
    <row r="78" spans="1:19" ht="15" x14ac:dyDescent="0.2">
      <c r="A78" s="162"/>
      <c r="B78"/>
      <c r="C78" s="3" t="s">
        <v>201</v>
      </c>
      <c r="D78" s="168">
        <v>0.81</v>
      </c>
      <c r="E78" s="53">
        <v>600</v>
      </c>
    </row>
    <row r="79" spans="1:19" ht="17" thickBot="1" x14ac:dyDescent="0.25">
      <c r="A79" s="162"/>
      <c r="B79" s="184" t="s">
        <v>331</v>
      </c>
      <c r="C79" s="185" t="s">
        <v>62</v>
      </c>
      <c r="D79" s="186">
        <f>AVERAGE(D75:D78)</f>
        <v>0.79749999999999999</v>
      </c>
      <c r="E79" s="188">
        <f>AVERAGE(E75:E78)</f>
        <v>600</v>
      </c>
    </row>
    <row r="80" spans="1:19" ht="17" thickTop="1" thickBot="1" x14ac:dyDescent="0.25">
      <c r="A80" s="163"/>
      <c r="B80" s="164"/>
      <c r="C80" s="165"/>
      <c r="D80" s="166"/>
      <c r="E80" s="167"/>
    </row>
    <row r="81" spans="1:5" ht="16" thickTop="1" x14ac:dyDescent="0.2">
      <c r="A81" s="68">
        <v>2</v>
      </c>
      <c r="B81" t="s">
        <v>329</v>
      </c>
      <c r="C81" s="3" t="s">
        <v>200</v>
      </c>
      <c r="D81" s="168">
        <v>0.68</v>
      </c>
      <c r="E81" s="53">
        <v>600</v>
      </c>
    </row>
    <row r="82" spans="1:5" ht="15" x14ac:dyDescent="0.2">
      <c r="A82" s="68"/>
      <c r="B82" s="147"/>
      <c r="C82" s="169" t="s">
        <v>201</v>
      </c>
      <c r="D82" s="170">
        <v>0.71</v>
      </c>
      <c r="E82" s="148">
        <v>600</v>
      </c>
    </row>
    <row r="83" spans="1:5" ht="15" x14ac:dyDescent="0.2">
      <c r="A83" s="68"/>
      <c r="B83" t="s">
        <v>330</v>
      </c>
      <c r="C83" s="3" t="s">
        <v>200</v>
      </c>
      <c r="D83" s="168">
        <v>0.71</v>
      </c>
      <c r="E83" s="53">
        <v>600</v>
      </c>
    </row>
    <row r="84" spans="1:5" ht="15" x14ac:dyDescent="0.2">
      <c r="A84" s="68"/>
      <c r="B84"/>
      <c r="C84" s="3" t="s">
        <v>201</v>
      </c>
      <c r="D84" s="168">
        <v>0.73</v>
      </c>
      <c r="E84" s="53">
        <v>600</v>
      </c>
    </row>
    <row r="85" spans="1:5" ht="17" thickBot="1" x14ac:dyDescent="0.25">
      <c r="A85" s="68"/>
      <c r="B85" s="176" t="s">
        <v>329</v>
      </c>
      <c r="C85" s="177" t="s">
        <v>62</v>
      </c>
      <c r="D85" s="178">
        <f>AVERAGE(D81:D84)</f>
        <v>0.70750000000000002</v>
      </c>
      <c r="E85" s="179">
        <f>AVERAGE(E81:E84)</f>
        <v>600</v>
      </c>
    </row>
    <row r="86" spans="1:5" ht="15" x14ac:dyDescent="0.2">
      <c r="A86" s="68"/>
      <c r="B86" t="s">
        <v>331</v>
      </c>
      <c r="C86" s="3" t="s">
        <v>200</v>
      </c>
      <c r="D86" s="168">
        <v>0.78</v>
      </c>
      <c r="E86" s="53">
        <v>600</v>
      </c>
    </row>
    <row r="87" spans="1:5" ht="15" x14ac:dyDescent="0.2">
      <c r="A87" s="68"/>
      <c r="B87" s="147"/>
      <c r="C87" s="169" t="s">
        <v>201</v>
      </c>
      <c r="D87" s="170">
        <v>0.75</v>
      </c>
      <c r="E87" s="148">
        <v>600</v>
      </c>
    </row>
    <row r="88" spans="1:5" ht="15" x14ac:dyDescent="0.2">
      <c r="A88" s="68"/>
      <c r="B88" t="s">
        <v>332</v>
      </c>
      <c r="C88" s="3" t="s">
        <v>200</v>
      </c>
      <c r="D88" s="168">
        <v>0.72</v>
      </c>
      <c r="E88" s="53">
        <v>600</v>
      </c>
    </row>
    <row r="89" spans="1:5" ht="15" x14ac:dyDescent="0.2">
      <c r="A89" s="68"/>
      <c r="B89"/>
      <c r="C89" s="3" t="s">
        <v>201</v>
      </c>
      <c r="D89" s="168">
        <v>0.77</v>
      </c>
      <c r="E89" s="53">
        <v>600</v>
      </c>
    </row>
    <row r="90" spans="1:5" ht="17" thickBot="1" x14ac:dyDescent="0.25">
      <c r="A90" s="68"/>
      <c r="B90" s="184" t="s">
        <v>331</v>
      </c>
      <c r="C90" s="185" t="s">
        <v>62</v>
      </c>
      <c r="D90" s="186">
        <f>AVERAGE(D86:D89)</f>
        <v>0.755</v>
      </c>
      <c r="E90" s="188">
        <f>AVERAGE(E86:E89)</f>
        <v>600</v>
      </c>
    </row>
    <row r="91" spans="1:5" ht="17" thickTop="1" thickBot="1" x14ac:dyDescent="0.25">
      <c r="A91" s="163"/>
      <c r="B91" s="164"/>
      <c r="C91" s="165"/>
      <c r="D91" s="166"/>
      <c r="E91" s="167"/>
    </row>
    <row r="92" spans="1:5" ht="16" thickTop="1" x14ac:dyDescent="0.2">
      <c r="A92" s="161">
        <v>3</v>
      </c>
      <c r="B92" t="s">
        <v>329</v>
      </c>
      <c r="C92" s="3" t="s">
        <v>200</v>
      </c>
      <c r="D92" s="168">
        <v>0.81</v>
      </c>
      <c r="E92" s="53">
        <v>600</v>
      </c>
    </row>
    <row r="93" spans="1:5" ht="15" x14ac:dyDescent="0.2">
      <c r="A93" s="161"/>
      <c r="B93" s="147"/>
      <c r="C93" s="169" t="s">
        <v>201</v>
      </c>
      <c r="D93" s="170">
        <v>0.79</v>
      </c>
      <c r="E93" s="148">
        <v>600</v>
      </c>
    </row>
    <row r="94" spans="1:5" ht="15" x14ac:dyDescent="0.2">
      <c r="A94" s="161"/>
      <c r="B94" t="s">
        <v>330</v>
      </c>
      <c r="C94" s="3" t="s">
        <v>200</v>
      </c>
      <c r="D94" s="172">
        <v>0.82</v>
      </c>
      <c r="E94" s="53">
        <v>600</v>
      </c>
    </row>
    <row r="95" spans="1:5" ht="15" x14ac:dyDescent="0.2">
      <c r="A95" s="161"/>
      <c r="B95"/>
      <c r="C95" s="3" t="s">
        <v>201</v>
      </c>
      <c r="D95" s="172">
        <v>0.79500000000000004</v>
      </c>
      <c r="E95" s="53">
        <v>600</v>
      </c>
    </row>
    <row r="96" spans="1:5" ht="17" thickBot="1" x14ac:dyDescent="0.25">
      <c r="A96" s="161"/>
      <c r="B96" s="176" t="s">
        <v>329</v>
      </c>
      <c r="C96" s="177" t="s">
        <v>62</v>
      </c>
      <c r="D96" s="178">
        <f>AVERAGE(D92:D95)</f>
        <v>0.80374999999999996</v>
      </c>
      <c r="E96" s="180">
        <f>AVERAGE(E92:E95)</f>
        <v>600</v>
      </c>
    </row>
    <row r="97" spans="1:5" ht="15" x14ac:dyDescent="0.2">
      <c r="A97" s="161"/>
      <c r="B97" t="s">
        <v>331</v>
      </c>
      <c r="C97" s="3" t="s">
        <v>200</v>
      </c>
      <c r="D97" s="168">
        <v>0.78</v>
      </c>
      <c r="E97" s="53">
        <v>600</v>
      </c>
    </row>
    <row r="98" spans="1:5" ht="15" x14ac:dyDescent="0.2">
      <c r="A98" s="161"/>
      <c r="B98" s="147"/>
      <c r="C98" s="169" t="s">
        <v>201</v>
      </c>
      <c r="D98" s="175">
        <v>0.82499999999999996</v>
      </c>
      <c r="E98" s="148">
        <v>600</v>
      </c>
    </row>
    <row r="99" spans="1:5" ht="15" x14ac:dyDescent="0.2">
      <c r="A99" s="161"/>
      <c r="B99" t="s">
        <v>332</v>
      </c>
      <c r="C99" s="3" t="s">
        <v>200</v>
      </c>
      <c r="D99" s="168">
        <v>0.82</v>
      </c>
      <c r="E99" s="53">
        <v>600</v>
      </c>
    </row>
    <row r="100" spans="1:5" ht="15" x14ac:dyDescent="0.2">
      <c r="A100" s="161"/>
      <c r="B100"/>
      <c r="C100" s="3" t="s">
        <v>201</v>
      </c>
      <c r="D100" s="168">
        <v>0.82</v>
      </c>
      <c r="E100" s="53">
        <v>600</v>
      </c>
    </row>
    <row r="101" spans="1:5" ht="17" thickBot="1" x14ac:dyDescent="0.25">
      <c r="A101" s="161"/>
      <c r="B101" s="184" t="s">
        <v>331</v>
      </c>
      <c r="C101" s="185" t="s">
        <v>62</v>
      </c>
      <c r="D101" s="186">
        <f>AVERAGE(D97:D100)</f>
        <v>0.81124999999999992</v>
      </c>
      <c r="E101" s="187">
        <f>AVERAGE(E97:E100)</f>
        <v>600</v>
      </c>
    </row>
    <row r="102" spans="1:5" ht="17" thickTop="1" thickBot="1" x14ac:dyDescent="0.25">
      <c r="A102" s="163"/>
      <c r="B102" s="164"/>
      <c r="C102" s="165"/>
      <c r="D102" s="166"/>
      <c r="E102" s="167"/>
    </row>
    <row r="103" spans="1:5" ht="16" thickTop="1" x14ac:dyDescent="0.2">
      <c r="A103" s="159">
        <v>4</v>
      </c>
      <c r="B103" t="s">
        <v>329</v>
      </c>
      <c r="C103" s="3" t="s">
        <v>200</v>
      </c>
      <c r="D103" s="168">
        <v>0.79</v>
      </c>
      <c r="E103" s="53">
        <v>600</v>
      </c>
    </row>
    <row r="104" spans="1:5" ht="15" x14ac:dyDescent="0.2">
      <c r="A104" s="93"/>
      <c r="B104" s="147"/>
      <c r="C104" s="169" t="s">
        <v>201</v>
      </c>
      <c r="D104" s="170">
        <v>0.8</v>
      </c>
      <c r="E104" s="148">
        <v>600</v>
      </c>
    </row>
    <row r="105" spans="1:5" ht="15" x14ac:dyDescent="0.2">
      <c r="A105" s="159"/>
      <c r="B105" t="s">
        <v>330</v>
      </c>
      <c r="C105" s="3" t="s">
        <v>200</v>
      </c>
      <c r="D105" s="171">
        <v>0.76</v>
      </c>
      <c r="E105" s="53">
        <v>600</v>
      </c>
    </row>
    <row r="106" spans="1:5" ht="15" x14ac:dyDescent="0.2">
      <c r="A106" s="159"/>
      <c r="B106"/>
      <c r="C106" s="3" t="s">
        <v>201</v>
      </c>
      <c r="D106" s="168">
        <v>0.82</v>
      </c>
      <c r="E106" s="53">
        <v>600</v>
      </c>
    </row>
    <row r="107" spans="1:5" ht="17" thickBot="1" x14ac:dyDescent="0.25">
      <c r="A107" s="160"/>
      <c r="B107" s="176" t="s">
        <v>329</v>
      </c>
      <c r="C107" s="177" t="s">
        <v>62</v>
      </c>
      <c r="D107" s="178">
        <f>AVERAGE(D103:D106)</f>
        <v>0.79249999999999998</v>
      </c>
      <c r="E107" s="179">
        <f>AVERAGE(E103:E106)</f>
        <v>600</v>
      </c>
    </row>
    <row r="108" spans="1:5" ht="15" x14ac:dyDescent="0.2">
      <c r="A108" s="159"/>
      <c r="B108" t="s">
        <v>331</v>
      </c>
      <c r="C108" s="3" t="s">
        <v>200</v>
      </c>
      <c r="D108" s="168">
        <v>0.74</v>
      </c>
      <c r="E108" s="53">
        <v>600</v>
      </c>
    </row>
    <row r="109" spans="1:5" ht="15" x14ac:dyDescent="0.2">
      <c r="A109" s="159"/>
      <c r="B109" s="147"/>
      <c r="C109" s="169" t="s">
        <v>201</v>
      </c>
      <c r="D109" s="170">
        <v>0.81</v>
      </c>
      <c r="E109" s="148">
        <v>600</v>
      </c>
    </row>
    <row r="110" spans="1:5" ht="15" x14ac:dyDescent="0.2">
      <c r="A110" s="159"/>
      <c r="B110" t="s">
        <v>332</v>
      </c>
      <c r="C110" s="3" t="s">
        <v>200</v>
      </c>
      <c r="D110" s="171">
        <v>0.78</v>
      </c>
      <c r="E110" s="53">
        <v>600</v>
      </c>
    </row>
    <row r="111" spans="1:5" ht="15" x14ac:dyDescent="0.2">
      <c r="A111" s="159"/>
      <c r="B111"/>
      <c r="C111" s="3" t="s">
        <v>201</v>
      </c>
      <c r="D111" s="172">
        <v>0.79500000000000004</v>
      </c>
      <c r="E111" s="53">
        <v>600</v>
      </c>
    </row>
    <row r="112" spans="1:5" ht="16" x14ac:dyDescent="0.2">
      <c r="A112" s="160"/>
      <c r="B112" s="160" t="s">
        <v>331</v>
      </c>
      <c r="C112" s="181" t="s">
        <v>62</v>
      </c>
      <c r="D112" s="182">
        <f>AVERAGE(D108:D111)</f>
        <v>0.78125</v>
      </c>
      <c r="E112" s="183">
        <f>AVERAGE(E108:E111)</f>
        <v>600</v>
      </c>
    </row>
  </sheetData>
  <mergeCells count="3">
    <mergeCell ref="B56:D56"/>
    <mergeCell ref="G56:J56"/>
    <mergeCell ref="L56:M56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DEA9-B391-9941-8064-6B50D0E71CB7}">
  <dimension ref="A1:H107"/>
  <sheetViews>
    <sheetView topLeftCell="D2" zoomScale="90" zoomScaleNormal="90" workbookViewId="0">
      <selection activeCell="F2" sqref="F2"/>
    </sheetView>
  </sheetViews>
  <sheetFormatPr baseColWidth="10" defaultRowHeight="14" x14ac:dyDescent="0.15"/>
  <cols>
    <col min="1" max="1" width="25" style="84" bestFit="1" customWidth="1"/>
    <col min="2" max="2" width="24.33203125" style="84" bestFit="1" customWidth="1"/>
    <col min="3" max="3" width="11.5" style="84" bestFit="1" customWidth="1"/>
    <col min="4" max="4" width="44" style="84" bestFit="1" customWidth="1"/>
    <col min="5" max="5" width="47.83203125" style="84" bestFit="1" customWidth="1"/>
    <col min="6" max="6" width="36.6640625" style="84" bestFit="1" customWidth="1"/>
    <col min="7" max="7" width="50.1640625" style="84" bestFit="1" customWidth="1"/>
    <col min="8" max="8" width="40" style="84" bestFit="1" customWidth="1"/>
    <col min="9" max="16384" width="10.83203125" style="84"/>
  </cols>
  <sheetData>
    <row r="1" spans="1:8" x14ac:dyDescent="0.15">
      <c r="A1" s="84" t="s">
        <v>333</v>
      </c>
    </row>
    <row r="7" spans="1:8" ht="17" thickBot="1" x14ac:dyDescent="0.2">
      <c r="A7" s="157" t="s">
        <v>229</v>
      </c>
      <c r="B7" s="158" t="s">
        <v>351</v>
      </c>
      <c r="C7" s="198" t="s">
        <v>197</v>
      </c>
      <c r="D7" s="212" t="s">
        <v>355</v>
      </c>
      <c r="E7" s="213" t="s">
        <v>356</v>
      </c>
      <c r="F7" s="209" t="s">
        <v>352</v>
      </c>
      <c r="G7" s="210" t="s">
        <v>353</v>
      </c>
      <c r="H7" s="211" t="s">
        <v>354</v>
      </c>
    </row>
    <row r="8" spans="1:8" ht="16" thickTop="1" x14ac:dyDescent="0.2">
      <c r="A8" s="215">
        <v>1</v>
      </c>
      <c r="B8" t="s">
        <v>329</v>
      </c>
      <c r="C8" s="3" t="s">
        <v>200</v>
      </c>
      <c r="D8" s="200">
        <v>0.28999999999999998</v>
      </c>
      <c r="E8" s="200">
        <v>0.45</v>
      </c>
      <c r="F8" s="200">
        <v>0.76</v>
      </c>
      <c r="G8" s="200">
        <v>0.14000000000000001</v>
      </c>
      <c r="H8" s="201">
        <v>0.11</v>
      </c>
    </row>
    <row r="9" spans="1:8" ht="15" x14ac:dyDescent="0.2">
      <c r="A9"/>
      <c r="B9"/>
      <c r="C9" s="3" t="s">
        <v>201</v>
      </c>
      <c r="D9" s="189">
        <v>0.32</v>
      </c>
      <c r="E9" s="189">
        <v>0.46</v>
      </c>
      <c r="F9" s="189">
        <v>0.79</v>
      </c>
      <c r="G9" s="189">
        <v>0.1</v>
      </c>
      <c r="H9" s="201">
        <v>0.11</v>
      </c>
    </row>
    <row r="10" spans="1:8" ht="16" x14ac:dyDescent="0.2">
      <c r="A10" s="199"/>
      <c r="B10" s="190" t="s">
        <v>329</v>
      </c>
      <c r="C10" s="191" t="s">
        <v>62</v>
      </c>
      <c r="D10" s="192">
        <f>AVERAGE(D8:D9)</f>
        <v>0.30499999999999999</v>
      </c>
      <c r="E10" s="192">
        <f t="shared" ref="E10:H10" si="0">AVERAGE(E8:E9)</f>
        <v>0.45500000000000002</v>
      </c>
      <c r="F10" s="207">
        <f t="shared" si="0"/>
        <v>0.77500000000000002</v>
      </c>
      <c r="G10" s="207">
        <f t="shared" si="0"/>
        <v>0.12000000000000001</v>
      </c>
      <c r="H10" s="207">
        <f t="shared" si="0"/>
        <v>0.11</v>
      </c>
    </row>
    <row r="11" spans="1:8" ht="15" x14ac:dyDescent="0.2">
      <c r="A11"/>
      <c r="B11" t="s">
        <v>334</v>
      </c>
      <c r="C11" s="3" t="s">
        <v>200</v>
      </c>
      <c r="D11" s="189">
        <v>0.38</v>
      </c>
      <c r="E11" s="189">
        <v>0.6</v>
      </c>
      <c r="F11" s="189">
        <v>0.64</v>
      </c>
      <c r="G11" s="189">
        <v>0.26</v>
      </c>
      <c r="H11" s="201">
        <v>0.1</v>
      </c>
    </row>
    <row r="12" spans="1:8" ht="15" x14ac:dyDescent="0.2">
      <c r="A12"/>
      <c r="B12"/>
      <c r="C12" s="3" t="s">
        <v>201</v>
      </c>
      <c r="D12" s="189">
        <v>0.3</v>
      </c>
      <c r="E12" s="189">
        <v>0.51</v>
      </c>
      <c r="F12" s="189">
        <v>0.74</v>
      </c>
      <c r="G12" s="189">
        <v>0.13</v>
      </c>
      <c r="H12" s="201">
        <v>0.13</v>
      </c>
    </row>
    <row r="13" spans="1:8" ht="16" x14ac:dyDescent="0.2">
      <c r="A13" s="199"/>
      <c r="B13" s="190" t="s">
        <v>334</v>
      </c>
      <c r="C13" s="191" t="s">
        <v>62</v>
      </c>
      <c r="D13" s="192">
        <f>AVERAGE(D11:D12)</f>
        <v>0.33999999999999997</v>
      </c>
      <c r="E13" s="192">
        <f t="shared" ref="E13:H13" si="1">AVERAGE(E11:E12)</f>
        <v>0.55499999999999994</v>
      </c>
      <c r="F13" s="207">
        <f t="shared" si="1"/>
        <v>0.69</v>
      </c>
      <c r="G13" s="207">
        <f t="shared" si="1"/>
        <v>0.19500000000000001</v>
      </c>
      <c r="H13" s="207">
        <f t="shared" si="1"/>
        <v>0.115</v>
      </c>
    </row>
    <row r="14" spans="1:8" ht="15" x14ac:dyDescent="0.2">
      <c r="A14"/>
      <c r="B14" t="s">
        <v>335</v>
      </c>
      <c r="C14" s="3" t="s">
        <v>200</v>
      </c>
      <c r="D14" s="189">
        <v>0.47</v>
      </c>
      <c r="E14" s="189">
        <v>0.55000000000000004</v>
      </c>
      <c r="F14" s="189">
        <v>0.79</v>
      </c>
      <c r="G14" s="189">
        <v>0.17</v>
      </c>
      <c r="H14" s="201">
        <v>0.04</v>
      </c>
    </row>
    <row r="15" spans="1:8" ht="15" x14ac:dyDescent="0.2">
      <c r="A15"/>
      <c r="B15"/>
      <c r="C15" s="3" t="s">
        <v>201</v>
      </c>
      <c r="D15" s="189">
        <v>0.49</v>
      </c>
      <c r="E15" s="189">
        <v>0.56000000000000005</v>
      </c>
      <c r="F15" s="189">
        <v>0.78</v>
      </c>
      <c r="G15" s="189">
        <v>0.16</v>
      </c>
      <c r="H15" s="201">
        <v>0.06</v>
      </c>
    </row>
    <row r="16" spans="1:8" ht="16" x14ac:dyDescent="0.2">
      <c r="A16" s="199"/>
      <c r="B16" s="190" t="s">
        <v>335</v>
      </c>
      <c r="C16" s="191" t="s">
        <v>62</v>
      </c>
      <c r="D16" s="192">
        <f>AVERAGE(D14:D15)</f>
        <v>0.48</v>
      </c>
      <c r="E16" s="192">
        <f t="shared" ref="E16:H16" si="2">AVERAGE(E14:E15)</f>
        <v>0.55500000000000005</v>
      </c>
      <c r="F16" s="207">
        <f t="shared" si="2"/>
        <v>0.78500000000000003</v>
      </c>
      <c r="G16" s="207">
        <f t="shared" si="2"/>
        <v>0.16500000000000001</v>
      </c>
      <c r="H16" s="207">
        <f t="shared" si="2"/>
        <v>0.05</v>
      </c>
    </row>
    <row r="17" spans="1:8" ht="15" x14ac:dyDescent="0.2">
      <c r="A17"/>
      <c r="B17" t="s">
        <v>336</v>
      </c>
      <c r="C17" s="3" t="s">
        <v>200</v>
      </c>
      <c r="D17" s="189">
        <v>0.2</v>
      </c>
      <c r="E17" s="189">
        <v>0.51</v>
      </c>
      <c r="F17" s="189">
        <v>0.02</v>
      </c>
      <c r="G17" s="189">
        <v>0.22</v>
      </c>
      <c r="H17" s="201">
        <v>0.76</v>
      </c>
    </row>
    <row r="18" spans="1:8" ht="15" x14ac:dyDescent="0.2">
      <c r="A18"/>
      <c r="B18"/>
      <c r="C18" s="3" t="s">
        <v>201</v>
      </c>
      <c r="D18" s="189">
        <v>0.13</v>
      </c>
      <c r="E18" s="189">
        <v>0.49</v>
      </c>
      <c r="F18" s="189">
        <v>0.05</v>
      </c>
      <c r="G18" s="189">
        <v>0.26</v>
      </c>
      <c r="H18" s="201">
        <v>0.69</v>
      </c>
    </row>
    <row r="19" spans="1:8" ht="16" x14ac:dyDescent="0.2">
      <c r="A19" s="199"/>
      <c r="B19" s="190" t="s">
        <v>336</v>
      </c>
      <c r="C19" s="191" t="s">
        <v>62</v>
      </c>
      <c r="D19" s="192">
        <f>AVERAGE(D17:D18)</f>
        <v>0.16500000000000001</v>
      </c>
      <c r="E19" s="192">
        <f t="shared" ref="E19:H19" si="3">AVERAGE(E17:E18)</f>
        <v>0.5</v>
      </c>
      <c r="F19" s="207">
        <f t="shared" si="3"/>
        <v>3.5000000000000003E-2</v>
      </c>
      <c r="G19" s="207">
        <f t="shared" si="3"/>
        <v>0.24</v>
      </c>
      <c r="H19" s="207">
        <f t="shared" si="3"/>
        <v>0.72499999999999998</v>
      </c>
    </row>
    <row r="20" spans="1:8" ht="15" x14ac:dyDescent="0.2">
      <c r="A20"/>
      <c r="B20" t="s">
        <v>337</v>
      </c>
      <c r="C20" s="3" t="s">
        <v>200</v>
      </c>
      <c r="D20" s="189">
        <v>0.36</v>
      </c>
      <c r="E20" s="189">
        <v>0.54</v>
      </c>
      <c r="F20" s="189">
        <v>0.76</v>
      </c>
      <c r="G20" s="189">
        <v>0.11</v>
      </c>
      <c r="H20" s="201">
        <v>0.13</v>
      </c>
    </row>
    <row r="21" spans="1:8" ht="15" x14ac:dyDescent="0.2">
      <c r="A21"/>
      <c r="B21"/>
      <c r="C21" s="3" t="s">
        <v>201</v>
      </c>
      <c r="D21" s="189">
        <v>0.34</v>
      </c>
      <c r="E21" s="189">
        <v>0.52</v>
      </c>
      <c r="F21" s="189">
        <v>0.68</v>
      </c>
      <c r="G21" s="189">
        <v>0.13</v>
      </c>
      <c r="H21" s="201">
        <v>0.19</v>
      </c>
    </row>
    <row r="22" spans="1:8" ht="16" x14ac:dyDescent="0.2">
      <c r="A22" s="199"/>
      <c r="B22" s="190" t="s">
        <v>337</v>
      </c>
      <c r="C22" s="191" t="s">
        <v>62</v>
      </c>
      <c r="D22" s="192">
        <f>AVERAGE(D20:D21)</f>
        <v>0.35</v>
      </c>
      <c r="E22" s="192">
        <f t="shared" ref="E22:H22" si="4">AVERAGE(E20:E21)</f>
        <v>0.53</v>
      </c>
      <c r="F22" s="207">
        <f t="shared" si="4"/>
        <v>0.72</v>
      </c>
      <c r="G22" s="207">
        <f t="shared" si="4"/>
        <v>0.12</v>
      </c>
      <c r="H22" s="207">
        <f t="shared" si="4"/>
        <v>0.16</v>
      </c>
    </row>
    <row r="23" spans="1:8" ht="15" x14ac:dyDescent="0.2">
      <c r="A23"/>
      <c r="B23" t="s">
        <v>338</v>
      </c>
      <c r="C23" s="3" t="s">
        <v>200</v>
      </c>
      <c r="D23" s="189">
        <v>0.02</v>
      </c>
      <c r="E23" s="189">
        <v>0.46</v>
      </c>
      <c r="F23" s="189">
        <v>0.06</v>
      </c>
      <c r="G23" s="189">
        <v>0.05</v>
      </c>
      <c r="H23" s="201">
        <v>0.89</v>
      </c>
    </row>
    <row r="24" spans="1:8" ht="15" x14ac:dyDescent="0.2">
      <c r="A24"/>
      <c r="B24"/>
      <c r="C24" s="3" t="s">
        <v>201</v>
      </c>
      <c r="D24" s="189">
        <v>0.03</v>
      </c>
      <c r="E24" s="189">
        <v>0.46</v>
      </c>
      <c r="F24" s="189">
        <v>0.06</v>
      </c>
      <c r="G24" s="189">
        <v>0.01</v>
      </c>
      <c r="H24" s="201">
        <v>0.93</v>
      </c>
    </row>
    <row r="25" spans="1:8" ht="17" thickBot="1" x14ac:dyDescent="0.25">
      <c r="A25" s="202"/>
      <c r="B25" s="193" t="s">
        <v>338</v>
      </c>
      <c r="C25" s="194" t="s">
        <v>62</v>
      </c>
      <c r="D25" s="195">
        <f>AVERAGE(D23:D24)</f>
        <v>2.5000000000000001E-2</v>
      </c>
      <c r="E25" s="195">
        <f t="shared" ref="E25:H25" si="5">AVERAGE(E23:E24)</f>
        <v>0.46</v>
      </c>
      <c r="F25" s="208">
        <f t="shared" si="5"/>
        <v>0.06</v>
      </c>
      <c r="G25" s="208">
        <f t="shared" si="5"/>
        <v>3.0000000000000002E-2</v>
      </c>
      <c r="H25" s="208">
        <f t="shared" si="5"/>
        <v>0.91</v>
      </c>
    </row>
    <row r="26" spans="1:8" ht="15" x14ac:dyDescent="0.2">
      <c r="A26">
        <v>2</v>
      </c>
      <c r="B26" t="s">
        <v>329</v>
      </c>
      <c r="C26" s="3" t="s">
        <v>200</v>
      </c>
      <c r="D26" s="189">
        <v>0.42</v>
      </c>
      <c r="E26" s="189">
        <v>0.45</v>
      </c>
      <c r="F26" s="189">
        <v>0.83</v>
      </c>
      <c r="G26" s="189">
        <v>0.13</v>
      </c>
      <c r="H26" s="201">
        <v>0.04</v>
      </c>
    </row>
    <row r="27" spans="1:8" ht="15" x14ac:dyDescent="0.2">
      <c r="A27"/>
      <c r="B27"/>
      <c r="C27" s="3" t="s">
        <v>201</v>
      </c>
      <c r="D27" s="189">
        <v>0.26</v>
      </c>
      <c r="E27" s="189">
        <v>0.51</v>
      </c>
      <c r="F27" s="189">
        <v>0.74</v>
      </c>
      <c r="G27" s="189">
        <v>0.2</v>
      </c>
      <c r="H27" s="201">
        <v>0.06</v>
      </c>
    </row>
    <row r="28" spans="1:8" ht="16" x14ac:dyDescent="0.2">
      <c r="A28" s="203"/>
      <c r="B28" s="190" t="s">
        <v>329</v>
      </c>
      <c r="C28" s="191" t="s">
        <v>62</v>
      </c>
      <c r="D28" s="192">
        <f>AVERAGE(D26:D27)</f>
        <v>0.33999999999999997</v>
      </c>
      <c r="E28" s="192">
        <f t="shared" ref="E28:H28" si="6">AVERAGE(E26:E27)</f>
        <v>0.48</v>
      </c>
      <c r="F28" s="207">
        <f t="shared" si="6"/>
        <v>0.78499999999999992</v>
      </c>
      <c r="G28" s="207">
        <f t="shared" si="6"/>
        <v>0.16500000000000001</v>
      </c>
      <c r="H28" s="207">
        <f t="shared" si="6"/>
        <v>0.05</v>
      </c>
    </row>
    <row r="29" spans="1:8" ht="15" x14ac:dyDescent="0.2">
      <c r="A29"/>
      <c r="B29" t="s">
        <v>339</v>
      </c>
      <c r="C29" s="3" t="s">
        <v>200</v>
      </c>
      <c r="D29" s="189">
        <v>0.39</v>
      </c>
      <c r="E29" s="189">
        <v>0.56499999999999995</v>
      </c>
      <c r="F29" s="189">
        <v>0.76</v>
      </c>
      <c r="G29" s="189">
        <v>0.18</v>
      </c>
      <c r="H29" s="201">
        <v>0.06</v>
      </c>
    </row>
    <row r="30" spans="1:8" ht="15" x14ac:dyDescent="0.2">
      <c r="A30"/>
      <c r="B30"/>
      <c r="C30" s="3" t="s">
        <v>201</v>
      </c>
      <c r="D30" s="189">
        <v>0.15</v>
      </c>
      <c r="E30" s="189">
        <v>0.49</v>
      </c>
      <c r="F30" s="189">
        <v>0.61</v>
      </c>
      <c r="G30" s="189">
        <v>0.2</v>
      </c>
      <c r="H30" s="201">
        <v>0.19</v>
      </c>
    </row>
    <row r="31" spans="1:8" ht="16" x14ac:dyDescent="0.2">
      <c r="A31" s="203"/>
      <c r="B31" s="190" t="s">
        <v>339</v>
      </c>
      <c r="C31" s="191" t="s">
        <v>62</v>
      </c>
      <c r="D31" s="192">
        <f>AVERAGE(D29:D30)</f>
        <v>0.27</v>
      </c>
      <c r="E31" s="192">
        <f t="shared" ref="E31:H31" si="7">AVERAGE(E29:E30)</f>
        <v>0.52749999999999997</v>
      </c>
      <c r="F31" s="207">
        <f t="shared" si="7"/>
        <v>0.68500000000000005</v>
      </c>
      <c r="G31" s="207">
        <f t="shared" si="7"/>
        <v>0.19</v>
      </c>
      <c r="H31" s="207">
        <f t="shared" si="7"/>
        <v>0.125</v>
      </c>
    </row>
    <row r="32" spans="1:8" ht="15" x14ac:dyDescent="0.2">
      <c r="A32"/>
      <c r="B32" t="s">
        <v>340</v>
      </c>
      <c r="C32" s="3" t="s">
        <v>200</v>
      </c>
      <c r="D32" s="189">
        <v>0.26</v>
      </c>
      <c r="E32" s="189">
        <v>0.5</v>
      </c>
      <c r="F32" s="189">
        <v>0.6</v>
      </c>
      <c r="G32" s="189">
        <v>0.14000000000000001</v>
      </c>
      <c r="H32" s="201">
        <v>0.26</v>
      </c>
    </row>
    <row r="33" spans="1:8" ht="15" x14ac:dyDescent="0.2">
      <c r="A33"/>
      <c r="B33"/>
      <c r="C33" s="3" t="s">
        <v>201</v>
      </c>
      <c r="D33" s="189">
        <v>0.44</v>
      </c>
      <c r="E33" s="189">
        <v>0.53</v>
      </c>
      <c r="F33" s="189">
        <v>0.73</v>
      </c>
      <c r="G33" s="189">
        <v>0.21</v>
      </c>
      <c r="H33" s="201">
        <v>0.06</v>
      </c>
    </row>
    <row r="34" spans="1:8" ht="16" x14ac:dyDescent="0.2">
      <c r="A34" s="203"/>
      <c r="B34" s="190" t="s">
        <v>340</v>
      </c>
      <c r="C34" s="191" t="s">
        <v>62</v>
      </c>
      <c r="D34" s="192">
        <f>AVERAGE(D32:D33)</f>
        <v>0.35</v>
      </c>
      <c r="E34" s="192">
        <f t="shared" ref="E34:H34" si="8">AVERAGE(E32:E33)</f>
        <v>0.51500000000000001</v>
      </c>
      <c r="F34" s="207">
        <f t="shared" si="8"/>
        <v>0.66500000000000004</v>
      </c>
      <c r="G34" s="207">
        <f t="shared" si="8"/>
        <v>0.17499999999999999</v>
      </c>
      <c r="H34" s="207">
        <f t="shared" si="8"/>
        <v>0.16</v>
      </c>
    </row>
    <row r="35" spans="1:8" ht="15" x14ac:dyDescent="0.2">
      <c r="A35"/>
      <c r="B35" t="s">
        <v>341</v>
      </c>
      <c r="C35" s="3" t="s">
        <v>200</v>
      </c>
      <c r="D35" s="189">
        <v>0.54</v>
      </c>
      <c r="E35" s="189">
        <v>0.56000000000000005</v>
      </c>
      <c r="F35" s="189">
        <v>0.82</v>
      </c>
      <c r="G35" s="189">
        <v>0.13</v>
      </c>
      <c r="H35" s="201">
        <v>0.05</v>
      </c>
    </row>
    <row r="36" spans="1:8" ht="15" x14ac:dyDescent="0.2">
      <c r="A36"/>
      <c r="B36"/>
      <c r="C36" s="3" t="s">
        <v>201</v>
      </c>
      <c r="D36" s="189">
        <v>0.21</v>
      </c>
      <c r="E36" s="189">
        <v>0.52</v>
      </c>
      <c r="F36" s="189">
        <v>0.69</v>
      </c>
      <c r="G36" s="189">
        <v>0.13</v>
      </c>
      <c r="H36" s="201">
        <v>0.18</v>
      </c>
    </row>
    <row r="37" spans="1:8" ht="16" x14ac:dyDescent="0.2">
      <c r="A37" s="203"/>
      <c r="B37" s="190" t="s">
        <v>341</v>
      </c>
      <c r="C37" s="191" t="s">
        <v>62</v>
      </c>
      <c r="D37" s="192">
        <f>AVERAGE(D35:D36)</f>
        <v>0.375</v>
      </c>
      <c r="E37" s="192">
        <f t="shared" ref="E37:H37" si="9">AVERAGE(E35:E36)</f>
        <v>0.54</v>
      </c>
      <c r="F37" s="207">
        <f t="shared" si="9"/>
        <v>0.75499999999999989</v>
      </c>
      <c r="G37" s="207">
        <f t="shared" si="9"/>
        <v>0.13</v>
      </c>
      <c r="H37" s="207">
        <f t="shared" si="9"/>
        <v>0.11499999999999999</v>
      </c>
    </row>
    <row r="38" spans="1:8" ht="15" x14ac:dyDescent="0.2">
      <c r="A38"/>
      <c r="B38" t="s">
        <v>342</v>
      </c>
      <c r="C38" s="3" t="s">
        <v>200</v>
      </c>
      <c r="D38" s="189">
        <v>0.32</v>
      </c>
      <c r="E38" s="189">
        <v>0.55000000000000004</v>
      </c>
      <c r="F38" s="189">
        <v>0.73</v>
      </c>
      <c r="G38" s="189">
        <v>0.1</v>
      </c>
      <c r="H38" s="201">
        <v>0.17</v>
      </c>
    </row>
    <row r="39" spans="1:8" ht="15" x14ac:dyDescent="0.2">
      <c r="A39"/>
      <c r="B39"/>
      <c r="C39" s="3" t="s">
        <v>201</v>
      </c>
      <c r="D39" s="189">
        <v>0.42</v>
      </c>
      <c r="E39" s="189">
        <v>0.55000000000000004</v>
      </c>
      <c r="F39" s="189">
        <v>0.71</v>
      </c>
      <c r="G39" s="189">
        <v>0.21</v>
      </c>
      <c r="H39" s="201">
        <v>0.08</v>
      </c>
    </row>
    <row r="40" spans="1:8" ht="16" x14ac:dyDescent="0.2">
      <c r="A40" s="203"/>
      <c r="B40" s="190" t="s">
        <v>342</v>
      </c>
      <c r="C40" s="191" t="s">
        <v>62</v>
      </c>
      <c r="D40" s="192">
        <f>AVERAGE(D38:D39)</f>
        <v>0.37</v>
      </c>
      <c r="E40" s="192">
        <f t="shared" ref="E40:H40" si="10">AVERAGE(E38:E39)</f>
        <v>0.55000000000000004</v>
      </c>
      <c r="F40" s="207">
        <f t="shared" si="10"/>
        <v>0.72</v>
      </c>
      <c r="G40" s="207">
        <f t="shared" si="10"/>
        <v>0.155</v>
      </c>
      <c r="H40" s="207">
        <f t="shared" si="10"/>
        <v>0.125</v>
      </c>
    </row>
    <row r="41" spans="1:8" ht="15" x14ac:dyDescent="0.2">
      <c r="A41"/>
      <c r="B41" t="s">
        <v>338</v>
      </c>
      <c r="C41" s="3" t="s">
        <v>200</v>
      </c>
      <c r="D41" s="189">
        <v>0.05</v>
      </c>
      <c r="E41" s="189">
        <v>0.49</v>
      </c>
      <c r="F41" s="189">
        <v>0.1</v>
      </c>
      <c r="G41" s="189">
        <v>0.09</v>
      </c>
      <c r="H41" s="201">
        <v>0.81</v>
      </c>
    </row>
    <row r="42" spans="1:8" ht="15" x14ac:dyDescent="0.2">
      <c r="A42"/>
      <c r="B42"/>
      <c r="C42" s="3" t="s">
        <v>201</v>
      </c>
      <c r="D42" s="189">
        <v>0.05</v>
      </c>
      <c r="E42" s="189">
        <v>0.5</v>
      </c>
      <c r="F42" s="189">
        <v>0.08</v>
      </c>
      <c r="G42" s="189">
        <v>0.12</v>
      </c>
      <c r="H42" s="201">
        <v>0.8</v>
      </c>
    </row>
    <row r="43" spans="1:8" ht="17" thickBot="1" x14ac:dyDescent="0.25">
      <c r="A43" s="204"/>
      <c r="B43" s="193" t="s">
        <v>338</v>
      </c>
      <c r="C43" s="194" t="s">
        <v>62</v>
      </c>
      <c r="D43" s="195">
        <f>AVERAGE(D41:D42)</f>
        <v>0.05</v>
      </c>
      <c r="E43" s="195">
        <f t="shared" ref="E43:H43" si="11">AVERAGE(E41:E42)</f>
        <v>0.495</v>
      </c>
      <c r="F43" s="208">
        <f t="shared" si="11"/>
        <v>0.09</v>
      </c>
      <c r="G43" s="208">
        <f t="shared" si="11"/>
        <v>0.105</v>
      </c>
      <c r="H43" s="208">
        <f t="shared" si="11"/>
        <v>0.80500000000000005</v>
      </c>
    </row>
    <row r="44" spans="1:8" ht="15" x14ac:dyDescent="0.2">
      <c r="A44">
        <v>3</v>
      </c>
      <c r="B44" t="s">
        <v>329</v>
      </c>
      <c r="C44" s="3" t="s">
        <v>200</v>
      </c>
      <c r="D44" s="189">
        <v>0.36</v>
      </c>
      <c r="E44" s="189">
        <v>0.55000000000000004</v>
      </c>
      <c r="F44" s="189">
        <v>0.79</v>
      </c>
      <c r="G44" s="189">
        <v>0.13</v>
      </c>
      <c r="H44" s="201">
        <v>0.08</v>
      </c>
    </row>
    <row r="45" spans="1:8" ht="15" x14ac:dyDescent="0.2">
      <c r="A45"/>
      <c r="B45"/>
      <c r="C45" s="3" t="s">
        <v>201</v>
      </c>
      <c r="D45" s="189">
        <v>0.4</v>
      </c>
      <c r="E45" s="189">
        <v>0.51</v>
      </c>
      <c r="F45" s="189">
        <v>0.8</v>
      </c>
      <c r="G45" s="189">
        <v>0.13</v>
      </c>
      <c r="H45" s="201">
        <v>7.0000000000000007E-2</v>
      </c>
    </row>
    <row r="46" spans="1:8" ht="16" x14ac:dyDescent="0.2">
      <c r="A46" s="203"/>
      <c r="B46" s="190" t="s">
        <v>329</v>
      </c>
      <c r="C46" s="191" t="s">
        <v>62</v>
      </c>
      <c r="D46" s="192">
        <f>AVERAGE(D44:D45)</f>
        <v>0.38</v>
      </c>
      <c r="E46" s="192">
        <f t="shared" ref="E46:H46" si="12">AVERAGE(E44:E45)</f>
        <v>0.53</v>
      </c>
      <c r="F46" s="207">
        <f t="shared" si="12"/>
        <v>0.79500000000000004</v>
      </c>
      <c r="G46" s="207">
        <f t="shared" si="12"/>
        <v>0.13</v>
      </c>
      <c r="H46" s="207">
        <f t="shared" si="12"/>
        <v>7.5000000000000011E-2</v>
      </c>
    </row>
    <row r="47" spans="1:8" ht="15" x14ac:dyDescent="0.2">
      <c r="A47"/>
      <c r="B47" t="s">
        <v>343</v>
      </c>
      <c r="C47" s="3" t="s">
        <v>200</v>
      </c>
      <c r="D47" s="189">
        <v>0.21</v>
      </c>
      <c r="E47" s="189">
        <v>0.56000000000000005</v>
      </c>
      <c r="F47" s="189">
        <v>0.55000000000000004</v>
      </c>
      <c r="G47" s="189">
        <v>0.23</v>
      </c>
      <c r="H47" s="201">
        <v>0.22</v>
      </c>
    </row>
    <row r="48" spans="1:8" ht="15" x14ac:dyDescent="0.2">
      <c r="A48"/>
      <c r="B48"/>
      <c r="C48" s="3" t="s">
        <v>201</v>
      </c>
      <c r="D48" s="189">
        <v>0.35</v>
      </c>
      <c r="E48" s="189">
        <v>0.68</v>
      </c>
      <c r="F48" s="189">
        <v>0.56000000000000005</v>
      </c>
      <c r="G48" s="189">
        <v>0.24</v>
      </c>
      <c r="H48" s="201">
        <v>0.2</v>
      </c>
    </row>
    <row r="49" spans="1:8" ht="16" x14ac:dyDescent="0.2">
      <c r="A49" s="203"/>
      <c r="B49" s="190" t="s">
        <v>343</v>
      </c>
      <c r="C49" s="191" t="s">
        <v>62</v>
      </c>
      <c r="D49" s="192">
        <f>AVERAGE(D47:D48)</f>
        <v>0.27999999999999997</v>
      </c>
      <c r="E49" s="192">
        <f t="shared" ref="E49:H49" si="13">AVERAGE(E47:E48)</f>
        <v>0.62000000000000011</v>
      </c>
      <c r="F49" s="207">
        <f t="shared" si="13"/>
        <v>0.55500000000000005</v>
      </c>
      <c r="G49" s="207">
        <f t="shared" si="13"/>
        <v>0.23499999999999999</v>
      </c>
      <c r="H49" s="207">
        <f t="shared" si="13"/>
        <v>0.21000000000000002</v>
      </c>
    </row>
    <row r="50" spans="1:8" ht="15" x14ac:dyDescent="0.2">
      <c r="A50"/>
      <c r="B50" t="s">
        <v>344</v>
      </c>
      <c r="C50" s="3" t="s">
        <v>200</v>
      </c>
      <c r="D50" s="189">
        <v>0.37</v>
      </c>
      <c r="E50" s="189">
        <v>0.6</v>
      </c>
      <c r="F50" s="189">
        <v>0.77</v>
      </c>
      <c r="G50" s="189">
        <v>0.13</v>
      </c>
      <c r="H50" s="201">
        <v>0.1</v>
      </c>
    </row>
    <row r="51" spans="1:8" ht="15" x14ac:dyDescent="0.2">
      <c r="A51"/>
      <c r="B51"/>
      <c r="C51" s="3" t="s">
        <v>201</v>
      </c>
      <c r="D51" s="189">
        <v>0.44</v>
      </c>
      <c r="E51" s="189">
        <v>0.55000000000000004</v>
      </c>
      <c r="F51" s="189">
        <v>0.77</v>
      </c>
      <c r="G51" s="189">
        <v>0.15</v>
      </c>
      <c r="H51" s="201">
        <v>0.08</v>
      </c>
    </row>
    <row r="52" spans="1:8" ht="16" x14ac:dyDescent="0.2">
      <c r="A52" s="203"/>
      <c r="B52" s="190" t="s">
        <v>344</v>
      </c>
      <c r="C52" s="191" t="s">
        <v>62</v>
      </c>
      <c r="D52" s="192">
        <f>AVERAGE(D50:D51)</f>
        <v>0.40500000000000003</v>
      </c>
      <c r="E52" s="192">
        <f t="shared" ref="E52:H52" si="14">AVERAGE(E50:E51)</f>
        <v>0.57499999999999996</v>
      </c>
      <c r="F52" s="207">
        <f t="shared" si="14"/>
        <v>0.77</v>
      </c>
      <c r="G52" s="207">
        <f t="shared" si="14"/>
        <v>0.14000000000000001</v>
      </c>
      <c r="H52" s="207">
        <f t="shared" si="14"/>
        <v>0.09</v>
      </c>
    </row>
    <row r="53" spans="1:8" ht="15" x14ac:dyDescent="0.2">
      <c r="A53"/>
      <c r="B53" t="s">
        <v>345</v>
      </c>
      <c r="C53" s="3" t="s">
        <v>200</v>
      </c>
      <c r="D53" s="189">
        <v>0.49</v>
      </c>
      <c r="E53" s="189">
        <v>0.63</v>
      </c>
      <c r="F53" s="189">
        <v>0.8</v>
      </c>
      <c r="G53" s="189">
        <v>0.13</v>
      </c>
      <c r="H53" s="201">
        <v>7.0000000000000007E-2</v>
      </c>
    </row>
    <row r="54" spans="1:8" ht="15" x14ac:dyDescent="0.2">
      <c r="A54"/>
      <c r="B54"/>
      <c r="C54" s="3" t="s">
        <v>201</v>
      </c>
      <c r="D54" s="189">
        <v>0.5</v>
      </c>
      <c r="E54" s="189">
        <v>0.68</v>
      </c>
      <c r="F54" s="189">
        <v>0.81</v>
      </c>
      <c r="G54" s="189">
        <v>0.15</v>
      </c>
      <c r="H54" s="201">
        <v>0.04</v>
      </c>
    </row>
    <row r="55" spans="1:8" ht="16" x14ac:dyDescent="0.2">
      <c r="A55" s="203"/>
      <c r="B55" s="190" t="s">
        <v>345</v>
      </c>
      <c r="C55" s="191" t="s">
        <v>62</v>
      </c>
      <c r="D55" s="192">
        <f>AVERAGE(D53:D54)</f>
        <v>0.495</v>
      </c>
      <c r="E55" s="192">
        <f t="shared" ref="E55:H55" si="15">AVERAGE(E53:E54)</f>
        <v>0.65500000000000003</v>
      </c>
      <c r="F55" s="207">
        <f t="shared" si="15"/>
        <v>0.80500000000000005</v>
      </c>
      <c r="G55" s="207">
        <f t="shared" si="15"/>
        <v>0.14000000000000001</v>
      </c>
      <c r="H55" s="207">
        <f t="shared" si="15"/>
        <v>5.5000000000000007E-2</v>
      </c>
    </row>
    <row r="56" spans="1:8" ht="15" x14ac:dyDescent="0.2">
      <c r="A56"/>
      <c r="B56" t="s">
        <v>346</v>
      </c>
      <c r="C56" s="3" t="s">
        <v>200</v>
      </c>
      <c r="D56" s="189">
        <v>7.0000000000000007E-2</v>
      </c>
      <c r="E56" s="189">
        <v>0.49</v>
      </c>
      <c r="F56" s="189">
        <v>0</v>
      </c>
      <c r="G56" s="189">
        <v>0.01</v>
      </c>
      <c r="H56" s="201">
        <v>0.99</v>
      </c>
    </row>
    <row r="57" spans="1:8" ht="15" x14ac:dyDescent="0.2">
      <c r="A57"/>
      <c r="B57"/>
      <c r="C57" s="3" t="s">
        <v>201</v>
      </c>
      <c r="D57" s="189">
        <v>0.02</v>
      </c>
      <c r="E57" s="189">
        <v>0.45</v>
      </c>
      <c r="F57" s="189">
        <v>0</v>
      </c>
      <c r="G57" s="189">
        <v>0.06</v>
      </c>
      <c r="H57" s="201">
        <v>0.94</v>
      </c>
    </row>
    <row r="58" spans="1:8" ht="16" x14ac:dyDescent="0.2">
      <c r="A58" s="203"/>
      <c r="B58" s="190" t="s">
        <v>346</v>
      </c>
      <c r="C58" s="191" t="s">
        <v>62</v>
      </c>
      <c r="D58" s="192">
        <f>AVERAGE(D56:D57)</f>
        <v>4.5000000000000005E-2</v>
      </c>
      <c r="E58" s="192">
        <f t="shared" ref="E58:H58" si="16">AVERAGE(E56:E57)</f>
        <v>0.47</v>
      </c>
      <c r="F58" s="207">
        <f t="shared" si="16"/>
        <v>0</v>
      </c>
      <c r="G58" s="207">
        <f t="shared" si="16"/>
        <v>3.4999999999999996E-2</v>
      </c>
      <c r="H58" s="207">
        <f t="shared" si="16"/>
        <v>0.96499999999999997</v>
      </c>
    </row>
    <row r="59" spans="1:8" ht="15" x14ac:dyDescent="0.2">
      <c r="A59"/>
      <c r="B59" t="s">
        <v>338</v>
      </c>
      <c r="C59" s="3" t="s">
        <v>200</v>
      </c>
      <c r="D59" s="189">
        <v>0.05</v>
      </c>
      <c r="E59" s="189">
        <v>0.59</v>
      </c>
      <c r="F59" s="189">
        <v>0.06</v>
      </c>
      <c r="G59" s="189">
        <v>0.1</v>
      </c>
      <c r="H59" s="201">
        <v>0.84</v>
      </c>
    </row>
    <row r="60" spans="1:8" ht="15" x14ac:dyDescent="0.2">
      <c r="A60"/>
      <c r="B60"/>
      <c r="C60" s="3" t="s">
        <v>201</v>
      </c>
      <c r="D60" s="189">
        <v>0.05</v>
      </c>
      <c r="E60" s="189">
        <v>0.56000000000000005</v>
      </c>
      <c r="F60" s="189">
        <v>0.03</v>
      </c>
      <c r="G60" s="189">
        <v>0.1</v>
      </c>
      <c r="H60" s="201">
        <v>0.87</v>
      </c>
    </row>
    <row r="61" spans="1:8" ht="17" thickBot="1" x14ac:dyDescent="0.25">
      <c r="A61" s="204"/>
      <c r="B61" s="193" t="s">
        <v>338</v>
      </c>
      <c r="C61" s="194" t="s">
        <v>62</v>
      </c>
      <c r="D61" s="195">
        <f>AVERAGE(D59:D60)</f>
        <v>0.05</v>
      </c>
      <c r="E61" s="195">
        <f t="shared" ref="E61:H61" si="17">AVERAGE(E59:E60)</f>
        <v>0.57499999999999996</v>
      </c>
      <c r="F61" s="208">
        <f t="shared" si="17"/>
        <v>4.4999999999999998E-2</v>
      </c>
      <c r="G61" s="208">
        <f t="shared" si="17"/>
        <v>0.1</v>
      </c>
      <c r="H61" s="208">
        <f t="shared" si="17"/>
        <v>0.85499999999999998</v>
      </c>
    </row>
    <row r="62" spans="1:8" ht="15" x14ac:dyDescent="0.2">
      <c r="A62">
        <v>4</v>
      </c>
      <c r="B62" t="s">
        <v>329</v>
      </c>
      <c r="C62" s="3" t="s">
        <v>200</v>
      </c>
      <c r="D62" s="189">
        <v>0.42</v>
      </c>
      <c r="E62" s="189">
        <v>0.65</v>
      </c>
      <c r="F62" s="189">
        <v>0.84</v>
      </c>
      <c r="G62" s="189">
        <v>0.04</v>
      </c>
      <c r="H62" s="201">
        <v>0.12</v>
      </c>
    </row>
    <row r="63" spans="1:8" ht="15" x14ac:dyDescent="0.2">
      <c r="A63"/>
      <c r="B63"/>
      <c r="C63" s="3" t="s">
        <v>201</v>
      </c>
      <c r="D63" s="189">
        <v>0.56999999999999995</v>
      </c>
      <c r="E63" s="189">
        <v>0.62</v>
      </c>
      <c r="F63" s="189">
        <v>0.89</v>
      </c>
      <c r="G63" s="189">
        <v>0.08</v>
      </c>
      <c r="H63" s="201">
        <v>0.03</v>
      </c>
    </row>
    <row r="64" spans="1:8" ht="16" x14ac:dyDescent="0.2">
      <c r="A64" s="203"/>
      <c r="B64" s="190" t="s">
        <v>329</v>
      </c>
      <c r="C64" s="191" t="s">
        <v>62</v>
      </c>
      <c r="D64" s="192">
        <f>AVERAGE(D62:D63)</f>
        <v>0.495</v>
      </c>
      <c r="E64" s="192">
        <f t="shared" ref="E64:H64" si="18">AVERAGE(E62:E63)</f>
        <v>0.63500000000000001</v>
      </c>
      <c r="F64" s="207">
        <f t="shared" si="18"/>
        <v>0.86499999999999999</v>
      </c>
      <c r="G64" s="207">
        <f t="shared" si="18"/>
        <v>0.06</v>
      </c>
      <c r="H64" s="207">
        <f t="shared" si="18"/>
        <v>7.4999999999999997E-2</v>
      </c>
    </row>
    <row r="65" spans="1:8" ht="15" x14ac:dyDescent="0.2">
      <c r="A65"/>
      <c r="B65" t="s">
        <v>347</v>
      </c>
      <c r="C65" s="3" t="s">
        <v>200</v>
      </c>
      <c r="D65" s="189">
        <v>0.48</v>
      </c>
      <c r="E65" s="189">
        <v>0.68</v>
      </c>
      <c r="F65" s="189">
        <v>0.7</v>
      </c>
      <c r="G65" s="189">
        <v>0.16</v>
      </c>
      <c r="H65" s="201">
        <v>0.14000000000000001</v>
      </c>
    </row>
    <row r="66" spans="1:8" ht="15" x14ac:dyDescent="0.2">
      <c r="A66"/>
      <c r="B66"/>
      <c r="C66" s="3" t="s">
        <v>201</v>
      </c>
      <c r="D66" s="189">
        <v>0.56000000000000005</v>
      </c>
      <c r="E66" s="189">
        <v>0.68</v>
      </c>
      <c r="F66" s="189">
        <v>0.75</v>
      </c>
      <c r="G66" s="189">
        <v>0.12</v>
      </c>
      <c r="H66" s="201">
        <v>0.13</v>
      </c>
    </row>
    <row r="67" spans="1:8" ht="16" x14ac:dyDescent="0.2">
      <c r="A67" s="203"/>
      <c r="B67" s="190" t="s">
        <v>347</v>
      </c>
      <c r="C67" s="191" t="s">
        <v>62</v>
      </c>
      <c r="D67" s="192">
        <f>AVERAGE(D65:D66)</f>
        <v>0.52</v>
      </c>
      <c r="E67" s="192">
        <f t="shared" ref="E67:H67" si="19">AVERAGE(E65:E66)</f>
        <v>0.68</v>
      </c>
      <c r="F67" s="207">
        <f t="shared" si="19"/>
        <v>0.72499999999999998</v>
      </c>
      <c r="G67" s="207">
        <f t="shared" si="19"/>
        <v>0.14000000000000001</v>
      </c>
      <c r="H67" s="207">
        <f t="shared" si="19"/>
        <v>0.13500000000000001</v>
      </c>
    </row>
    <row r="68" spans="1:8" ht="15" x14ac:dyDescent="0.2">
      <c r="A68"/>
      <c r="B68" t="s">
        <v>348</v>
      </c>
      <c r="C68" s="3" t="s">
        <v>200</v>
      </c>
      <c r="D68" s="189">
        <v>0.36</v>
      </c>
      <c r="E68" s="205">
        <v>0.62</v>
      </c>
      <c r="F68" s="189">
        <v>0.71</v>
      </c>
      <c r="G68" s="205">
        <v>0.13</v>
      </c>
      <c r="H68" s="201">
        <v>0.16</v>
      </c>
    </row>
    <row r="69" spans="1:8" ht="15" x14ac:dyDescent="0.2">
      <c r="A69"/>
      <c r="B69"/>
      <c r="C69" s="3" t="s">
        <v>201</v>
      </c>
      <c r="D69" s="196">
        <v>0.47</v>
      </c>
      <c r="E69" s="197">
        <v>0.63</v>
      </c>
      <c r="F69" s="196">
        <v>0.75</v>
      </c>
      <c r="G69" s="197">
        <v>0.1</v>
      </c>
      <c r="H69" s="206">
        <v>0.15</v>
      </c>
    </row>
    <row r="70" spans="1:8" ht="16" x14ac:dyDescent="0.2">
      <c r="A70" s="203"/>
      <c r="B70" s="190" t="s">
        <v>348</v>
      </c>
      <c r="C70" s="191" t="s">
        <v>62</v>
      </c>
      <c r="D70" s="192">
        <f>AVERAGE(D68:D69)</f>
        <v>0.41499999999999998</v>
      </c>
      <c r="E70" s="192">
        <f t="shared" ref="E70:H70" si="20">AVERAGE(E68:E69)</f>
        <v>0.625</v>
      </c>
      <c r="F70" s="207">
        <f t="shared" si="20"/>
        <v>0.73</v>
      </c>
      <c r="G70" s="207">
        <f t="shared" si="20"/>
        <v>0.115</v>
      </c>
      <c r="H70" s="207">
        <f t="shared" si="20"/>
        <v>0.155</v>
      </c>
    </row>
    <row r="71" spans="1:8" ht="15" x14ac:dyDescent="0.2">
      <c r="A71"/>
      <c r="B71" t="s">
        <v>349</v>
      </c>
      <c r="C71" s="3" t="s">
        <v>200</v>
      </c>
      <c r="D71" s="189">
        <v>0.38</v>
      </c>
      <c r="E71" s="189">
        <v>0.66</v>
      </c>
      <c r="F71" s="189">
        <v>0.65</v>
      </c>
      <c r="G71" s="189">
        <v>0.11</v>
      </c>
      <c r="H71" s="201">
        <v>0.24</v>
      </c>
    </row>
    <row r="72" spans="1:8" ht="15" x14ac:dyDescent="0.2">
      <c r="A72"/>
      <c r="B72"/>
      <c r="C72" s="3" t="s">
        <v>201</v>
      </c>
      <c r="D72" s="189">
        <v>0.49</v>
      </c>
      <c r="E72" s="189">
        <v>0.66</v>
      </c>
      <c r="F72" s="189">
        <v>0.7</v>
      </c>
      <c r="G72" s="189">
        <v>0.14000000000000001</v>
      </c>
      <c r="H72" s="201">
        <v>0.16</v>
      </c>
    </row>
    <row r="73" spans="1:8" ht="16" x14ac:dyDescent="0.2">
      <c r="A73" s="203"/>
      <c r="B73" s="190" t="s">
        <v>349</v>
      </c>
      <c r="C73" s="191" t="s">
        <v>62</v>
      </c>
      <c r="D73" s="192">
        <f>AVERAGE(D71:D72)</f>
        <v>0.435</v>
      </c>
      <c r="E73" s="192">
        <f t="shared" ref="E73:H73" si="21">AVERAGE(E71:E72)</f>
        <v>0.66</v>
      </c>
      <c r="F73" s="207">
        <f t="shared" si="21"/>
        <v>0.67500000000000004</v>
      </c>
      <c r="G73" s="207">
        <f t="shared" si="21"/>
        <v>0.125</v>
      </c>
      <c r="H73" s="207">
        <f t="shared" si="21"/>
        <v>0.2</v>
      </c>
    </row>
    <row r="74" spans="1:8" ht="15" x14ac:dyDescent="0.2">
      <c r="A74"/>
      <c r="B74" t="s">
        <v>346</v>
      </c>
      <c r="C74" s="3" t="s">
        <v>200</v>
      </c>
      <c r="D74" s="189">
        <v>0.11</v>
      </c>
      <c r="E74" s="189">
        <v>0.65</v>
      </c>
      <c r="F74" s="189">
        <v>0</v>
      </c>
      <c r="G74" s="189">
        <v>0.01</v>
      </c>
      <c r="H74" s="201">
        <v>0.99</v>
      </c>
    </row>
    <row r="75" spans="1:8" ht="15" x14ac:dyDescent="0.2">
      <c r="A75"/>
      <c r="B75"/>
      <c r="C75" s="3" t="s">
        <v>201</v>
      </c>
      <c r="D75" s="189">
        <v>0.08</v>
      </c>
      <c r="E75" s="189">
        <v>0.65</v>
      </c>
      <c r="F75" s="189">
        <v>0</v>
      </c>
      <c r="G75" s="189">
        <v>0</v>
      </c>
      <c r="H75" s="201">
        <v>1</v>
      </c>
    </row>
    <row r="76" spans="1:8" ht="17" thickBot="1" x14ac:dyDescent="0.25">
      <c r="A76" s="204"/>
      <c r="B76" s="193" t="s">
        <v>346</v>
      </c>
      <c r="C76" s="194" t="s">
        <v>62</v>
      </c>
      <c r="D76" s="195">
        <f>AVERAGE(D74:D75)</f>
        <v>9.5000000000000001E-2</v>
      </c>
      <c r="E76" s="195">
        <f t="shared" ref="E76:H76" si="22">AVERAGE(E74:E75)</f>
        <v>0.65</v>
      </c>
      <c r="F76" s="208">
        <f t="shared" si="22"/>
        <v>0</v>
      </c>
      <c r="G76" s="208">
        <f t="shared" si="22"/>
        <v>5.0000000000000001E-3</v>
      </c>
      <c r="H76" s="208">
        <f t="shared" si="22"/>
        <v>0.995</v>
      </c>
    </row>
    <row r="77" spans="1:8" ht="15" x14ac:dyDescent="0.2">
      <c r="A77">
        <v>5</v>
      </c>
      <c r="B77" t="s">
        <v>329</v>
      </c>
      <c r="C77" s="3" t="s">
        <v>200</v>
      </c>
      <c r="D77" s="189">
        <v>0.45</v>
      </c>
      <c r="E77" s="189">
        <v>0.59</v>
      </c>
      <c r="F77" s="189">
        <v>0.76</v>
      </c>
      <c r="G77" s="189">
        <v>0.12</v>
      </c>
      <c r="H77" s="201">
        <v>0.12</v>
      </c>
    </row>
    <row r="78" spans="1:8" ht="15" x14ac:dyDescent="0.2">
      <c r="A78"/>
      <c r="B78"/>
      <c r="C78" s="3" t="s">
        <v>201</v>
      </c>
      <c r="D78" s="189">
        <v>0.6</v>
      </c>
      <c r="E78" s="189">
        <v>0.65</v>
      </c>
      <c r="F78" s="189">
        <v>0.82</v>
      </c>
      <c r="G78" s="189">
        <v>0.12</v>
      </c>
      <c r="H78" s="201">
        <v>0.06</v>
      </c>
    </row>
    <row r="79" spans="1:8" ht="16" x14ac:dyDescent="0.2">
      <c r="A79" s="203"/>
      <c r="B79" s="190" t="s">
        <v>329</v>
      </c>
      <c r="C79" s="191" t="s">
        <v>62</v>
      </c>
      <c r="D79" s="192">
        <f>AVERAGE(D77:D78)</f>
        <v>0.52500000000000002</v>
      </c>
      <c r="E79" s="192">
        <f t="shared" ref="E79:H79" si="23">AVERAGE(E77:E78)</f>
        <v>0.62</v>
      </c>
      <c r="F79" s="207">
        <f t="shared" si="23"/>
        <v>0.79</v>
      </c>
      <c r="G79" s="207">
        <f t="shared" si="23"/>
        <v>0.12</v>
      </c>
      <c r="H79" s="207">
        <f t="shared" si="23"/>
        <v>0.09</v>
      </c>
    </row>
    <row r="80" spans="1:8" ht="15" x14ac:dyDescent="0.2">
      <c r="A80"/>
      <c r="B80" t="s">
        <v>350</v>
      </c>
      <c r="C80" s="3" t="s">
        <v>200</v>
      </c>
      <c r="D80" s="189">
        <v>0.57999999999999996</v>
      </c>
      <c r="E80" s="189">
        <v>0.72</v>
      </c>
      <c r="F80" s="189">
        <v>0.78</v>
      </c>
      <c r="G80" s="189">
        <v>0.16</v>
      </c>
      <c r="H80" s="201">
        <v>0.06</v>
      </c>
    </row>
    <row r="81" spans="1:8" ht="15" x14ac:dyDescent="0.2">
      <c r="A81"/>
      <c r="B81"/>
      <c r="C81" s="3" t="s">
        <v>201</v>
      </c>
      <c r="D81" s="189">
        <v>0.55000000000000004</v>
      </c>
      <c r="E81" s="189">
        <v>0.66</v>
      </c>
      <c r="F81" s="189">
        <v>0.72</v>
      </c>
      <c r="G81" s="189">
        <v>0.17</v>
      </c>
      <c r="H81" s="201">
        <v>0.11</v>
      </c>
    </row>
    <row r="82" spans="1:8" ht="16" x14ac:dyDescent="0.2">
      <c r="A82" s="203"/>
      <c r="B82" s="190" t="s">
        <v>350</v>
      </c>
      <c r="C82" s="191" t="s">
        <v>62</v>
      </c>
      <c r="D82" s="192">
        <f>AVERAGE(D80:D81)</f>
        <v>0.56499999999999995</v>
      </c>
      <c r="E82" s="192">
        <f t="shared" ref="E82:H82" si="24">AVERAGE(E80:E81)</f>
        <v>0.69</v>
      </c>
      <c r="F82" s="207">
        <f t="shared" si="24"/>
        <v>0.75</v>
      </c>
      <c r="G82" s="207">
        <f t="shared" si="24"/>
        <v>0.16500000000000001</v>
      </c>
      <c r="H82" s="207">
        <f t="shared" si="24"/>
        <v>8.4999999999999992E-2</v>
      </c>
    </row>
    <row r="83" spans="1:8" ht="15" x14ac:dyDescent="0.2">
      <c r="A83"/>
      <c r="B83" t="s">
        <v>338</v>
      </c>
      <c r="C83" s="3" t="s">
        <v>200</v>
      </c>
      <c r="D83" s="189">
        <v>0.05</v>
      </c>
      <c r="E83" s="189">
        <v>0.7</v>
      </c>
      <c r="F83" s="189">
        <v>0.02</v>
      </c>
      <c r="G83" s="189">
        <v>0.01</v>
      </c>
      <c r="H83" s="201">
        <v>0.97</v>
      </c>
    </row>
    <row r="84" spans="1:8" ht="15" x14ac:dyDescent="0.2">
      <c r="A84"/>
      <c r="B84"/>
      <c r="C84" s="3" t="s">
        <v>201</v>
      </c>
      <c r="D84" s="189">
        <v>0.09</v>
      </c>
      <c r="E84" s="189">
        <v>0.68</v>
      </c>
      <c r="F84" s="189">
        <v>0.01</v>
      </c>
      <c r="G84" s="189">
        <v>0.01</v>
      </c>
      <c r="H84" s="201">
        <v>0.98</v>
      </c>
    </row>
    <row r="85" spans="1:8" ht="17" thickBot="1" x14ac:dyDescent="0.25">
      <c r="A85" s="204"/>
      <c r="B85" s="193" t="s">
        <v>338</v>
      </c>
      <c r="C85" s="194" t="s">
        <v>62</v>
      </c>
      <c r="D85" s="195">
        <f>AVERAGE(D83:D84)</f>
        <v>7.0000000000000007E-2</v>
      </c>
      <c r="E85" s="195">
        <f t="shared" ref="E85:H85" si="25">AVERAGE(E83:E84)</f>
        <v>0.69</v>
      </c>
      <c r="F85" s="208">
        <f t="shared" si="25"/>
        <v>1.4999999999999999E-2</v>
      </c>
      <c r="G85" s="208">
        <f t="shared" si="25"/>
        <v>0.01</v>
      </c>
      <c r="H85" s="208">
        <f t="shared" si="25"/>
        <v>0.97499999999999998</v>
      </c>
    </row>
    <row r="86" spans="1:8" ht="16" x14ac:dyDescent="0.2">
      <c r="A86" s="219">
        <v>6</v>
      </c>
      <c r="B86" s="219" t="s">
        <v>336</v>
      </c>
      <c r="C86" s="220" t="s">
        <v>200</v>
      </c>
      <c r="D86" s="221">
        <v>0.26</v>
      </c>
      <c r="E86" s="221">
        <v>0.46</v>
      </c>
      <c r="F86" s="221">
        <v>0.02</v>
      </c>
      <c r="G86" s="221">
        <v>0.33</v>
      </c>
      <c r="H86" s="222">
        <v>0.65</v>
      </c>
    </row>
    <row r="87" spans="1:8" ht="16" x14ac:dyDescent="0.2">
      <c r="A87" s="219"/>
      <c r="B87" s="219"/>
      <c r="C87" s="220" t="s">
        <v>201</v>
      </c>
      <c r="D87" s="221">
        <v>0.28999999999999998</v>
      </c>
      <c r="E87" s="221">
        <v>0.47</v>
      </c>
      <c r="F87" s="221">
        <v>0.04</v>
      </c>
      <c r="G87" s="221">
        <v>0.22</v>
      </c>
      <c r="H87" s="222">
        <v>0.74</v>
      </c>
    </row>
    <row r="88" spans="1:8" ht="16" x14ac:dyDescent="0.2">
      <c r="A88" s="219"/>
      <c r="B88" s="227" t="s">
        <v>336</v>
      </c>
      <c r="C88" s="228" t="s">
        <v>62</v>
      </c>
      <c r="D88" s="229">
        <v>0.27</v>
      </c>
      <c r="E88" s="229">
        <v>0.47</v>
      </c>
      <c r="F88" s="230">
        <v>0.03</v>
      </c>
      <c r="G88" s="230">
        <v>0.28000000000000003</v>
      </c>
      <c r="H88" s="231">
        <v>0.7</v>
      </c>
    </row>
    <row r="89" spans="1:8" ht="16" x14ac:dyDescent="0.2">
      <c r="A89" s="219"/>
      <c r="B89" s="219" t="s">
        <v>346</v>
      </c>
      <c r="C89" s="220" t="s">
        <v>200</v>
      </c>
      <c r="D89" s="221">
        <v>0.08</v>
      </c>
      <c r="E89" s="221">
        <v>0.44</v>
      </c>
      <c r="F89" s="221">
        <v>0</v>
      </c>
      <c r="G89" s="221">
        <v>0</v>
      </c>
      <c r="H89" s="222">
        <v>1</v>
      </c>
    </row>
    <row r="90" spans="1:8" ht="16" x14ac:dyDescent="0.2">
      <c r="A90" s="219"/>
      <c r="B90" s="219"/>
      <c r="C90" s="220" t="s">
        <v>201</v>
      </c>
      <c r="D90" s="221">
        <v>0.12</v>
      </c>
      <c r="E90" s="221">
        <v>0.46</v>
      </c>
      <c r="F90" s="221">
        <v>0</v>
      </c>
      <c r="G90" s="221">
        <v>0.01</v>
      </c>
      <c r="H90" s="222">
        <v>0.99</v>
      </c>
    </row>
    <row r="91" spans="1:8" ht="16" x14ac:dyDescent="0.2">
      <c r="A91" s="219"/>
      <c r="B91" s="227" t="s">
        <v>346</v>
      </c>
      <c r="C91" s="228" t="s">
        <v>62</v>
      </c>
      <c r="D91" s="229">
        <v>0.1</v>
      </c>
      <c r="E91" s="229">
        <v>0.45</v>
      </c>
      <c r="F91" s="230">
        <v>0</v>
      </c>
      <c r="G91" s="230">
        <v>0.01</v>
      </c>
      <c r="H91" s="231">
        <v>0.99</v>
      </c>
    </row>
    <row r="92" spans="1:8" ht="16" x14ac:dyDescent="0.2">
      <c r="A92" s="219"/>
      <c r="B92" s="219" t="s">
        <v>329</v>
      </c>
      <c r="C92" s="220" t="s">
        <v>200</v>
      </c>
      <c r="D92" s="221">
        <v>0.52</v>
      </c>
      <c r="E92" s="221">
        <v>0.44</v>
      </c>
      <c r="F92" s="221">
        <v>0.86</v>
      </c>
      <c r="G92" s="221">
        <v>0.14000000000000001</v>
      </c>
      <c r="H92" s="222">
        <v>0</v>
      </c>
    </row>
    <row r="93" spans="1:8" ht="16" x14ac:dyDescent="0.2">
      <c r="A93" s="219"/>
      <c r="B93" s="219"/>
      <c r="C93" s="220" t="s">
        <v>201</v>
      </c>
      <c r="D93" s="221">
        <v>0.46</v>
      </c>
      <c r="E93" s="221">
        <v>0.51</v>
      </c>
      <c r="F93" s="221">
        <v>0.88</v>
      </c>
      <c r="G93" s="221">
        <v>0.12</v>
      </c>
      <c r="H93" s="222">
        <v>0</v>
      </c>
    </row>
    <row r="94" spans="1:8" ht="17" thickBot="1" x14ac:dyDescent="0.25">
      <c r="A94" s="226"/>
      <c r="B94" s="223" t="s">
        <v>329</v>
      </c>
      <c r="C94" s="224" t="s">
        <v>62</v>
      </c>
      <c r="D94" s="225">
        <v>0.49</v>
      </c>
      <c r="E94" s="225">
        <v>0.47</v>
      </c>
      <c r="F94" s="232">
        <v>0.87</v>
      </c>
      <c r="G94" s="232">
        <v>0.13</v>
      </c>
      <c r="H94" s="233">
        <v>0</v>
      </c>
    </row>
    <row r="95" spans="1:8" ht="15" x14ac:dyDescent="0.2">
      <c r="A95" s="215">
        <v>7</v>
      </c>
      <c r="B95" t="s">
        <v>348</v>
      </c>
      <c r="C95" s="3"/>
      <c r="D95" s="234">
        <v>0.49</v>
      </c>
      <c r="E95" s="234">
        <v>0.64</v>
      </c>
      <c r="F95" s="237">
        <v>0.83</v>
      </c>
      <c r="G95" s="237">
        <v>0.15</v>
      </c>
      <c r="H95" s="238">
        <v>0.02</v>
      </c>
    </row>
    <row r="96" spans="1:8" ht="16" x14ac:dyDescent="0.2">
      <c r="A96" s="215"/>
      <c r="B96" s="219" t="s">
        <v>336</v>
      </c>
      <c r="C96" s="220"/>
      <c r="D96" s="235">
        <v>0.34</v>
      </c>
      <c r="E96" s="235">
        <v>0.5</v>
      </c>
      <c r="F96" s="239">
        <v>0.01</v>
      </c>
      <c r="G96" s="239">
        <v>0.23</v>
      </c>
      <c r="H96" s="240">
        <v>0.76</v>
      </c>
    </row>
    <row r="97" spans="1:8" ht="15" x14ac:dyDescent="0.2">
      <c r="A97" s="214"/>
      <c r="B97" t="s">
        <v>347</v>
      </c>
      <c r="C97" s="3"/>
      <c r="D97" s="234">
        <v>0.41</v>
      </c>
      <c r="E97" s="234">
        <v>0.63500000000000001</v>
      </c>
      <c r="F97" s="237">
        <v>0.86</v>
      </c>
      <c r="G97" s="237">
        <v>0.11</v>
      </c>
      <c r="H97" s="238">
        <v>0.03</v>
      </c>
    </row>
    <row r="98" spans="1:8" ht="15" x14ac:dyDescent="0.2">
      <c r="A98" s="214"/>
      <c r="B98" t="s">
        <v>334</v>
      </c>
      <c r="C98" s="3"/>
      <c r="D98" s="234">
        <v>0.42</v>
      </c>
      <c r="E98" s="234">
        <v>0.73</v>
      </c>
      <c r="F98" s="237">
        <v>0.7</v>
      </c>
      <c r="G98" s="237">
        <v>0.23</v>
      </c>
      <c r="H98" s="238">
        <v>7.0000000000000007E-2</v>
      </c>
    </row>
    <row r="99" spans="1:8" ht="15" x14ac:dyDescent="0.2">
      <c r="A99" s="214"/>
      <c r="B99" t="s">
        <v>349</v>
      </c>
      <c r="C99" s="3"/>
      <c r="D99" s="234">
        <v>0.48</v>
      </c>
      <c r="E99" s="234">
        <v>0.57999999999999996</v>
      </c>
      <c r="F99" s="237">
        <v>0.82499999999999996</v>
      </c>
      <c r="G99" s="237">
        <v>0.155</v>
      </c>
      <c r="H99" s="238">
        <v>0.02</v>
      </c>
    </row>
    <row r="100" spans="1:8" ht="15" x14ac:dyDescent="0.2">
      <c r="A100" s="214"/>
      <c r="B100" t="s">
        <v>329</v>
      </c>
      <c r="C100" s="3"/>
      <c r="D100" s="234">
        <v>0.59</v>
      </c>
      <c r="E100" s="234">
        <v>0.68</v>
      </c>
      <c r="F100" s="237">
        <v>0.92</v>
      </c>
      <c r="G100" s="237">
        <v>7.0000000000000007E-2</v>
      </c>
      <c r="H100" s="238">
        <v>0.01</v>
      </c>
    </row>
    <row r="101" spans="1:8" ht="16" thickBot="1" x14ac:dyDescent="0.25">
      <c r="A101" s="216"/>
      <c r="B101" s="217" t="s">
        <v>350</v>
      </c>
      <c r="C101" s="218"/>
      <c r="D101" s="236">
        <v>0.39</v>
      </c>
      <c r="E101" s="236">
        <v>0.62</v>
      </c>
      <c r="F101" s="241">
        <v>0.76</v>
      </c>
      <c r="G101" s="241">
        <v>0.19</v>
      </c>
      <c r="H101" s="242">
        <v>0.05</v>
      </c>
    </row>
    <row r="102" spans="1:8" ht="15" x14ac:dyDescent="0.2">
      <c r="A102" s="215">
        <v>8</v>
      </c>
      <c r="B102" t="s">
        <v>348</v>
      </c>
      <c r="C102" s="3"/>
      <c r="D102" s="234">
        <v>0.36</v>
      </c>
      <c r="E102" s="234">
        <v>0.56000000000000005</v>
      </c>
      <c r="F102" s="237">
        <v>0.88</v>
      </c>
      <c r="G102" s="237">
        <v>0.11</v>
      </c>
      <c r="H102" s="238">
        <v>0.01</v>
      </c>
    </row>
    <row r="103" spans="1:8" ht="15" x14ac:dyDescent="0.2">
      <c r="A103" s="214"/>
      <c r="B103" t="s">
        <v>347</v>
      </c>
      <c r="C103" s="3"/>
      <c r="D103" s="234">
        <v>0.41</v>
      </c>
      <c r="E103" s="234">
        <v>0.6</v>
      </c>
      <c r="F103" s="237">
        <v>0.83</v>
      </c>
      <c r="G103" s="237">
        <v>0.14000000000000001</v>
      </c>
      <c r="H103" s="238">
        <v>0.03</v>
      </c>
    </row>
    <row r="104" spans="1:8" ht="15" x14ac:dyDescent="0.2">
      <c r="A104" s="214"/>
      <c r="B104" t="s">
        <v>334</v>
      </c>
      <c r="C104" s="3"/>
      <c r="D104" s="234">
        <v>0.41</v>
      </c>
      <c r="E104" s="234">
        <v>0.66</v>
      </c>
      <c r="F104" s="237">
        <v>0.79</v>
      </c>
      <c r="G104" s="237">
        <v>0.16</v>
      </c>
      <c r="H104" s="238">
        <v>0.05</v>
      </c>
    </row>
    <row r="105" spans="1:8" ht="15" x14ac:dyDescent="0.2">
      <c r="A105" s="214"/>
      <c r="B105" t="s">
        <v>349</v>
      </c>
      <c r="C105" s="3"/>
      <c r="D105" s="234">
        <v>0.35499999999999998</v>
      </c>
      <c r="E105" s="234">
        <v>0.6</v>
      </c>
      <c r="F105" s="237">
        <v>0.7</v>
      </c>
      <c r="G105" s="237">
        <v>0.22</v>
      </c>
      <c r="H105" s="238">
        <v>0.08</v>
      </c>
    </row>
    <row r="106" spans="1:8" ht="15" x14ac:dyDescent="0.2">
      <c r="A106" s="214"/>
      <c r="B106" t="s">
        <v>329</v>
      </c>
      <c r="C106" s="3"/>
      <c r="D106" s="234">
        <v>0.5</v>
      </c>
      <c r="E106" s="234">
        <v>0.64</v>
      </c>
      <c r="F106" s="237">
        <v>0.88</v>
      </c>
      <c r="G106" s="237">
        <v>0.11</v>
      </c>
      <c r="H106" s="238">
        <v>0.01</v>
      </c>
    </row>
    <row r="107" spans="1:8" ht="15" x14ac:dyDescent="0.2">
      <c r="A107" s="214"/>
      <c r="B107" t="s">
        <v>350</v>
      </c>
      <c r="C107" s="3"/>
      <c r="D107" s="234">
        <v>0.43</v>
      </c>
      <c r="E107" s="234">
        <v>0.67</v>
      </c>
      <c r="F107" s="237">
        <v>0.83</v>
      </c>
      <c r="G107" s="237">
        <v>0.12</v>
      </c>
      <c r="H107" s="238">
        <v>0.05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9C0C-2F28-8E44-81D7-D66B2D01AA20}">
  <dimension ref="A1:J9"/>
  <sheetViews>
    <sheetView zoomScale="110" zoomScaleNormal="110" workbookViewId="0">
      <selection activeCell="E19" sqref="E19"/>
    </sheetView>
  </sheetViews>
  <sheetFormatPr baseColWidth="10" defaultRowHeight="14" x14ac:dyDescent="0.15"/>
  <cols>
    <col min="1" max="1" width="10.1640625" style="90" bestFit="1" customWidth="1"/>
    <col min="2" max="2" width="13.83203125" style="90" bestFit="1" customWidth="1"/>
    <col min="3" max="3" width="41.33203125" style="90" bestFit="1" customWidth="1"/>
    <col min="4" max="4" width="44.83203125" style="90" bestFit="1" customWidth="1"/>
    <col min="5" max="16384" width="10.83203125" style="90"/>
  </cols>
  <sheetData>
    <row r="1" spans="1:10" ht="15" x14ac:dyDescent="0.15">
      <c r="A1" s="84" t="s">
        <v>357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15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0" ht="17" thickBot="1" x14ac:dyDescent="0.2">
      <c r="A3" s="244" t="s">
        <v>205</v>
      </c>
      <c r="B3" s="245" t="s">
        <v>358</v>
      </c>
      <c r="C3" s="245" t="s">
        <v>198</v>
      </c>
      <c r="D3" s="245" t="s">
        <v>199</v>
      </c>
    </row>
    <row r="4" spans="1:10" ht="17" thickTop="1" x14ac:dyDescent="0.2">
      <c r="A4" s="246">
        <v>1</v>
      </c>
      <c r="B4" s="93" t="s">
        <v>166</v>
      </c>
      <c r="C4" s="250">
        <v>0.47</v>
      </c>
      <c r="D4" s="93">
        <v>200</v>
      </c>
      <c r="E4" s="280"/>
    </row>
    <row r="5" spans="1:10" ht="17" thickBot="1" x14ac:dyDescent="0.25">
      <c r="A5" s="247"/>
      <c r="B5" s="248" t="s">
        <v>359</v>
      </c>
      <c r="C5" s="251">
        <v>0.27638190954769998</v>
      </c>
      <c r="D5" s="248">
        <v>199</v>
      </c>
      <c r="E5" s="280"/>
    </row>
    <row r="6" spans="1:10" ht="16" x14ac:dyDescent="0.2">
      <c r="A6" s="249">
        <v>2</v>
      </c>
      <c r="B6" s="93" t="s">
        <v>166</v>
      </c>
      <c r="C6" s="250">
        <v>0.45</v>
      </c>
      <c r="D6" s="93">
        <v>200</v>
      </c>
      <c r="E6" s="280"/>
    </row>
    <row r="7" spans="1:10" ht="17" thickBot="1" x14ac:dyDescent="0.25">
      <c r="A7" s="247"/>
      <c r="B7" s="248" t="s">
        <v>359</v>
      </c>
      <c r="C7" s="251">
        <v>0.19339622641500001</v>
      </c>
      <c r="D7" s="248">
        <v>212</v>
      </c>
      <c r="E7" s="280"/>
    </row>
    <row r="8" spans="1:10" ht="16" x14ac:dyDescent="0.2">
      <c r="A8" s="249">
        <v>3</v>
      </c>
      <c r="B8" s="93" t="s">
        <v>166</v>
      </c>
      <c r="C8" s="250">
        <v>0.43</v>
      </c>
      <c r="D8" s="93">
        <v>200</v>
      </c>
      <c r="E8" s="280"/>
    </row>
    <row r="9" spans="1:10" ht="15" thickBot="1" x14ac:dyDescent="0.2">
      <c r="A9" s="243"/>
      <c r="B9" s="248" t="s">
        <v>359</v>
      </c>
      <c r="C9" s="251">
        <v>0.18834080717488799</v>
      </c>
      <c r="D9" s="248">
        <v>223</v>
      </c>
      <c r="E9" s="28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D61E-CCC0-6346-8B03-264517BD593B}">
  <dimension ref="A1:AC339"/>
  <sheetViews>
    <sheetView topLeftCell="N1" zoomScaleNormal="100" workbookViewId="0">
      <selection activeCell="T1" sqref="T1:T1048576"/>
    </sheetView>
  </sheetViews>
  <sheetFormatPr baseColWidth="10" defaultRowHeight="14" x14ac:dyDescent="0.15"/>
  <cols>
    <col min="1" max="1" width="10.83203125" style="366"/>
    <col min="2" max="2" width="14.33203125" style="366" bestFit="1" customWidth="1"/>
    <col min="3" max="3" width="9.1640625" style="366" bestFit="1" customWidth="1"/>
    <col min="4" max="4" width="14.33203125" style="366" bestFit="1" customWidth="1"/>
    <col min="5" max="5" width="12.83203125" style="366" bestFit="1" customWidth="1"/>
    <col min="6" max="8" width="10.83203125" style="366"/>
    <col min="9" max="9" width="10.83203125" style="367"/>
    <col min="10" max="10" width="10.83203125" style="368"/>
    <col min="11" max="11" width="33.33203125" style="368" bestFit="1" customWidth="1"/>
    <col min="12" max="12" width="28.5" style="368" bestFit="1" customWidth="1"/>
    <col min="13" max="13" width="10.83203125" style="368"/>
    <col min="14" max="14" width="35.33203125" style="368" bestFit="1" customWidth="1"/>
    <col min="15" max="15" width="30.83203125" style="368" bestFit="1" customWidth="1"/>
    <col min="16" max="16" width="10.83203125" style="367"/>
    <col min="17" max="18" width="10.83203125" style="370"/>
    <col min="19" max="19" width="14.5" style="370" bestFit="1" customWidth="1"/>
    <col min="20" max="20" width="14.5" style="370" customWidth="1"/>
    <col min="21" max="21" width="12.83203125" style="370" bestFit="1" customWidth="1"/>
    <col min="22" max="23" width="10.83203125" style="370"/>
    <col min="24" max="16384" width="10.83203125" style="367"/>
  </cols>
  <sheetData>
    <row r="1" spans="1:29" ht="16" customHeight="1" x14ac:dyDescent="0.15">
      <c r="A1" s="365" t="s">
        <v>393</v>
      </c>
      <c r="J1" s="369" t="s">
        <v>464</v>
      </c>
      <c r="Q1" s="382" t="s">
        <v>371</v>
      </c>
      <c r="R1" s="382"/>
      <c r="S1" s="382"/>
      <c r="T1" s="382"/>
      <c r="U1" s="382"/>
      <c r="V1" s="382"/>
      <c r="W1" s="382"/>
      <c r="X1" s="399"/>
      <c r="Y1" s="399"/>
      <c r="Z1" s="399"/>
      <c r="AA1" s="399"/>
      <c r="AB1" s="399"/>
      <c r="AC1" s="399"/>
    </row>
    <row r="2" spans="1:29" x14ac:dyDescent="0.15">
      <c r="K2" s="371"/>
      <c r="L2" s="371"/>
      <c r="M2" s="371"/>
      <c r="N2" s="371"/>
      <c r="S2" s="372"/>
      <c r="T2" s="372"/>
      <c r="U2" s="372"/>
    </row>
    <row r="3" spans="1:29" ht="15" x14ac:dyDescent="0.15">
      <c r="K3" s="373" t="s">
        <v>367</v>
      </c>
      <c r="L3" s="373" t="s">
        <v>369</v>
      </c>
      <c r="M3" s="371"/>
      <c r="N3" s="373" t="s">
        <v>368</v>
      </c>
      <c r="O3" s="373" t="s">
        <v>370</v>
      </c>
      <c r="P3" s="374"/>
      <c r="Q3" s="398"/>
      <c r="R3" s="400" t="s">
        <v>166</v>
      </c>
      <c r="S3" s="398"/>
      <c r="T3" s="400" t="s">
        <v>157</v>
      </c>
      <c r="U3" s="398"/>
      <c r="V3" s="398"/>
      <c r="W3" s="398"/>
    </row>
    <row r="4" spans="1:29" ht="15" x14ac:dyDescent="0.2">
      <c r="J4" s="368" t="s">
        <v>178</v>
      </c>
      <c r="K4" s="376">
        <v>3.508758E-2</v>
      </c>
      <c r="L4" s="376">
        <v>1.9528150000000001E-2</v>
      </c>
      <c r="M4" s="377" t="s">
        <v>178</v>
      </c>
      <c r="N4" s="376">
        <v>7.9991149999999997E-2</v>
      </c>
      <c r="O4" s="376">
        <v>6.8399790000000002E-2</v>
      </c>
      <c r="P4" s="378"/>
      <c r="Q4" s="401" t="s">
        <v>178</v>
      </c>
      <c r="R4" s="307">
        <v>6389.6557400000002</v>
      </c>
      <c r="S4" s="402" t="s">
        <v>178</v>
      </c>
      <c r="T4" s="307">
        <v>6977.7213099999999</v>
      </c>
      <c r="U4" s="375"/>
      <c r="V4" s="398"/>
      <c r="W4" s="398"/>
    </row>
    <row r="5" spans="1:29" ht="15" x14ac:dyDescent="0.2">
      <c r="K5" s="376">
        <v>0.17718458000000001</v>
      </c>
      <c r="L5" s="376">
        <v>9.7764619999999997E-2</v>
      </c>
      <c r="M5" s="376"/>
      <c r="N5" s="376">
        <v>0.10742576</v>
      </c>
      <c r="O5" s="376">
        <v>8.8785310000000006E-2</v>
      </c>
      <c r="P5" s="378"/>
      <c r="Q5" s="352"/>
      <c r="R5" s="307">
        <v>6344.0819700000002</v>
      </c>
      <c r="S5" s="307"/>
      <c r="T5" s="307">
        <v>6209.0163899999998</v>
      </c>
      <c r="U5" s="375"/>
      <c r="V5" s="398"/>
      <c r="W5" s="398"/>
    </row>
    <row r="6" spans="1:29" ht="15" x14ac:dyDescent="0.2">
      <c r="K6" s="376">
        <v>8.2649899999999998E-3</v>
      </c>
      <c r="L6" s="376">
        <v>6.2150299999999999E-3</v>
      </c>
      <c r="M6" s="376"/>
      <c r="N6" s="376">
        <v>0.13320857</v>
      </c>
      <c r="O6" s="376">
        <v>9.4857540000000004E-2</v>
      </c>
      <c r="P6" s="378"/>
      <c r="Q6" s="352"/>
      <c r="R6" s="307">
        <v>6274.95082</v>
      </c>
      <c r="S6" s="307"/>
      <c r="T6" s="307">
        <v>6319.1803300000001</v>
      </c>
      <c r="U6" s="375"/>
      <c r="V6" s="398"/>
      <c r="W6" s="398"/>
    </row>
    <row r="7" spans="1:29" ht="15" x14ac:dyDescent="0.2">
      <c r="K7" s="376">
        <v>0.13753957</v>
      </c>
      <c r="L7" s="376">
        <v>9.6171359999999997E-2</v>
      </c>
      <c r="M7" s="376"/>
      <c r="N7" s="376">
        <v>9.3345700000000004E-2</v>
      </c>
      <c r="O7" s="376">
        <v>0.13989461</v>
      </c>
      <c r="P7" s="378"/>
      <c r="Q7" s="352"/>
      <c r="R7" s="307">
        <v>6365.8032800000001</v>
      </c>
      <c r="S7" s="307"/>
      <c r="T7" s="307">
        <v>6857.95082</v>
      </c>
      <c r="U7" s="375"/>
      <c r="V7" s="398"/>
      <c r="W7" s="398"/>
    </row>
    <row r="8" spans="1:29" ht="15" x14ac:dyDescent="0.2">
      <c r="K8" s="376">
        <v>8.6309330000000004E-2</v>
      </c>
      <c r="L8" s="376">
        <v>4.8104210000000001E-2</v>
      </c>
      <c r="M8" s="376"/>
      <c r="N8" s="376">
        <v>5.2434090000000003E-2</v>
      </c>
      <c r="O8" s="376">
        <v>5.2079159999999999E-2</v>
      </c>
      <c r="P8" s="378"/>
      <c r="Q8" s="352"/>
      <c r="R8" s="307">
        <v>6478.7541000000001</v>
      </c>
      <c r="S8" s="307"/>
      <c r="T8" s="307">
        <v>6158.0655699999998</v>
      </c>
      <c r="U8" s="375"/>
      <c r="V8" s="398"/>
      <c r="W8" s="398"/>
    </row>
    <row r="9" spans="1:29" ht="15" x14ac:dyDescent="0.2">
      <c r="K9" s="376">
        <v>4.6612819999999999E-2</v>
      </c>
      <c r="L9" s="376">
        <v>3.3143789999999999E-2</v>
      </c>
      <c r="M9" s="376"/>
      <c r="N9" s="376">
        <v>7.5301930000000003E-2</v>
      </c>
      <c r="O9" s="376">
        <v>7.9356620000000003E-2</v>
      </c>
      <c r="P9" s="378"/>
      <c r="Q9" s="352"/>
      <c r="R9" s="307">
        <v>6568.8688499999998</v>
      </c>
      <c r="S9" s="307"/>
      <c r="T9" s="307">
        <v>5807.42623</v>
      </c>
      <c r="U9" s="375"/>
      <c r="V9" s="398"/>
      <c r="W9" s="398"/>
    </row>
    <row r="10" spans="1:29" ht="15" x14ac:dyDescent="0.2">
      <c r="K10" s="376">
        <v>0.42526375999999999</v>
      </c>
      <c r="L10" s="376">
        <v>0.37321202999999997</v>
      </c>
      <c r="M10" s="376"/>
      <c r="N10" s="376">
        <v>8.8496859999999997E-2</v>
      </c>
      <c r="O10" s="376">
        <v>9.2000910000000005E-2</v>
      </c>
      <c r="P10" s="378"/>
      <c r="Q10" s="352"/>
      <c r="R10" s="307">
        <v>7227.2131099999997</v>
      </c>
      <c r="S10" s="307"/>
      <c r="T10" s="307">
        <v>5843.7704899999999</v>
      </c>
      <c r="U10" s="375"/>
      <c r="V10" s="398"/>
      <c r="W10" s="398"/>
    </row>
    <row r="11" spans="1:29" ht="15" x14ac:dyDescent="0.2">
      <c r="K11" s="376">
        <v>6.7742029999999995E-2</v>
      </c>
      <c r="L11" s="376">
        <v>3.9278739999999999E-2</v>
      </c>
      <c r="M11" s="376"/>
      <c r="N11" s="376">
        <v>0.17988346999999999</v>
      </c>
      <c r="O11" s="376">
        <v>0.10786231</v>
      </c>
      <c r="P11" s="378"/>
      <c r="Q11" s="352"/>
      <c r="R11" s="307">
        <v>6104</v>
      </c>
      <c r="S11" s="307"/>
      <c r="T11" s="307">
        <v>6613.3442599999998</v>
      </c>
      <c r="U11" s="375"/>
      <c r="V11" s="398"/>
      <c r="W11" s="398"/>
    </row>
    <row r="12" spans="1:29" ht="15" x14ac:dyDescent="0.2">
      <c r="K12" s="376">
        <v>9.86188E-3</v>
      </c>
      <c r="L12" s="376">
        <v>4.1508600000000001E-3</v>
      </c>
      <c r="M12" s="376"/>
      <c r="N12" s="376">
        <v>0.32799756000000002</v>
      </c>
      <c r="O12" s="376">
        <v>0.42100381999999997</v>
      </c>
      <c r="P12" s="378"/>
      <c r="Q12" s="352"/>
      <c r="R12" s="307">
        <v>6375.9836100000002</v>
      </c>
      <c r="S12" s="307"/>
      <c r="T12" s="307">
        <v>6393.6721299999999</v>
      </c>
      <c r="U12" s="375"/>
      <c r="V12" s="398"/>
      <c r="W12" s="398"/>
    </row>
    <row r="13" spans="1:29" ht="15" x14ac:dyDescent="0.2">
      <c r="K13" s="376">
        <v>9.0641879999999994E-2</v>
      </c>
      <c r="L13" s="376">
        <v>3.7050079999999999E-2</v>
      </c>
      <c r="M13" s="376"/>
      <c r="N13" s="376">
        <v>8.2320309999999994E-2</v>
      </c>
      <c r="O13" s="376">
        <v>8.6721960000000001E-2</v>
      </c>
      <c r="P13" s="378"/>
      <c r="Q13" s="352"/>
      <c r="R13" s="307">
        <v>6892.1639299999997</v>
      </c>
      <c r="S13" s="307"/>
      <c r="T13" s="307">
        <v>6366.3770500000001</v>
      </c>
      <c r="U13" s="375"/>
      <c r="V13" s="398"/>
      <c r="W13" s="398"/>
    </row>
    <row r="14" spans="1:29" ht="15" x14ac:dyDescent="0.2">
      <c r="K14" s="376">
        <v>0.20364626999999999</v>
      </c>
      <c r="L14" s="376">
        <v>0.16825904999999999</v>
      </c>
      <c r="M14" s="376"/>
      <c r="N14" s="376">
        <v>0.17896371999999999</v>
      </c>
      <c r="O14" s="376">
        <v>0.10903912</v>
      </c>
      <c r="P14" s="378"/>
      <c r="Q14" s="352"/>
      <c r="R14" s="307">
        <v>6542.3442599999998</v>
      </c>
      <c r="S14" s="307"/>
      <c r="T14" s="307">
        <v>5951.0819700000002</v>
      </c>
      <c r="U14" s="375"/>
      <c r="V14" s="398"/>
      <c r="W14" s="398"/>
    </row>
    <row r="15" spans="1:29" ht="15" x14ac:dyDescent="0.2">
      <c r="K15" s="376">
        <v>5.8950710000000003E-2</v>
      </c>
      <c r="L15" s="376">
        <v>2.0449269999999999E-2</v>
      </c>
      <c r="M15" s="376"/>
      <c r="N15" s="376">
        <v>0.51178078999999999</v>
      </c>
      <c r="O15" s="376">
        <v>0.38338044999999998</v>
      </c>
      <c r="P15" s="378"/>
      <c r="Q15" s="352"/>
      <c r="R15" s="307">
        <v>6294.52459</v>
      </c>
      <c r="S15" s="307"/>
      <c r="T15" s="307">
        <v>5651.7376999999997</v>
      </c>
      <c r="U15" s="375"/>
      <c r="V15" s="398"/>
      <c r="W15" s="398"/>
    </row>
    <row r="16" spans="1:29" ht="15" x14ac:dyDescent="0.2">
      <c r="K16" s="376">
        <v>0.20297892000000001</v>
      </c>
      <c r="L16" s="376">
        <v>0.20084077</v>
      </c>
      <c r="M16" s="376"/>
      <c r="N16" s="376">
        <v>0.28444443000000003</v>
      </c>
      <c r="O16" s="376">
        <v>0.21008039000000001</v>
      </c>
      <c r="P16" s="378"/>
      <c r="Q16" s="352"/>
      <c r="R16" s="307">
        <v>6188.0655699999998</v>
      </c>
      <c r="S16" s="307"/>
      <c r="T16" s="307">
        <v>5118.2458999999999</v>
      </c>
      <c r="U16" s="375"/>
      <c r="V16" s="398"/>
      <c r="W16" s="398"/>
    </row>
    <row r="17" spans="3:23" ht="15" x14ac:dyDescent="0.2">
      <c r="K17" s="376">
        <v>0.10821697</v>
      </c>
      <c r="L17" s="376">
        <v>0.14687082000000001</v>
      </c>
      <c r="M17" s="376"/>
      <c r="N17" s="376">
        <v>0.21833332999999999</v>
      </c>
      <c r="O17" s="376">
        <v>0.21518451</v>
      </c>
      <c r="P17" s="378"/>
      <c r="Q17" s="352"/>
      <c r="R17" s="307">
        <v>7126.2458999999999</v>
      </c>
      <c r="S17" s="307"/>
      <c r="T17" s="307">
        <v>6560.47541</v>
      </c>
      <c r="U17" s="375"/>
      <c r="V17" s="398"/>
      <c r="W17" s="398"/>
    </row>
    <row r="18" spans="3:23" ht="15" x14ac:dyDescent="0.2">
      <c r="K18" s="376">
        <v>0.10380462</v>
      </c>
      <c r="L18" s="376">
        <v>0.10107153000000001</v>
      </c>
      <c r="M18" s="376"/>
      <c r="N18" s="376">
        <v>0.30353606</v>
      </c>
      <c r="O18" s="376">
        <v>0.33810881999999998</v>
      </c>
      <c r="P18" s="378"/>
      <c r="Q18" s="352"/>
      <c r="R18" s="307">
        <v>6003.52459</v>
      </c>
      <c r="S18" s="307"/>
      <c r="T18" s="307">
        <v>5800.8360700000003</v>
      </c>
      <c r="U18" s="375"/>
      <c r="V18" s="398"/>
      <c r="W18" s="398"/>
    </row>
    <row r="19" spans="3:23" ht="15" x14ac:dyDescent="0.2">
      <c r="K19" s="376">
        <v>2.6610600000000002E-2</v>
      </c>
      <c r="L19" s="376">
        <v>1.4302509999999999E-2</v>
      </c>
      <c r="M19" s="376"/>
      <c r="N19" s="376">
        <v>0.27799565999999998</v>
      </c>
      <c r="O19" s="376">
        <v>0.12899364999999999</v>
      </c>
      <c r="P19" s="378"/>
      <c r="Q19" s="352"/>
      <c r="R19" s="307">
        <v>6485.3934399999998</v>
      </c>
      <c r="S19" s="307"/>
      <c r="T19" s="307">
        <v>5330.0655699999998</v>
      </c>
      <c r="U19" s="375"/>
      <c r="V19" s="398"/>
      <c r="W19" s="398"/>
    </row>
    <row r="20" spans="3:23" ht="15" x14ac:dyDescent="0.2">
      <c r="K20" s="376">
        <v>5.8499990000000002E-2</v>
      </c>
      <c r="L20" s="376">
        <v>1.9879520000000001E-2</v>
      </c>
      <c r="M20" s="376"/>
      <c r="N20" s="376">
        <v>0.16252646000000001</v>
      </c>
      <c r="O20" s="376">
        <v>0.16759262999999999</v>
      </c>
      <c r="P20" s="378"/>
      <c r="Q20" s="352"/>
      <c r="R20" s="307">
        <v>8017.1311500000002</v>
      </c>
      <c r="S20" s="307"/>
      <c r="T20" s="307">
        <v>5733.9180299999998</v>
      </c>
      <c r="U20" s="375"/>
      <c r="V20" s="398"/>
      <c r="W20" s="398"/>
    </row>
    <row r="21" spans="3:23" ht="15" x14ac:dyDescent="0.2">
      <c r="D21" s="365" t="s">
        <v>360</v>
      </c>
      <c r="K21" s="376">
        <v>0.19231329999999999</v>
      </c>
      <c r="L21" s="376">
        <v>0.18235494999999999</v>
      </c>
      <c r="M21" s="376"/>
      <c r="N21" s="376">
        <v>0.1208239</v>
      </c>
      <c r="O21" s="376">
        <v>8.8096060000000004E-2</v>
      </c>
      <c r="P21" s="378"/>
      <c r="Q21" s="352"/>
      <c r="R21" s="307">
        <v>7671.2295100000001</v>
      </c>
      <c r="S21" s="307"/>
      <c r="T21" s="307">
        <v>6651.8032800000001</v>
      </c>
      <c r="U21" s="375"/>
      <c r="V21" s="398"/>
      <c r="W21" s="398"/>
    </row>
    <row r="22" spans="3:23" ht="15" x14ac:dyDescent="0.2">
      <c r="D22" s="365"/>
      <c r="K22" s="376">
        <v>0.37415305999999998</v>
      </c>
      <c r="L22" s="376">
        <v>0.41962439000000001</v>
      </c>
      <c r="M22" s="376"/>
      <c r="N22" s="376">
        <v>0.41765571000000001</v>
      </c>
      <c r="O22" s="376">
        <v>0.38398925</v>
      </c>
      <c r="P22" s="378"/>
      <c r="Q22" s="352"/>
      <c r="R22" s="307">
        <v>6293.7541000000001</v>
      </c>
      <c r="S22" s="307"/>
      <c r="T22" s="307">
        <v>6453.7376999999997</v>
      </c>
      <c r="U22" s="375"/>
      <c r="V22" s="398"/>
      <c r="W22" s="398"/>
    </row>
    <row r="23" spans="3:23" ht="15" x14ac:dyDescent="0.2">
      <c r="D23" s="379" t="s">
        <v>166</v>
      </c>
      <c r="E23" s="379" t="s">
        <v>157</v>
      </c>
      <c r="K23" s="376">
        <v>8.7361850000000005E-2</v>
      </c>
      <c r="L23" s="376">
        <v>5.3122320000000001E-2</v>
      </c>
      <c r="M23" s="376"/>
      <c r="N23" s="376">
        <v>0.19700551999999999</v>
      </c>
      <c r="O23" s="376">
        <v>0.13687642999999999</v>
      </c>
      <c r="P23" s="378"/>
      <c r="Q23" s="352"/>
      <c r="R23" s="307">
        <v>6615.1475399999999</v>
      </c>
      <c r="S23" s="307"/>
      <c r="T23" s="307">
        <v>16165.7541</v>
      </c>
      <c r="U23" s="375"/>
      <c r="V23" s="398"/>
      <c r="W23" s="398"/>
    </row>
    <row r="24" spans="3:23" ht="15" x14ac:dyDescent="0.2">
      <c r="C24" s="365" t="s">
        <v>361</v>
      </c>
      <c r="D24" s="380">
        <v>0.64029298999999995</v>
      </c>
      <c r="E24" s="380">
        <v>1.14331866</v>
      </c>
      <c r="K24" s="376">
        <v>0.16216282000000001</v>
      </c>
      <c r="L24" s="376">
        <v>0.21122189</v>
      </c>
      <c r="M24" s="376"/>
      <c r="N24" s="376">
        <v>0.11419477</v>
      </c>
      <c r="O24" s="376">
        <v>8.1442219999999996E-2</v>
      </c>
      <c r="P24" s="378"/>
      <c r="Q24" s="352"/>
      <c r="R24" s="307">
        <v>5700.09836</v>
      </c>
      <c r="S24" s="307"/>
      <c r="T24" s="307">
        <v>5544.04918</v>
      </c>
      <c r="U24" s="375"/>
      <c r="V24" s="398"/>
      <c r="W24" s="398"/>
    </row>
    <row r="25" spans="3:23" ht="15" x14ac:dyDescent="0.2">
      <c r="C25" s="365" t="s">
        <v>362</v>
      </c>
      <c r="D25" s="380">
        <v>0.76875338000000004</v>
      </c>
      <c r="E25" s="380">
        <v>0.73778659000000002</v>
      </c>
      <c r="K25" s="376">
        <v>0.12254277</v>
      </c>
      <c r="L25" s="376">
        <v>0.10986029999999999</v>
      </c>
      <c r="M25" s="376"/>
      <c r="N25" s="376">
        <v>0.40140245000000002</v>
      </c>
      <c r="O25" s="376">
        <v>0.24927663999999999</v>
      </c>
      <c r="P25" s="378"/>
      <c r="Q25" s="352"/>
      <c r="R25" s="307">
        <v>8185.6721299999999</v>
      </c>
      <c r="S25" s="307"/>
      <c r="T25" s="307">
        <v>6602.6885199999997</v>
      </c>
      <c r="U25" s="375"/>
      <c r="V25" s="398"/>
      <c r="W25" s="398"/>
    </row>
    <row r="26" spans="3:23" ht="15" x14ac:dyDescent="0.2">
      <c r="C26" s="365" t="s">
        <v>363</v>
      </c>
      <c r="D26" s="380">
        <v>0.98814919999999995</v>
      </c>
      <c r="E26" s="380">
        <v>0.7766229</v>
      </c>
      <c r="K26" s="376">
        <v>0.36193363000000001</v>
      </c>
      <c r="L26" s="376">
        <v>0.45463386</v>
      </c>
      <c r="M26" s="376"/>
      <c r="N26" s="376">
        <v>0.20137522999999999</v>
      </c>
      <c r="O26" s="376">
        <v>0.12050967</v>
      </c>
      <c r="P26" s="378"/>
      <c r="Q26" s="352"/>
      <c r="R26" s="307">
        <v>6702.1803300000001</v>
      </c>
      <c r="S26" s="307"/>
      <c r="T26" s="307">
        <v>7689.3114800000003</v>
      </c>
      <c r="U26" s="375"/>
      <c r="V26" s="398"/>
      <c r="W26" s="398"/>
    </row>
    <row r="27" spans="3:23" ht="15" x14ac:dyDescent="0.2">
      <c r="C27" s="365" t="s">
        <v>364</v>
      </c>
      <c r="D27" s="380">
        <v>0.85185599999999995</v>
      </c>
      <c r="E27" s="380">
        <v>0.79200261999999999</v>
      </c>
      <c r="K27" s="376">
        <v>0.10293239</v>
      </c>
      <c r="L27" s="376">
        <v>0.11782887</v>
      </c>
      <c r="M27" s="376"/>
      <c r="N27" s="376">
        <v>0.19527157000000001</v>
      </c>
      <c r="O27" s="376">
        <v>0.1731926</v>
      </c>
      <c r="P27" s="378"/>
      <c r="Q27" s="352"/>
      <c r="R27" s="307">
        <v>6361.1311500000002</v>
      </c>
      <c r="S27" s="307"/>
      <c r="T27" s="307">
        <v>8267.8524600000001</v>
      </c>
      <c r="U27" s="375"/>
      <c r="V27" s="398"/>
      <c r="W27" s="398"/>
    </row>
    <row r="28" spans="3:23" ht="15" x14ac:dyDescent="0.2">
      <c r="C28" s="365" t="s">
        <v>365</v>
      </c>
      <c r="D28" s="380">
        <v>0.64436488999999997</v>
      </c>
      <c r="E28" s="380">
        <v>1.06139633</v>
      </c>
      <c r="K28" s="376">
        <v>0.11197295</v>
      </c>
      <c r="L28" s="376">
        <v>4.9245240000000003E-2</v>
      </c>
      <c r="M28" s="376"/>
      <c r="N28" s="376">
        <v>0.38615726</v>
      </c>
      <c r="O28" s="376">
        <v>0.28766370000000002</v>
      </c>
      <c r="P28" s="378"/>
      <c r="Q28" s="352"/>
      <c r="R28" s="307">
        <v>6484.9344300000002</v>
      </c>
      <c r="S28" s="307"/>
      <c r="T28" s="307">
        <v>8342.8688500000007</v>
      </c>
      <c r="U28" s="375"/>
      <c r="V28" s="398"/>
      <c r="W28" s="398"/>
    </row>
    <row r="29" spans="3:23" ht="15" x14ac:dyDescent="0.2">
      <c r="C29" s="365" t="s">
        <v>366</v>
      </c>
      <c r="D29" s="380">
        <v>0.79624169</v>
      </c>
      <c r="E29" s="380">
        <v>1.0800935700000001</v>
      </c>
      <c r="K29" s="376">
        <v>7.1120779999999995E-2</v>
      </c>
      <c r="L29" s="376">
        <v>5.3572469999999997E-2</v>
      </c>
      <c r="M29" s="376"/>
      <c r="N29" s="376">
        <v>0.12478098</v>
      </c>
      <c r="O29" s="376">
        <v>7.1878170000000005E-2</v>
      </c>
      <c r="P29" s="378"/>
      <c r="Q29" s="352"/>
      <c r="R29" s="307">
        <v>7228.8360700000003</v>
      </c>
      <c r="S29" s="307"/>
      <c r="T29" s="307">
        <v>7125.0327900000002</v>
      </c>
      <c r="U29" s="375"/>
      <c r="V29" s="398"/>
      <c r="W29" s="398"/>
    </row>
    <row r="30" spans="3:23" ht="15" x14ac:dyDescent="0.2">
      <c r="K30" s="376">
        <v>4.9737009999999998E-2</v>
      </c>
      <c r="L30" s="376">
        <v>2.199773E-2</v>
      </c>
      <c r="M30" s="376"/>
      <c r="N30" s="376">
        <v>5.4699669999999999E-2</v>
      </c>
      <c r="O30" s="376">
        <v>5.3889340000000001E-2</v>
      </c>
      <c r="P30" s="378"/>
      <c r="Q30" s="352"/>
      <c r="R30" s="307">
        <v>6098.3770500000001</v>
      </c>
      <c r="S30" s="307"/>
      <c r="T30" s="307">
        <v>8592.0819699999993</v>
      </c>
      <c r="U30" s="375"/>
      <c r="V30" s="398"/>
      <c r="W30" s="398"/>
    </row>
    <row r="31" spans="3:23" ht="15" x14ac:dyDescent="0.2">
      <c r="K31" s="376">
        <v>7.5469620000000001E-2</v>
      </c>
      <c r="L31" s="376">
        <v>2.3297310000000002E-2</v>
      </c>
      <c r="M31" s="376"/>
      <c r="N31" s="376">
        <v>0.13764672</v>
      </c>
      <c r="O31" s="376">
        <v>8.0076839999999996E-2</v>
      </c>
      <c r="P31" s="378"/>
      <c r="Q31" s="352"/>
      <c r="R31" s="307">
        <v>7601.8524600000001</v>
      </c>
      <c r="S31" s="307"/>
      <c r="T31" s="307">
        <v>8572.3114800000003</v>
      </c>
      <c r="U31" s="375"/>
      <c r="V31" s="398"/>
      <c r="W31" s="398"/>
    </row>
    <row r="32" spans="3:23" ht="15" x14ac:dyDescent="0.2">
      <c r="K32" s="376">
        <v>2.043735E-2</v>
      </c>
      <c r="L32" s="376">
        <v>1.8732390000000002E-2</v>
      </c>
      <c r="M32" s="376"/>
      <c r="N32" s="376">
        <v>0.14854766</v>
      </c>
      <c r="O32" s="376">
        <v>0.11040289</v>
      </c>
      <c r="P32" s="378"/>
      <c r="Q32" s="352"/>
      <c r="R32" s="307">
        <v>15575.7541</v>
      </c>
      <c r="S32" s="307"/>
      <c r="T32" s="307">
        <v>6983.3770500000001</v>
      </c>
      <c r="U32" s="375"/>
      <c r="V32" s="398"/>
      <c r="W32" s="398"/>
    </row>
    <row r="33" spans="11:23" ht="15" x14ac:dyDescent="0.2">
      <c r="K33" s="376">
        <v>6.8181569999999997E-2</v>
      </c>
      <c r="L33" s="376">
        <v>2.4038230000000001E-2</v>
      </c>
      <c r="M33" s="376"/>
      <c r="N33" s="376">
        <v>0.34058485999999999</v>
      </c>
      <c r="O33" s="376">
        <v>0.34963743000000003</v>
      </c>
      <c r="P33" s="378"/>
      <c r="Q33" s="352"/>
      <c r="R33" s="307">
        <v>6756.1967199999999</v>
      </c>
      <c r="S33" s="307"/>
      <c r="T33" s="307">
        <v>22417.3279</v>
      </c>
      <c r="U33" s="375"/>
      <c r="V33" s="398"/>
      <c r="W33" s="398"/>
    </row>
    <row r="34" spans="11:23" ht="15" x14ac:dyDescent="0.2">
      <c r="K34" s="376">
        <v>1.163575E-2</v>
      </c>
      <c r="L34" s="376">
        <v>4.7168000000000002E-3</v>
      </c>
      <c r="M34" s="376"/>
      <c r="N34" s="376">
        <v>6.1734110000000002E-2</v>
      </c>
      <c r="O34" s="376">
        <v>4.7957449999999999E-2</v>
      </c>
      <c r="P34" s="378"/>
      <c r="Q34" s="352"/>
      <c r="R34" s="307">
        <v>6313.8524600000001</v>
      </c>
      <c r="S34" s="307"/>
      <c r="T34" s="307">
        <v>6402.1803300000001</v>
      </c>
      <c r="U34" s="375"/>
      <c r="V34" s="398"/>
      <c r="W34" s="398"/>
    </row>
    <row r="35" spans="11:23" ht="15" x14ac:dyDescent="0.2">
      <c r="K35" s="376">
        <v>6.8928749999999997E-2</v>
      </c>
      <c r="L35" s="376">
        <v>4.1392360000000003E-2</v>
      </c>
      <c r="M35" s="376"/>
      <c r="N35" s="376">
        <v>0.21926627000000001</v>
      </c>
      <c r="O35" s="376">
        <v>0.20766965000000001</v>
      </c>
      <c r="P35" s="378"/>
      <c r="Q35" s="352"/>
      <c r="R35" s="307">
        <v>6956.2295100000001</v>
      </c>
      <c r="S35" s="307"/>
      <c r="T35" s="307">
        <v>6436.9836100000002</v>
      </c>
      <c r="U35" s="375"/>
      <c r="V35" s="398"/>
      <c r="W35" s="398"/>
    </row>
    <row r="36" spans="11:23" ht="15" x14ac:dyDescent="0.2">
      <c r="K36" s="376">
        <v>4.131079E-2</v>
      </c>
      <c r="L36" s="376">
        <v>1.8578319999999999E-2</v>
      </c>
      <c r="M36" s="376"/>
      <c r="N36" s="376">
        <v>8.994009E-2</v>
      </c>
      <c r="O36" s="376">
        <v>6.7802710000000002E-2</v>
      </c>
      <c r="P36" s="378"/>
      <c r="Q36" s="352"/>
      <c r="R36" s="307">
        <v>6610.9836100000002</v>
      </c>
      <c r="S36" s="307"/>
      <c r="T36" s="307">
        <v>7770.7704899999999</v>
      </c>
      <c r="U36" s="375"/>
      <c r="V36" s="398"/>
      <c r="W36" s="398"/>
    </row>
    <row r="37" spans="11:23" ht="15" x14ac:dyDescent="0.2">
      <c r="K37" s="376">
        <v>3.9661700000000001E-2</v>
      </c>
      <c r="L37" s="376">
        <v>2.3981450000000001E-2</v>
      </c>
      <c r="M37" s="376"/>
      <c r="N37" s="376">
        <v>0.19166099</v>
      </c>
      <c r="O37" s="376">
        <v>0.20936949999999999</v>
      </c>
      <c r="P37" s="378"/>
      <c r="Q37" s="352"/>
      <c r="R37" s="307">
        <v>6750.1311500000002</v>
      </c>
      <c r="S37" s="307"/>
      <c r="T37" s="307">
        <v>7677.8688499999998</v>
      </c>
      <c r="U37" s="375"/>
      <c r="V37" s="398"/>
      <c r="W37" s="398"/>
    </row>
    <row r="38" spans="11:23" ht="15" x14ac:dyDescent="0.2">
      <c r="K38" s="376">
        <v>0.26341648000000001</v>
      </c>
      <c r="L38" s="376">
        <v>0.18496325</v>
      </c>
      <c r="M38" s="376"/>
      <c r="N38" s="376">
        <v>0.52460834000000001</v>
      </c>
      <c r="O38" s="376">
        <v>0.49004109000000001</v>
      </c>
      <c r="P38" s="378"/>
      <c r="Q38" s="352"/>
      <c r="R38" s="307">
        <v>8149.7049200000001</v>
      </c>
      <c r="S38" s="307"/>
      <c r="T38" s="307">
        <v>8348.8196700000008</v>
      </c>
      <c r="U38" s="375"/>
      <c r="V38" s="398"/>
      <c r="W38" s="398"/>
    </row>
    <row r="39" spans="11:23" ht="15" x14ac:dyDescent="0.2">
      <c r="K39" s="376">
        <v>0.19037983999999999</v>
      </c>
      <c r="L39" s="376">
        <v>0.18874497000000001</v>
      </c>
      <c r="M39" s="376"/>
      <c r="N39" s="376">
        <v>0.61738079000000001</v>
      </c>
      <c r="O39" s="376">
        <v>0.58311707000000002</v>
      </c>
      <c r="P39" s="378"/>
      <c r="Q39" s="352"/>
      <c r="R39" s="307">
        <v>6558.47541</v>
      </c>
      <c r="S39" s="307"/>
      <c r="T39" s="307">
        <v>7147.8360700000003</v>
      </c>
      <c r="U39" s="375"/>
      <c r="V39" s="398"/>
      <c r="W39" s="398"/>
    </row>
    <row r="40" spans="11:23" ht="15" x14ac:dyDescent="0.2">
      <c r="K40" s="376">
        <v>0.22211576999999999</v>
      </c>
      <c r="L40" s="376">
        <v>0.20613012</v>
      </c>
      <c r="M40" s="376"/>
      <c r="N40" s="376">
        <v>6.0715709999999999E-2</v>
      </c>
      <c r="O40" s="376">
        <v>6.5515340000000005E-2</v>
      </c>
      <c r="P40" s="378"/>
      <c r="Q40" s="352"/>
      <c r="R40" s="307">
        <v>6333.8524600000001</v>
      </c>
      <c r="S40" s="307"/>
      <c r="T40" s="307">
        <v>7084.47541</v>
      </c>
      <c r="U40" s="375"/>
      <c r="V40" s="398"/>
      <c r="W40" s="398"/>
    </row>
    <row r="41" spans="11:23" ht="15" x14ac:dyDescent="0.2">
      <c r="K41" s="376">
        <v>7.1270059999999996E-2</v>
      </c>
      <c r="L41" s="376">
        <v>6.6333359999999994E-2</v>
      </c>
      <c r="M41" s="376"/>
      <c r="N41" s="376">
        <v>0.12571686000000001</v>
      </c>
      <c r="O41" s="376">
        <v>0.10203009</v>
      </c>
      <c r="P41" s="378"/>
      <c r="Q41" s="352"/>
      <c r="R41" s="307">
        <v>6785.5901599999997</v>
      </c>
      <c r="S41" s="307"/>
      <c r="T41" s="307">
        <v>5143.5409799999998</v>
      </c>
      <c r="U41" s="375"/>
      <c r="V41" s="398"/>
      <c r="W41" s="398"/>
    </row>
    <row r="42" spans="11:23" ht="15" x14ac:dyDescent="0.2">
      <c r="K42" s="376">
        <v>0.1347332</v>
      </c>
      <c r="L42" s="376">
        <v>0.11957203</v>
      </c>
      <c r="M42" s="376"/>
      <c r="N42" s="376">
        <v>5.6530780000000003E-2</v>
      </c>
      <c r="O42" s="376">
        <v>3.0233030000000001E-2</v>
      </c>
      <c r="P42" s="378"/>
      <c r="Q42" s="352"/>
      <c r="R42" s="307">
        <v>6672</v>
      </c>
      <c r="S42" s="307"/>
      <c r="T42" s="307">
        <v>5735.1311500000002</v>
      </c>
      <c r="U42" s="375"/>
      <c r="V42" s="398"/>
      <c r="W42" s="398"/>
    </row>
    <row r="43" spans="11:23" ht="15" x14ac:dyDescent="0.2">
      <c r="K43" s="376">
        <v>3.7401629999999998E-2</v>
      </c>
      <c r="L43" s="376">
        <v>1.828683E-2</v>
      </c>
      <c r="M43" s="376"/>
      <c r="N43" s="376">
        <v>6.5917320000000001E-2</v>
      </c>
      <c r="O43" s="376">
        <v>2.896044E-2</v>
      </c>
      <c r="P43" s="378"/>
      <c r="Q43" s="352"/>
      <c r="R43" s="307">
        <v>6359.0327900000002</v>
      </c>
      <c r="S43" s="307"/>
      <c r="T43" s="307">
        <v>4932.1639299999997</v>
      </c>
      <c r="U43" s="375"/>
      <c r="V43" s="398"/>
      <c r="W43" s="398"/>
    </row>
    <row r="44" spans="11:23" ht="15" x14ac:dyDescent="0.2">
      <c r="K44" s="376">
        <v>6.4975710000000006E-2</v>
      </c>
      <c r="L44" s="376">
        <v>5.1405079999999999E-2</v>
      </c>
      <c r="M44" s="376"/>
      <c r="N44" s="376">
        <v>0.21910293</v>
      </c>
      <c r="O44" s="376">
        <v>0.22398596000000001</v>
      </c>
      <c r="P44" s="378"/>
      <c r="Q44" s="352"/>
      <c r="R44" s="307">
        <v>6768.9836100000002</v>
      </c>
      <c r="S44" s="307"/>
      <c r="T44" s="307">
        <v>6668.3442599999998</v>
      </c>
      <c r="U44" s="375"/>
      <c r="V44" s="398"/>
      <c r="W44" s="398"/>
    </row>
    <row r="45" spans="11:23" ht="15" x14ac:dyDescent="0.2">
      <c r="K45" s="376">
        <v>5.4221079999999998E-2</v>
      </c>
      <c r="L45" s="376">
        <v>4.4615250000000002E-2</v>
      </c>
      <c r="M45" s="376"/>
      <c r="N45" s="376">
        <v>0.15248252000000001</v>
      </c>
      <c r="O45" s="376">
        <v>0.13505211</v>
      </c>
      <c r="P45" s="378"/>
      <c r="Q45" s="352"/>
      <c r="R45" s="307">
        <v>6853.4917999999998</v>
      </c>
      <c r="S45" s="307"/>
      <c r="T45" s="307">
        <v>6923.9836100000002</v>
      </c>
      <c r="U45" s="375"/>
      <c r="V45" s="398"/>
      <c r="W45" s="398"/>
    </row>
    <row r="46" spans="11:23" ht="15" x14ac:dyDescent="0.2">
      <c r="K46" s="376">
        <v>0.10794804</v>
      </c>
      <c r="L46" s="376">
        <v>8.0809569999999997E-2</v>
      </c>
      <c r="M46" s="376"/>
      <c r="N46" s="376">
        <v>0.27946205000000002</v>
      </c>
      <c r="O46" s="376">
        <v>0.14717948</v>
      </c>
      <c r="P46" s="378"/>
      <c r="Q46" s="352"/>
      <c r="R46" s="307">
        <v>6378.9836100000002</v>
      </c>
      <c r="S46" s="307"/>
      <c r="T46" s="307">
        <v>7442.4590200000002</v>
      </c>
      <c r="U46" s="375"/>
      <c r="V46" s="398"/>
      <c r="W46" s="398"/>
    </row>
    <row r="47" spans="11:23" ht="15" x14ac:dyDescent="0.2">
      <c r="K47" s="376">
        <v>2.8433670000000001E-2</v>
      </c>
      <c r="L47" s="376">
        <v>1.2001939999999999E-2</v>
      </c>
      <c r="M47" s="376"/>
      <c r="N47" s="376">
        <v>0.12078502000000001</v>
      </c>
      <c r="O47" s="376">
        <v>0.12844754999999999</v>
      </c>
      <c r="P47" s="378"/>
      <c r="Q47" s="352"/>
      <c r="R47" s="307">
        <v>6346.4426199999998</v>
      </c>
      <c r="S47" s="307"/>
      <c r="T47" s="307">
        <v>5280.0819700000002</v>
      </c>
      <c r="U47" s="375"/>
      <c r="V47" s="398"/>
      <c r="W47" s="398"/>
    </row>
    <row r="48" spans="11:23" ht="15" x14ac:dyDescent="0.2">
      <c r="K48" s="376">
        <v>1.529758E-2</v>
      </c>
      <c r="L48" s="376">
        <v>8.2494300000000003E-3</v>
      </c>
      <c r="M48" s="376"/>
      <c r="N48" s="376">
        <v>7.924407E-2</v>
      </c>
      <c r="O48" s="376">
        <v>8.8903369999999995E-2</v>
      </c>
      <c r="P48" s="378"/>
      <c r="Q48" s="352"/>
      <c r="R48" s="307">
        <v>6468.7541000000001</v>
      </c>
      <c r="S48" s="307"/>
      <c r="T48" s="307">
        <v>5254.3770500000001</v>
      </c>
      <c r="U48" s="375"/>
      <c r="V48" s="398"/>
      <c r="W48" s="398"/>
    </row>
    <row r="49" spans="11:23" ht="15" x14ac:dyDescent="0.2">
      <c r="K49" s="376">
        <v>0.12464562999999999</v>
      </c>
      <c r="L49" s="376">
        <v>6.5144729999999998E-2</v>
      </c>
      <c r="M49" s="376"/>
      <c r="N49" s="376">
        <v>0.13878983</v>
      </c>
      <c r="O49" s="376">
        <v>9.141763E-2</v>
      </c>
      <c r="P49" s="378"/>
      <c r="Q49" s="398"/>
      <c r="R49" s="307">
        <v>7764.3934399999998</v>
      </c>
      <c r="S49" s="352"/>
      <c r="T49" s="307">
        <v>8387.3442599999998</v>
      </c>
      <c r="U49" s="375"/>
      <c r="V49" s="398"/>
      <c r="W49" s="398"/>
    </row>
    <row r="50" spans="11:23" ht="15" x14ac:dyDescent="0.2">
      <c r="K50" s="376">
        <v>8.1241480000000005E-2</v>
      </c>
      <c r="L50" s="376">
        <v>6.7608210000000002E-2</v>
      </c>
      <c r="M50" s="376"/>
      <c r="N50" s="376">
        <v>0.10874825</v>
      </c>
      <c r="O50" s="376">
        <v>0.10622927</v>
      </c>
      <c r="P50" s="378"/>
      <c r="Q50" s="398"/>
      <c r="R50" s="307">
        <v>6455.5573800000002</v>
      </c>
      <c r="S50" s="352"/>
      <c r="T50" s="307">
        <v>6804.2950799999999</v>
      </c>
      <c r="U50" s="375"/>
      <c r="V50" s="398"/>
      <c r="W50" s="398"/>
    </row>
    <row r="51" spans="11:23" ht="15" x14ac:dyDescent="0.2">
      <c r="K51" s="376">
        <v>4.9853260000000003E-2</v>
      </c>
      <c r="L51" s="376">
        <v>2.4442950000000001E-2</v>
      </c>
      <c r="M51" s="376"/>
      <c r="N51" s="376">
        <v>0.12169422000000001</v>
      </c>
      <c r="O51" s="376">
        <v>6.1405139999999997E-2</v>
      </c>
      <c r="P51" s="378"/>
      <c r="Q51" s="398"/>
      <c r="R51" s="307">
        <v>6329.7213099999999</v>
      </c>
      <c r="S51" s="352"/>
      <c r="T51" s="307">
        <v>6036.7376999999997</v>
      </c>
      <c r="U51" s="375"/>
      <c r="V51" s="398"/>
      <c r="W51" s="398"/>
    </row>
    <row r="52" spans="11:23" ht="15" x14ac:dyDescent="0.2">
      <c r="K52" s="376">
        <v>3.291562E-2</v>
      </c>
      <c r="L52" s="376">
        <v>2.6200859999999999E-2</v>
      </c>
      <c r="M52" s="376"/>
      <c r="N52" s="376">
        <v>0.28272354999999999</v>
      </c>
      <c r="O52" s="376">
        <v>0.29767940999999998</v>
      </c>
      <c r="P52" s="378"/>
      <c r="Q52" s="398"/>
      <c r="R52" s="307">
        <v>6354.8524600000001</v>
      </c>
      <c r="S52" s="352"/>
      <c r="T52" s="307">
        <v>6643.2623000000003</v>
      </c>
      <c r="U52" s="375"/>
      <c r="V52" s="398"/>
      <c r="W52" s="398"/>
    </row>
    <row r="53" spans="11:23" ht="15" x14ac:dyDescent="0.2">
      <c r="K53" s="376">
        <v>0.37637594000000002</v>
      </c>
      <c r="L53" s="376">
        <v>0.47077532</v>
      </c>
      <c r="M53" s="376"/>
      <c r="N53" s="376">
        <v>4.3936639999999999E-2</v>
      </c>
      <c r="O53" s="376">
        <v>2.2127419999999998E-2</v>
      </c>
      <c r="P53" s="378"/>
      <c r="Q53" s="398"/>
      <c r="R53" s="307">
        <v>5239.1639299999997</v>
      </c>
      <c r="S53" s="352"/>
      <c r="T53" s="307">
        <v>7519.04918</v>
      </c>
      <c r="U53" s="375"/>
      <c r="V53" s="398"/>
      <c r="W53" s="398"/>
    </row>
    <row r="54" spans="11:23" ht="15" x14ac:dyDescent="0.2">
      <c r="K54" s="376">
        <v>5.5443199999999998E-2</v>
      </c>
      <c r="L54" s="376">
        <v>5.7268109999999997E-2</v>
      </c>
      <c r="M54" s="376"/>
      <c r="N54" s="376">
        <v>0.10684525</v>
      </c>
      <c r="O54" s="376">
        <v>8.3325960000000004E-2</v>
      </c>
      <c r="P54" s="378"/>
      <c r="Q54" s="398"/>
      <c r="R54" s="307">
        <v>5363.6885199999997</v>
      </c>
      <c r="S54" s="352"/>
      <c r="T54" s="307">
        <v>6849.04918</v>
      </c>
      <c r="U54" s="375"/>
      <c r="V54" s="398"/>
      <c r="W54" s="398"/>
    </row>
    <row r="55" spans="11:23" ht="15" x14ac:dyDescent="0.2">
      <c r="K55" s="376">
        <v>1.6948970000000001E-2</v>
      </c>
      <c r="L55" s="376">
        <v>2.0701219999999999E-2</v>
      </c>
      <c r="M55" s="376"/>
      <c r="N55" s="376">
        <v>0.10503502000000001</v>
      </c>
      <c r="O55" s="376">
        <v>8.3059800000000003E-2</v>
      </c>
      <c r="P55" s="378"/>
      <c r="Q55" s="398"/>
      <c r="R55" s="307">
        <v>6578.7868900000003</v>
      </c>
      <c r="S55" s="352"/>
      <c r="T55" s="307">
        <v>7686.57377</v>
      </c>
      <c r="U55" s="375"/>
      <c r="V55" s="398"/>
      <c r="W55" s="398"/>
    </row>
    <row r="56" spans="11:23" ht="15" x14ac:dyDescent="0.2">
      <c r="K56" s="376">
        <v>0.22153099000000001</v>
      </c>
      <c r="L56" s="376">
        <v>0.19778128</v>
      </c>
      <c r="M56" s="376"/>
      <c r="N56" s="376">
        <v>0.21216699</v>
      </c>
      <c r="O56" s="376">
        <v>0.11231297</v>
      </c>
      <c r="P56" s="378"/>
      <c r="Q56" s="398"/>
      <c r="R56" s="307">
        <v>5432.7868900000003</v>
      </c>
      <c r="S56" s="352"/>
      <c r="T56" s="307">
        <v>9235.7213100000008</v>
      </c>
      <c r="U56" s="375"/>
      <c r="V56" s="398"/>
      <c r="W56" s="398"/>
    </row>
    <row r="57" spans="11:23" ht="15" x14ac:dyDescent="0.2">
      <c r="K57" s="376">
        <v>1.1538659999999999E-2</v>
      </c>
      <c r="L57" s="376">
        <v>9.8795700000000007E-3</v>
      </c>
      <c r="M57" s="376"/>
      <c r="N57" s="376">
        <v>0.38084488999999999</v>
      </c>
      <c r="O57" s="376">
        <v>0.42664526000000003</v>
      </c>
      <c r="P57" s="378"/>
      <c r="Q57" s="398"/>
      <c r="R57" s="307">
        <v>4980.52459</v>
      </c>
      <c r="S57" s="352"/>
      <c r="T57" s="307">
        <v>5594.6393399999997</v>
      </c>
      <c r="U57" s="375"/>
      <c r="V57" s="398"/>
      <c r="W57" s="398"/>
    </row>
    <row r="58" spans="11:23" ht="15" x14ac:dyDescent="0.2">
      <c r="K58" s="376">
        <v>7.1355639999999998E-2</v>
      </c>
      <c r="L58" s="376">
        <v>4.8045049999999999E-2</v>
      </c>
      <c r="M58" s="376"/>
      <c r="N58" s="376">
        <v>0.23285407</v>
      </c>
      <c r="O58" s="376">
        <v>0.15957706999999999</v>
      </c>
      <c r="P58" s="378"/>
      <c r="Q58" s="398"/>
      <c r="R58" s="307">
        <v>6836.6885199999997</v>
      </c>
      <c r="S58" s="352"/>
      <c r="T58" s="307">
        <v>5698.1639299999997</v>
      </c>
      <c r="U58" s="375"/>
      <c r="V58" s="398"/>
      <c r="W58" s="398"/>
    </row>
    <row r="59" spans="11:23" ht="15" x14ac:dyDescent="0.2">
      <c r="K59" s="376">
        <v>2.222083E-2</v>
      </c>
      <c r="L59" s="376">
        <v>1.205358E-2</v>
      </c>
      <c r="M59" s="376"/>
      <c r="N59" s="376">
        <v>0.37255252</v>
      </c>
      <c r="O59" s="376">
        <v>0.53736938000000001</v>
      </c>
      <c r="P59" s="378"/>
      <c r="Q59" s="398"/>
      <c r="R59" s="307">
        <v>6413.2131099999997</v>
      </c>
      <c r="S59" s="352"/>
      <c r="T59" s="307">
        <v>6408.1803300000001</v>
      </c>
      <c r="U59" s="375"/>
      <c r="V59" s="398"/>
      <c r="W59" s="398"/>
    </row>
    <row r="60" spans="11:23" ht="15" x14ac:dyDescent="0.2">
      <c r="K60" s="376">
        <v>7.5513129999999998E-2</v>
      </c>
      <c r="L60" s="376">
        <v>5.3555110000000003E-2</v>
      </c>
      <c r="M60" s="376"/>
      <c r="N60" s="376">
        <v>0.39578574</v>
      </c>
      <c r="O60" s="376">
        <v>0.53144594000000001</v>
      </c>
      <c r="P60" s="378"/>
      <c r="Q60" s="398"/>
      <c r="R60" s="307">
        <v>6819.4590200000002</v>
      </c>
      <c r="S60" s="352"/>
      <c r="T60" s="307">
        <v>9003</v>
      </c>
      <c r="U60" s="375"/>
      <c r="V60" s="398"/>
      <c r="W60" s="398"/>
    </row>
    <row r="61" spans="11:23" ht="15" x14ac:dyDescent="0.2">
      <c r="K61" s="376">
        <v>0.20520762000000001</v>
      </c>
      <c r="L61" s="376">
        <v>0.16740617999999999</v>
      </c>
      <c r="M61" s="376"/>
      <c r="N61" s="376">
        <v>0.14198266000000001</v>
      </c>
      <c r="O61" s="376">
        <v>6.2282469999999999E-2</v>
      </c>
      <c r="P61" s="378"/>
      <c r="Q61" s="398"/>
      <c r="R61" s="307">
        <v>6512.2131099999997</v>
      </c>
      <c r="S61" s="352"/>
      <c r="T61" s="307">
        <v>16790.213100000001</v>
      </c>
      <c r="U61" s="375"/>
      <c r="V61" s="398"/>
      <c r="W61" s="398"/>
    </row>
    <row r="62" spans="11:23" ht="15" x14ac:dyDescent="0.2">
      <c r="K62" s="376">
        <v>6.1534119999999998E-2</v>
      </c>
      <c r="L62" s="376">
        <v>3.3526599999999997E-2</v>
      </c>
      <c r="M62" s="376"/>
      <c r="N62" s="376">
        <v>0.37061579</v>
      </c>
      <c r="O62" s="376">
        <v>0.54127829999999999</v>
      </c>
      <c r="P62" s="378"/>
      <c r="Q62" s="398"/>
      <c r="R62" s="307">
        <v>6007.5901599999997</v>
      </c>
      <c r="S62" s="352"/>
      <c r="T62" s="307">
        <v>14586.1967</v>
      </c>
      <c r="U62" s="375"/>
      <c r="V62" s="398"/>
      <c r="W62" s="398"/>
    </row>
    <row r="63" spans="11:23" ht="15" x14ac:dyDescent="0.2">
      <c r="K63" s="376">
        <v>0.12541324000000001</v>
      </c>
      <c r="L63" s="376">
        <v>6.9174009999999994E-2</v>
      </c>
      <c r="M63" s="377"/>
      <c r="N63" s="376">
        <v>5.7625389999999999E-2</v>
      </c>
      <c r="O63" s="376">
        <v>9.1460599999999993E-3</v>
      </c>
      <c r="P63" s="378"/>
      <c r="Q63" s="398"/>
      <c r="R63" s="307">
        <v>6301.7704899999999</v>
      </c>
      <c r="S63" s="352"/>
      <c r="T63" s="307">
        <v>8821.5409799999998</v>
      </c>
      <c r="U63" s="375"/>
      <c r="V63" s="398"/>
      <c r="W63" s="398"/>
    </row>
    <row r="64" spans="11:23" ht="15" x14ac:dyDescent="0.2">
      <c r="K64" s="376">
        <v>0.24919878000000001</v>
      </c>
      <c r="L64" s="376">
        <v>0.26062864000000002</v>
      </c>
      <c r="M64" s="376"/>
      <c r="N64" s="376">
        <v>0.12004512000000001</v>
      </c>
      <c r="O64" s="376">
        <v>9.3298889999999995E-2</v>
      </c>
      <c r="P64" s="378"/>
      <c r="Q64" s="398"/>
      <c r="R64" s="307">
        <v>6322.7868900000003</v>
      </c>
      <c r="S64" s="352"/>
      <c r="T64" s="307">
        <v>6489.8852500000003</v>
      </c>
      <c r="U64" s="375"/>
      <c r="V64" s="398"/>
      <c r="W64" s="398"/>
    </row>
    <row r="65" spans="11:23" ht="15" x14ac:dyDescent="0.2">
      <c r="K65" s="376">
        <v>0.13333872999999999</v>
      </c>
      <c r="L65" s="376">
        <v>0.11082823999999999</v>
      </c>
      <c r="M65" s="376"/>
      <c r="N65" s="376">
        <v>0.14644618000000001</v>
      </c>
      <c r="O65" s="376">
        <v>9.5651369999999999E-2</v>
      </c>
      <c r="P65" s="378"/>
      <c r="Q65" s="398"/>
      <c r="R65" s="307">
        <v>6526.90164</v>
      </c>
      <c r="S65" s="352"/>
      <c r="T65" s="307">
        <v>7201.1803300000001</v>
      </c>
      <c r="U65" s="375"/>
      <c r="V65" s="398"/>
      <c r="W65" s="398"/>
    </row>
    <row r="66" spans="11:23" ht="15" x14ac:dyDescent="0.2">
      <c r="K66" s="376">
        <v>0.12605421</v>
      </c>
      <c r="L66" s="376">
        <v>6.979349E-2</v>
      </c>
      <c r="M66" s="376"/>
      <c r="N66" s="376">
        <v>0.20159489999999999</v>
      </c>
      <c r="O66" s="376">
        <v>0.220973</v>
      </c>
      <c r="P66" s="378"/>
      <c r="Q66" s="398"/>
      <c r="R66" s="307">
        <v>5890.2623000000003</v>
      </c>
      <c r="S66" s="352"/>
      <c r="T66" s="307">
        <v>8948.7213100000008</v>
      </c>
      <c r="U66" s="375"/>
      <c r="V66" s="398"/>
      <c r="W66" s="398"/>
    </row>
    <row r="67" spans="11:23" ht="15" x14ac:dyDescent="0.2">
      <c r="K67" s="376">
        <v>0.71485175000000001</v>
      </c>
      <c r="L67" s="376">
        <v>1.50748992</v>
      </c>
      <c r="M67" s="376"/>
      <c r="N67" s="376">
        <v>0.38249569999999999</v>
      </c>
      <c r="O67" s="376">
        <v>0.33096017</v>
      </c>
      <c r="P67" s="378"/>
      <c r="Q67" s="398"/>
      <c r="R67" s="307">
        <v>6211.3278700000001</v>
      </c>
      <c r="S67" s="352"/>
      <c r="T67" s="307">
        <v>7560.8852500000003</v>
      </c>
      <c r="U67" s="375"/>
      <c r="V67" s="398"/>
      <c r="W67" s="398"/>
    </row>
    <row r="68" spans="11:23" ht="15" x14ac:dyDescent="0.2">
      <c r="K68" s="376">
        <v>0.20977898</v>
      </c>
      <c r="L68" s="376">
        <v>0.14294998</v>
      </c>
      <c r="M68" s="376"/>
      <c r="N68" s="376">
        <v>0.36592468</v>
      </c>
      <c r="O68" s="376">
        <v>0.36781450999999998</v>
      </c>
      <c r="P68" s="378"/>
      <c r="Q68" s="398"/>
      <c r="R68" s="307">
        <v>6306.2786900000001</v>
      </c>
      <c r="S68" s="352"/>
      <c r="T68" s="307">
        <v>5812.6065600000002</v>
      </c>
      <c r="U68" s="375"/>
      <c r="V68" s="398"/>
      <c r="W68" s="398"/>
    </row>
    <row r="69" spans="11:23" ht="15" x14ac:dyDescent="0.2">
      <c r="K69" s="376">
        <v>8.6094439999999994E-2</v>
      </c>
      <c r="L69" s="376">
        <v>5.416025E-2</v>
      </c>
      <c r="M69" s="376"/>
      <c r="N69" s="376">
        <v>0.10174663</v>
      </c>
      <c r="O69" s="376">
        <v>0.11656561</v>
      </c>
      <c r="P69" s="378"/>
      <c r="Q69" s="398"/>
      <c r="R69" s="307">
        <v>6135.9672099999998</v>
      </c>
      <c r="S69" s="352"/>
      <c r="T69" s="307">
        <v>6359.3606600000003</v>
      </c>
      <c r="U69" s="375"/>
      <c r="V69" s="398"/>
      <c r="W69" s="398"/>
    </row>
    <row r="70" spans="11:23" ht="15" x14ac:dyDescent="0.2">
      <c r="K70" s="376">
        <v>0.12162315</v>
      </c>
      <c r="L70" s="376">
        <v>7.5842909999999999E-2</v>
      </c>
      <c r="M70" s="377"/>
      <c r="N70" s="376">
        <v>0.17954028999999999</v>
      </c>
      <c r="O70" s="376">
        <v>0.14544652999999999</v>
      </c>
      <c r="P70" s="378"/>
      <c r="Q70" s="398"/>
      <c r="R70" s="307">
        <v>5553.3442599999998</v>
      </c>
      <c r="S70" s="352"/>
      <c r="T70" s="307">
        <v>7369.8852500000003</v>
      </c>
      <c r="U70" s="375"/>
      <c r="V70" s="398"/>
      <c r="W70" s="398"/>
    </row>
    <row r="71" spans="11:23" ht="15" x14ac:dyDescent="0.2">
      <c r="K71" s="376">
        <v>5.7241309999999997E-2</v>
      </c>
      <c r="L71" s="376">
        <v>4.7007989999999999E-2</v>
      </c>
      <c r="M71" s="376"/>
      <c r="N71" s="376">
        <v>9.5193100000000003E-2</v>
      </c>
      <c r="O71" s="376">
        <v>8.5973170000000002E-2</v>
      </c>
      <c r="P71" s="378"/>
      <c r="Q71" s="398"/>
      <c r="R71" s="307">
        <v>5786.6721299999999</v>
      </c>
      <c r="S71" s="352"/>
      <c r="T71" s="307">
        <v>8001.2786900000001</v>
      </c>
      <c r="U71" s="375"/>
      <c r="V71" s="398"/>
      <c r="W71" s="398"/>
    </row>
    <row r="72" spans="11:23" ht="15" x14ac:dyDescent="0.2">
      <c r="K72" s="376">
        <v>6.8759840000000003E-2</v>
      </c>
      <c r="L72" s="376">
        <v>4.076842E-2</v>
      </c>
      <c r="M72" s="376"/>
      <c r="N72" s="376">
        <v>0.45043613999999998</v>
      </c>
      <c r="O72" s="376">
        <v>0.42365286000000002</v>
      </c>
      <c r="P72" s="378"/>
      <c r="Q72" s="398"/>
      <c r="R72" s="307">
        <v>6374.9672099999998</v>
      </c>
      <c r="S72" s="352"/>
      <c r="T72" s="307">
        <v>6343.3770500000001</v>
      </c>
      <c r="U72" s="375"/>
      <c r="V72" s="398"/>
      <c r="W72" s="398"/>
    </row>
    <row r="73" spans="11:23" ht="15" x14ac:dyDescent="0.2">
      <c r="K73" s="376">
        <v>4.1526319999999999E-2</v>
      </c>
      <c r="L73" s="376">
        <v>2.701197E-2</v>
      </c>
      <c r="M73" s="376"/>
      <c r="N73" s="376">
        <v>6.490195E-2</v>
      </c>
      <c r="O73" s="376">
        <v>4.023098E-2</v>
      </c>
      <c r="P73" s="378"/>
      <c r="Q73" s="398"/>
      <c r="R73" s="307">
        <v>6189.42623</v>
      </c>
      <c r="S73" s="352"/>
      <c r="T73" s="307">
        <v>7349.1475399999999</v>
      </c>
      <c r="U73" s="375"/>
      <c r="V73" s="398"/>
      <c r="W73" s="398"/>
    </row>
    <row r="74" spans="11:23" ht="15" x14ac:dyDescent="0.2">
      <c r="K74" s="376">
        <v>0.32600835</v>
      </c>
      <c r="L74" s="376">
        <v>0.20374138999999999</v>
      </c>
      <c r="M74" s="376"/>
      <c r="N74" s="376">
        <v>0.17947229000000001</v>
      </c>
      <c r="O74" s="376">
        <v>0.15323418</v>
      </c>
      <c r="P74" s="378"/>
      <c r="Q74" s="398"/>
      <c r="R74" s="307">
        <v>6146.0327900000002</v>
      </c>
      <c r="S74" s="352"/>
      <c r="T74" s="307">
        <v>7002.8524600000001</v>
      </c>
      <c r="U74" s="375"/>
      <c r="V74" s="398"/>
      <c r="W74" s="398"/>
    </row>
    <row r="75" spans="11:23" ht="15" x14ac:dyDescent="0.2">
      <c r="K75" s="376">
        <v>0.11842566</v>
      </c>
      <c r="L75" s="376">
        <v>8.0688609999999994E-2</v>
      </c>
      <c r="M75" s="376"/>
      <c r="N75" s="376">
        <v>0.42659457000000001</v>
      </c>
      <c r="O75" s="376">
        <v>0.34600328000000002</v>
      </c>
      <c r="P75" s="378"/>
      <c r="Q75" s="398"/>
      <c r="R75" s="307">
        <v>6052.5573800000002</v>
      </c>
      <c r="S75" s="352"/>
      <c r="T75" s="307">
        <v>7065.7213099999999</v>
      </c>
      <c r="U75" s="375"/>
      <c r="V75" s="398"/>
      <c r="W75" s="398"/>
    </row>
    <row r="76" spans="11:23" ht="15" x14ac:dyDescent="0.2">
      <c r="K76" s="376">
        <v>2.0720949999999998E-2</v>
      </c>
      <c r="L76" s="376">
        <v>1.527213E-2</v>
      </c>
      <c r="M76" s="376"/>
      <c r="N76" s="376">
        <v>0.30863395999999998</v>
      </c>
      <c r="O76" s="376">
        <v>0.29751607000000002</v>
      </c>
      <c r="P76" s="378"/>
      <c r="Q76" s="398"/>
      <c r="R76" s="307">
        <v>6370.8032800000001</v>
      </c>
      <c r="S76" s="352"/>
      <c r="T76" s="307">
        <v>6985.2458999999999</v>
      </c>
      <c r="U76" s="375"/>
      <c r="V76" s="398"/>
      <c r="W76" s="398"/>
    </row>
    <row r="77" spans="11:23" ht="15" x14ac:dyDescent="0.2">
      <c r="K77" s="376">
        <v>8.6995729999999993E-2</v>
      </c>
      <c r="L77" s="376">
        <v>3.6332660000000003E-2</v>
      </c>
      <c r="M77" s="376"/>
      <c r="N77" s="376">
        <v>0.53986860000000003</v>
      </c>
      <c r="O77" s="376">
        <v>0.41139606000000001</v>
      </c>
      <c r="P77" s="378"/>
      <c r="Q77" s="398"/>
      <c r="R77" s="307">
        <v>5727.2458999999999</v>
      </c>
      <c r="S77" s="352"/>
      <c r="T77" s="307">
        <v>6920.7049200000001</v>
      </c>
      <c r="U77" s="375"/>
      <c r="V77" s="398"/>
      <c r="W77" s="398"/>
    </row>
    <row r="78" spans="11:23" ht="15" x14ac:dyDescent="0.2">
      <c r="K78" s="376">
        <v>0.23067903000000001</v>
      </c>
      <c r="L78" s="376">
        <v>0.13577502</v>
      </c>
      <c r="M78" s="376"/>
      <c r="N78" s="376">
        <v>0.63574456000000001</v>
      </c>
      <c r="O78" s="376">
        <v>0.46865319999999999</v>
      </c>
      <c r="P78" s="378"/>
      <c r="Q78" s="398"/>
      <c r="R78" s="307">
        <v>7816.3114800000003</v>
      </c>
      <c r="S78" s="352"/>
      <c r="T78" s="307">
        <v>6871.9672099999998</v>
      </c>
      <c r="U78" s="375"/>
      <c r="V78" s="398"/>
      <c r="W78" s="398"/>
    </row>
    <row r="79" spans="11:23" ht="15" x14ac:dyDescent="0.2">
      <c r="K79" s="376">
        <v>0.10238841</v>
      </c>
      <c r="L79" s="376">
        <v>6.7266560000000003E-2</v>
      </c>
      <c r="M79" s="376"/>
      <c r="N79" s="376">
        <v>0.13190200999999999</v>
      </c>
      <c r="O79" s="376">
        <v>0.11469066</v>
      </c>
      <c r="P79" s="378"/>
      <c r="Q79" s="398"/>
      <c r="R79" s="307">
        <v>5548.7868900000003</v>
      </c>
      <c r="S79" s="352"/>
      <c r="T79" s="307">
        <v>7940.6721299999999</v>
      </c>
      <c r="U79" s="375"/>
      <c r="V79" s="398"/>
      <c r="W79" s="398"/>
    </row>
    <row r="80" spans="11:23" ht="15" x14ac:dyDescent="0.2">
      <c r="K80" s="376">
        <v>0.55006533000000002</v>
      </c>
      <c r="L80" s="376">
        <v>0.54719547000000002</v>
      </c>
      <c r="M80" s="376"/>
      <c r="N80" s="376">
        <v>4.121155E-2</v>
      </c>
      <c r="O80" s="376">
        <v>3.2750509999999997E-2</v>
      </c>
      <c r="P80" s="378"/>
      <c r="Q80" s="398"/>
      <c r="R80" s="307">
        <v>6124.1639299999997</v>
      </c>
      <c r="S80" s="352"/>
      <c r="T80" s="307">
        <v>7547.7049200000001</v>
      </c>
      <c r="U80" s="375"/>
      <c r="V80" s="398"/>
      <c r="W80" s="398"/>
    </row>
    <row r="81" spans="10:23" ht="15" x14ac:dyDescent="0.2">
      <c r="J81" s="368" t="s">
        <v>184</v>
      </c>
      <c r="K81" s="376">
        <v>3.2713600000000002E-2</v>
      </c>
      <c r="L81" s="376">
        <v>2.661349E-2</v>
      </c>
      <c r="M81" s="376"/>
      <c r="N81" s="376">
        <v>7.9285449999999993E-2</v>
      </c>
      <c r="O81" s="376">
        <v>5.947819E-2</v>
      </c>
      <c r="P81" s="378"/>
      <c r="Q81" s="398"/>
      <c r="R81" s="307">
        <v>6277.5409799999998</v>
      </c>
      <c r="S81" s="352"/>
      <c r="T81" s="307">
        <v>8976.4426199999998</v>
      </c>
      <c r="U81" s="375"/>
      <c r="V81" s="398"/>
      <c r="W81" s="398"/>
    </row>
    <row r="82" spans="10:23" ht="15" x14ac:dyDescent="0.2">
      <c r="K82" s="376">
        <v>5.132254E-2</v>
      </c>
      <c r="L82" s="376">
        <v>3.7629950000000002E-2</v>
      </c>
      <c r="M82" s="376"/>
      <c r="N82" s="376">
        <v>9.8375580000000004E-2</v>
      </c>
      <c r="O82" s="376">
        <v>7.5229089999999998E-2</v>
      </c>
      <c r="P82" s="378"/>
      <c r="Q82" s="398"/>
      <c r="R82" s="307">
        <v>6300.7868900000003</v>
      </c>
      <c r="S82" s="352"/>
      <c r="T82" s="307">
        <v>9457.8196700000008</v>
      </c>
      <c r="U82" s="375"/>
      <c r="V82" s="398"/>
      <c r="W82" s="398"/>
    </row>
    <row r="83" spans="10:23" ht="15" x14ac:dyDescent="0.2">
      <c r="K83" s="376">
        <v>6.8057839999999994E-2</v>
      </c>
      <c r="L83" s="376">
        <v>3.078784E-2</v>
      </c>
      <c r="M83" s="376"/>
      <c r="N83" s="376">
        <v>2.9942670000000001E-2</v>
      </c>
      <c r="O83" s="376">
        <v>1.641047E-2</v>
      </c>
      <c r="P83" s="378"/>
      <c r="Q83" s="398"/>
      <c r="R83" s="307">
        <v>6245.0327900000002</v>
      </c>
      <c r="S83" s="352"/>
      <c r="T83" s="307">
        <v>8747.9672100000007</v>
      </c>
      <c r="U83" s="375"/>
      <c r="V83" s="398"/>
      <c r="W83" s="398"/>
    </row>
    <row r="84" spans="10:23" ht="15" x14ac:dyDescent="0.2">
      <c r="K84" s="376">
        <v>2.3176970000000002E-2</v>
      </c>
      <c r="L84" s="376">
        <v>1.6670109999999998E-2</v>
      </c>
      <c r="M84" s="376"/>
      <c r="N84" s="376">
        <v>0.30508611000000002</v>
      </c>
      <c r="O84" s="376">
        <v>0.29661117999999997</v>
      </c>
      <c r="P84" s="378"/>
      <c r="Q84" s="398"/>
      <c r="R84" s="307">
        <v>8168.8196699999999</v>
      </c>
      <c r="S84" s="352"/>
      <c r="T84" s="307">
        <v>8727.9180300000007</v>
      </c>
      <c r="U84" s="375"/>
      <c r="V84" s="398"/>
      <c r="W84" s="398"/>
    </row>
    <row r="85" spans="10:23" ht="15" x14ac:dyDescent="0.2">
      <c r="K85" s="376">
        <v>6.1978489999999997E-2</v>
      </c>
      <c r="L85" s="376">
        <v>5.9098289999999998E-2</v>
      </c>
      <c r="M85" s="376"/>
      <c r="N85" s="376">
        <v>0.26052751000000002</v>
      </c>
      <c r="O85" s="376">
        <v>0.35472548999999998</v>
      </c>
      <c r="P85" s="378"/>
      <c r="Q85" s="398"/>
      <c r="R85" s="307">
        <v>5890.47541</v>
      </c>
      <c r="S85" s="352"/>
      <c r="T85" s="307">
        <v>9038.0819699999993</v>
      </c>
      <c r="U85" s="375"/>
      <c r="V85" s="398"/>
      <c r="W85" s="398"/>
    </row>
    <row r="86" spans="10:23" ht="15" x14ac:dyDescent="0.2">
      <c r="K86" s="376">
        <v>0.11228708</v>
      </c>
      <c r="L86" s="376">
        <v>8.2045569999999998E-2</v>
      </c>
      <c r="M86" s="376"/>
      <c r="N86" s="376">
        <v>0.13909949999999999</v>
      </c>
      <c r="O86" s="376">
        <v>0.12447105</v>
      </c>
      <c r="P86" s="378"/>
      <c r="Q86" s="398"/>
      <c r="R86" s="307">
        <v>5431.5409799999998</v>
      </c>
      <c r="S86" s="352"/>
      <c r="T86" s="307">
        <v>7654.6065600000002</v>
      </c>
      <c r="U86" s="375"/>
      <c r="V86" s="398"/>
      <c r="W86" s="398"/>
    </row>
    <row r="87" spans="10:23" ht="15" x14ac:dyDescent="0.2">
      <c r="K87" s="376">
        <v>9.1175539999999999E-2</v>
      </c>
      <c r="L87" s="376">
        <v>5.3986279999999998E-2</v>
      </c>
      <c r="M87" s="376"/>
      <c r="N87" s="376">
        <v>8.6731089999999997E-2</v>
      </c>
      <c r="O87" s="376">
        <v>5.8020240000000001E-2</v>
      </c>
      <c r="P87" s="378"/>
      <c r="Q87" s="398"/>
      <c r="R87" s="307">
        <v>5347.2950799999999</v>
      </c>
      <c r="S87" s="352"/>
      <c r="T87" s="307">
        <v>7732.6721299999999</v>
      </c>
      <c r="U87" s="375"/>
      <c r="V87" s="398"/>
      <c r="W87" s="398"/>
    </row>
    <row r="88" spans="10:23" ht="15" x14ac:dyDescent="0.2">
      <c r="K88" s="376">
        <v>0.13671324000000001</v>
      </c>
      <c r="L88" s="376">
        <v>5.9479039999999997E-2</v>
      </c>
      <c r="M88" s="376"/>
      <c r="N88" s="376">
        <v>7.7071799999999996E-2</v>
      </c>
      <c r="O88" s="376">
        <v>5.0715580000000003E-2</v>
      </c>
      <c r="P88" s="378"/>
      <c r="Q88" s="398"/>
      <c r="R88" s="307">
        <v>6089.0327900000002</v>
      </c>
      <c r="S88" s="352"/>
      <c r="T88" s="307">
        <v>8036.8032800000001</v>
      </c>
      <c r="U88" s="375"/>
      <c r="V88" s="398"/>
      <c r="W88" s="398"/>
    </row>
    <row r="89" spans="10:23" ht="15" x14ac:dyDescent="0.2">
      <c r="K89" s="376">
        <v>0.31382948999999999</v>
      </c>
      <c r="L89" s="376">
        <v>0.28994753000000001</v>
      </c>
      <c r="M89" s="376"/>
      <c r="N89" s="376">
        <v>4.7546659999999998E-2</v>
      </c>
      <c r="O89" s="376">
        <v>3.6767269999999998E-2</v>
      </c>
      <c r="P89" s="378"/>
      <c r="Q89" s="398"/>
      <c r="R89" s="307">
        <v>5518.1639299999997</v>
      </c>
      <c r="S89" s="352"/>
      <c r="T89" s="307">
        <v>9107.3934399999998</v>
      </c>
      <c r="U89" s="375"/>
      <c r="V89" s="398"/>
      <c r="W89" s="398"/>
    </row>
    <row r="90" spans="10:23" ht="15" x14ac:dyDescent="0.2">
      <c r="K90" s="376">
        <v>0.12915819000000001</v>
      </c>
      <c r="L90" s="376">
        <v>9.1034290000000004E-2</v>
      </c>
      <c r="M90" s="376"/>
      <c r="N90" s="376">
        <v>0.18865979999999999</v>
      </c>
      <c r="O90" s="376">
        <v>0.15076855</v>
      </c>
      <c r="P90" s="378"/>
      <c r="Q90" s="398"/>
      <c r="R90" s="307">
        <v>5526.2950799999999</v>
      </c>
      <c r="S90" s="352"/>
      <c r="T90" s="307">
        <v>7069.7376999999997</v>
      </c>
      <c r="U90" s="375"/>
      <c r="V90" s="398"/>
      <c r="W90" s="398"/>
    </row>
    <row r="91" spans="10:23" ht="15" x14ac:dyDescent="0.2">
      <c r="K91" s="376">
        <v>0.40322919000000002</v>
      </c>
      <c r="L91" s="376">
        <v>0.40783376999999998</v>
      </c>
      <c r="M91" s="376"/>
      <c r="N91" s="376">
        <v>0.19882321999999999</v>
      </c>
      <c r="O91" s="376">
        <v>0.14696761</v>
      </c>
      <c r="P91" s="378"/>
      <c r="Q91" s="352"/>
      <c r="R91" s="307">
        <v>5766.7541000000001</v>
      </c>
      <c r="S91" s="352"/>
      <c r="T91" s="307">
        <v>8417.6721300000008</v>
      </c>
      <c r="U91" s="375"/>
      <c r="V91" s="398"/>
      <c r="W91" s="398"/>
    </row>
    <row r="92" spans="10:23" ht="15" x14ac:dyDescent="0.2">
      <c r="K92" s="376">
        <v>0.20269342000000001</v>
      </c>
      <c r="L92" s="376">
        <v>0.11545086</v>
      </c>
      <c r="M92" s="376"/>
      <c r="N92" s="376">
        <v>2.946315E-2</v>
      </c>
      <c r="O92" s="376">
        <v>1.8036179999999999E-2</v>
      </c>
      <c r="P92" s="378"/>
      <c r="Q92" s="352"/>
      <c r="R92" s="307">
        <v>5719.2950799999999</v>
      </c>
      <c r="S92" s="352"/>
      <c r="T92" s="307">
        <v>8886.95082</v>
      </c>
      <c r="U92" s="375"/>
      <c r="V92" s="398"/>
      <c r="W92" s="398"/>
    </row>
    <row r="93" spans="10:23" ht="15" x14ac:dyDescent="0.2">
      <c r="K93" s="376">
        <v>0.12680134000000001</v>
      </c>
      <c r="L93" s="376">
        <v>0.10661712</v>
      </c>
      <c r="M93" s="376"/>
      <c r="N93" s="376">
        <v>3.4136619999999999E-2</v>
      </c>
      <c r="O93" s="376">
        <v>2.4134139999999998E-2</v>
      </c>
      <c r="P93" s="378"/>
      <c r="Q93" s="352"/>
      <c r="R93" s="307">
        <v>6258.6721299999999</v>
      </c>
      <c r="S93" s="352"/>
      <c r="T93" s="307">
        <v>9524.0163900000007</v>
      </c>
      <c r="U93" s="375"/>
      <c r="V93" s="398"/>
      <c r="W93" s="398"/>
    </row>
    <row r="94" spans="10:23" ht="15" x14ac:dyDescent="0.2">
      <c r="K94" s="376">
        <v>0.1059206</v>
      </c>
      <c r="L94" s="376">
        <v>6.6787559999999996E-2</v>
      </c>
      <c r="M94" s="376"/>
      <c r="N94" s="376">
        <v>0.22979819000000001</v>
      </c>
      <c r="O94" s="376">
        <v>0.25371661000000001</v>
      </c>
      <c r="P94" s="378"/>
      <c r="Q94" s="352"/>
      <c r="R94" s="307">
        <v>7140.1803300000001</v>
      </c>
      <c r="S94" s="352"/>
      <c r="T94" s="307">
        <v>4512.9344300000002</v>
      </c>
      <c r="U94" s="375"/>
      <c r="V94" s="398"/>
      <c r="W94" s="398"/>
    </row>
    <row r="95" spans="10:23" ht="15" x14ac:dyDescent="0.2">
      <c r="K95" s="376">
        <v>8.7013690000000005E-2</v>
      </c>
      <c r="L95" s="376">
        <v>6.2459359999999998E-2</v>
      </c>
      <c r="M95" s="376"/>
      <c r="N95" s="376">
        <v>0.10637579</v>
      </c>
      <c r="O95" s="376">
        <v>7.5892920000000003E-2</v>
      </c>
      <c r="P95" s="378"/>
      <c r="Q95" s="352"/>
      <c r="R95" s="307">
        <v>5650.6229499999999</v>
      </c>
      <c r="S95" s="352"/>
      <c r="T95" s="307">
        <v>5863.95082</v>
      </c>
      <c r="U95" s="375"/>
      <c r="V95" s="398"/>
      <c r="W95" s="398"/>
    </row>
    <row r="96" spans="10:23" ht="15" x14ac:dyDescent="0.2">
      <c r="K96" s="376">
        <v>6.1315380000000003E-2</v>
      </c>
      <c r="L96" s="376">
        <v>5.4609049999999999E-2</v>
      </c>
      <c r="M96" s="376"/>
      <c r="N96" s="376">
        <v>0.16306791000000001</v>
      </c>
      <c r="O96" s="376">
        <v>0.11275264</v>
      </c>
      <c r="P96" s="378"/>
      <c r="Q96" s="352"/>
      <c r="R96" s="307">
        <v>5566.9672099999998</v>
      </c>
      <c r="S96" s="352"/>
      <c r="T96" s="307">
        <v>8752.1147500000006</v>
      </c>
      <c r="U96" s="375"/>
      <c r="V96" s="398"/>
      <c r="W96" s="398"/>
    </row>
    <row r="97" spans="11:23" ht="15" x14ac:dyDescent="0.2">
      <c r="K97" s="376">
        <v>6.0159600000000001E-2</v>
      </c>
      <c r="L97" s="376">
        <v>5.5502009999999997E-2</v>
      </c>
      <c r="M97" s="376"/>
      <c r="N97" s="376">
        <v>0.19028798999999999</v>
      </c>
      <c r="O97" s="376">
        <v>0.17426716</v>
      </c>
      <c r="P97" s="378"/>
      <c r="Q97" s="401" t="s">
        <v>184</v>
      </c>
      <c r="R97" s="307">
        <v>7337.1967199999999</v>
      </c>
      <c r="S97" s="352"/>
      <c r="T97" s="307">
        <v>8363.5737700000009</v>
      </c>
      <c r="U97" s="375"/>
      <c r="V97" s="398"/>
      <c r="W97" s="398"/>
    </row>
    <row r="98" spans="11:23" ht="15" x14ac:dyDescent="0.2">
      <c r="K98" s="376">
        <v>8.5543480000000005E-2</v>
      </c>
      <c r="L98" s="376">
        <v>6.8115129999999996E-2</v>
      </c>
      <c r="M98" s="376"/>
      <c r="N98" s="376">
        <v>0.22265570000000001</v>
      </c>
      <c r="O98" s="376">
        <v>0.19911182999999999</v>
      </c>
      <c r="P98" s="378"/>
      <c r="Q98" s="352"/>
      <c r="R98" s="307">
        <v>8861.0819699999993</v>
      </c>
      <c r="S98" s="352"/>
      <c r="T98" s="307">
        <v>8815.5082000000002</v>
      </c>
      <c r="U98" s="375"/>
      <c r="V98" s="398"/>
      <c r="W98" s="398"/>
    </row>
    <row r="99" spans="11:23" ht="15" x14ac:dyDescent="0.2">
      <c r="K99" s="376">
        <v>7.8773289999999996E-2</v>
      </c>
      <c r="L99" s="376">
        <v>6.56413E-2</v>
      </c>
      <c r="M99" s="376"/>
      <c r="N99" s="376">
        <v>0.17097244</v>
      </c>
      <c r="O99" s="376">
        <v>0.16843716</v>
      </c>
      <c r="P99" s="378"/>
      <c r="Q99" s="352"/>
      <c r="R99" s="307">
        <v>9608.09836</v>
      </c>
      <c r="S99" s="352"/>
      <c r="T99" s="307">
        <v>9980.2950799999999</v>
      </c>
      <c r="U99" s="375"/>
      <c r="V99" s="398"/>
      <c r="W99" s="398"/>
    </row>
    <row r="100" spans="11:23" ht="15" x14ac:dyDescent="0.2">
      <c r="K100" s="376">
        <v>0.17481759999999999</v>
      </c>
      <c r="L100" s="376">
        <v>0.16470267</v>
      </c>
      <c r="M100" s="376"/>
      <c r="N100" s="376">
        <v>4.9713269999999997E-2</v>
      </c>
      <c r="O100" s="376">
        <v>3.7368539999999999E-2</v>
      </c>
      <c r="P100" s="378"/>
      <c r="Q100" s="352"/>
      <c r="R100" s="307">
        <v>10297.229499999999</v>
      </c>
      <c r="S100" s="352"/>
      <c r="T100" s="307">
        <v>8492.6557400000002</v>
      </c>
      <c r="U100" s="375"/>
      <c r="V100" s="398"/>
      <c r="W100" s="398"/>
    </row>
    <row r="101" spans="11:23" ht="15" x14ac:dyDescent="0.2">
      <c r="K101" s="376">
        <v>7.4378990000000006E-2</v>
      </c>
      <c r="L101" s="376">
        <v>4.679138E-2</v>
      </c>
      <c r="M101" s="376"/>
      <c r="N101" s="376">
        <v>7.7154399999999998E-2</v>
      </c>
      <c r="O101" s="376">
        <v>6.8193630000000005E-2</v>
      </c>
      <c r="P101" s="378"/>
      <c r="Q101" s="352"/>
      <c r="R101" s="307">
        <v>8078.09836</v>
      </c>
      <c r="S101" s="352"/>
      <c r="T101" s="307">
        <v>8571.09836</v>
      </c>
      <c r="U101" s="375"/>
      <c r="V101" s="398"/>
      <c r="W101" s="398"/>
    </row>
    <row r="102" spans="11:23" ht="15" x14ac:dyDescent="0.2">
      <c r="K102" s="376">
        <v>5.7172609999999999E-2</v>
      </c>
      <c r="L102" s="376">
        <v>5.0781989999999999E-2</v>
      </c>
      <c r="M102" s="376"/>
      <c r="N102" s="376">
        <v>0.16718036</v>
      </c>
      <c r="O102" s="376">
        <v>0.19332595</v>
      </c>
      <c r="P102" s="378"/>
      <c r="Q102" s="352"/>
      <c r="R102" s="307">
        <v>8809.2458999999999</v>
      </c>
      <c r="S102" s="352"/>
      <c r="T102" s="307">
        <v>10106.524600000001</v>
      </c>
      <c r="U102" s="375"/>
      <c r="V102" s="398"/>
      <c r="W102" s="398"/>
    </row>
    <row r="103" spans="11:23" ht="15" x14ac:dyDescent="0.2">
      <c r="K103" s="376">
        <v>0.13317751</v>
      </c>
      <c r="L103" s="376">
        <v>0.10758052</v>
      </c>
      <c r="M103" s="376"/>
      <c r="N103" s="376">
        <v>0.44149895</v>
      </c>
      <c r="O103" s="376">
        <v>0.59623594999999996</v>
      </c>
      <c r="P103" s="378"/>
      <c r="Q103" s="352"/>
      <c r="R103" s="307">
        <v>10081.8197</v>
      </c>
      <c r="S103" s="352"/>
      <c r="T103" s="307">
        <v>8618.9344299999993</v>
      </c>
      <c r="U103" s="375"/>
      <c r="V103" s="398"/>
      <c r="W103" s="398"/>
    </row>
    <row r="104" spans="11:23" ht="15" x14ac:dyDescent="0.2">
      <c r="K104" s="376">
        <v>0.12293042999999999</v>
      </c>
      <c r="L104" s="376">
        <v>0.11879857000000001</v>
      </c>
      <c r="M104" s="376"/>
      <c r="N104" s="376">
        <v>0.32423726000000003</v>
      </c>
      <c r="O104" s="376">
        <v>0.40864419000000002</v>
      </c>
      <c r="P104" s="378"/>
      <c r="Q104" s="352"/>
      <c r="R104" s="307">
        <v>7865.5082000000002</v>
      </c>
      <c r="S104" s="352"/>
      <c r="T104" s="307">
        <v>8811.6065600000002</v>
      </c>
      <c r="U104" s="375"/>
      <c r="V104" s="398"/>
      <c r="W104" s="398"/>
    </row>
    <row r="105" spans="11:23" ht="15" x14ac:dyDescent="0.2">
      <c r="K105" s="376">
        <v>0.13799160999999999</v>
      </c>
      <c r="L105" s="376">
        <v>4.1395880000000003E-2</v>
      </c>
      <c r="M105" s="376"/>
      <c r="N105" s="376">
        <v>0.42978557000000001</v>
      </c>
      <c r="O105" s="376">
        <v>0.29640066999999998</v>
      </c>
      <c r="P105" s="378"/>
      <c r="Q105" s="352"/>
      <c r="R105" s="307">
        <v>7691.3770500000001</v>
      </c>
      <c r="S105" s="352"/>
      <c r="T105" s="307">
        <v>9800.7049200000001</v>
      </c>
      <c r="U105" s="375"/>
      <c r="V105" s="398"/>
      <c r="W105" s="398"/>
    </row>
    <row r="106" spans="11:23" ht="15" x14ac:dyDescent="0.2">
      <c r="K106" s="376">
        <v>6.6743650000000002E-2</v>
      </c>
      <c r="L106" s="376">
        <v>3.9091180000000003E-2</v>
      </c>
      <c r="M106" s="376"/>
      <c r="N106" s="376">
        <v>6.0351929999999998E-2</v>
      </c>
      <c r="O106" s="376">
        <v>3.9311060000000002E-2</v>
      </c>
      <c r="P106" s="378"/>
      <c r="Q106" s="352"/>
      <c r="R106" s="307">
        <v>7986.6721299999999</v>
      </c>
      <c r="S106" s="352"/>
      <c r="T106" s="307">
        <v>9094.8196700000008</v>
      </c>
      <c r="U106" s="375"/>
      <c r="V106" s="398"/>
      <c r="W106" s="398"/>
    </row>
    <row r="107" spans="11:23" ht="15" x14ac:dyDescent="0.2">
      <c r="K107" s="376">
        <v>6.3106430000000005E-2</v>
      </c>
      <c r="L107" s="376">
        <v>6.2202849999999997E-2</v>
      </c>
      <c r="M107" s="376"/>
      <c r="N107" s="376">
        <v>0.39476001999999999</v>
      </c>
      <c r="O107" s="376">
        <v>0.22062599999999999</v>
      </c>
      <c r="P107" s="378"/>
      <c r="Q107" s="352"/>
      <c r="R107" s="307">
        <v>8178.8032800000001</v>
      </c>
      <c r="S107" s="352"/>
      <c r="T107" s="307">
        <v>9015.2131100000006</v>
      </c>
      <c r="U107" s="375"/>
      <c r="V107" s="398"/>
      <c r="W107" s="398"/>
    </row>
    <row r="108" spans="11:23" ht="15" x14ac:dyDescent="0.2">
      <c r="K108" s="376">
        <v>0.1046415</v>
      </c>
      <c r="L108" s="376">
        <v>5.337861E-2</v>
      </c>
      <c r="M108" s="376"/>
      <c r="N108" s="376">
        <v>0.10021186999999999</v>
      </c>
      <c r="O108" s="376">
        <v>6.0817789999999997E-2</v>
      </c>
      <c r="P108" s="378"/>
      <c r="Q108" s="352"/>
      <c r="R108" s="307">
        <v>9048.4426199999998</v>
      </c>
      <c r="S108" s="352"/>
      <c r="T108" s="307">
        <v>8741.09836</v>
      </c>
      <c r="U108" s="375"/>
      <c r="V108" s="398"/>
      <c r="W108" s="398"/>
    </row>
    <row r="109" spans="11:23" ht="15" x14ac:dyDescent="0.2">
      <c r="K109" s="376">
        <v>8.4053810000000007E-2</v>
      </c>
      <c r="L109" s="376">
        <v>4.5090400000000003E-2</v>
      </c>
      <c r="M109" s="376"/>
      <c r="N109" s="376">
        <v>0.19702985000000001</v>
      </c>
      <c r="O109" s="376">
        <v>0.21784442000000001</v>
      </c>
      <c r="P109" s="378"/>
      <c r="Q109" s="352"/>
      <c r="R109" s="307">
        <v>7485.5901599999997</v>
      </c>
      <c r="S109" s="352"/>
      <c r="T109" s="307">
        <v>8419.8688500000007</v>
      </c>
      <c r="U109" s="375"/>
      <c r="V109" s="398"/>
      <c r="W109" s="398"/>
    </row>
    <row r="110" spans="11:23" ht="15" x14ac:dyDescent="0.2">
      <c r="K110" s="376">
        <v>1.819581E-2</v>
      </c>
      <c r="L110" s="376">
        <v>1.3956420000000001E-2</v>
      </c>
      <c r="M110" s="376"/>
      <c r="N110" s="376">
        <v>0.23255430999999999</v>
      </c>
      <c r="O110" s="376">
        <v>0.15360006000000001</v>
      </c>
      <c r="P110" s="378"/>
      <c r="Q110" s="352"/>
      <c r="R110" s="307">
        <v>8083.6557400000002</v>
      </c>
      <c r="S110" s="352"/>
      <c r="T110" s="307">
        <v>8513.2131100000006</v>
      </c>
      <c r="U110" s="375"/>
      <c r="V110" s="398"/>
      <c r="W110" s="398"/>
    </row>
    <row r="111" spans="11:23" ht="15" x14ac:dyDescent="0.2">
      <c r="K111" s="376">
        <v>2.9034399999999998E-2</v>
      </c>
      <c r="L111" s="376">
        <v>3.9951359999999998E-2</v>
      </c>
      <c r="M111" s="376"/>
      <c r="N111" s="376">
        <v>6.3402509999999995E-2</v>
      </c>
      <c r="O111" s="376">
        <v>3.2738700000000003E-2</v>
      </c>
      <c r="P111" s="378"/>
      <c r="Q111" s="352"/>
      <c r="R111" s="307">
        <v>8567.6721300000008</v>
      </c>
      <c r="S111" s="352"/>
      <c r="T111" s="307">
        <v>25164.704900000001</v>
      </c>
      <c r="U111" s="375"/>
      <c r="V111" s="398"/>
      <c r="W111" s="398"/>
    </row>
    <row r="112" spans="11:23" ht="15" x14ac:dyDescent="0.2">
      <c r="K112" s="376">
        <v>8.8523569999999996E-2</v>
      </c>
      <c r="L112" s="376">
        <v>3.2380340000000001E-2</v>
      </c>
      <c r="M112" s="381" t="s">
        <v>184</v>
      </c>
      <c r="N112" s="376">
        <v>3.854511E-2</v>
      </c>
      <c r="O112" s="376">
        <v>3.4317029999999998E-2</v>
      </c>
      <c r="P112" s="378"/>
      <c r="Q112" s="352"/>
      <c r="R112" s="307">
        <v>6524.95082</v>
      </c>
      <c r="S112" s="352"/>
      <c r="T112" s="307">
        <v>9305.5737700000009</v>
      </c>
      <c r="U112" s="375"/>
      <c r="V112" s="398"/>
      <c r="W112" s="398"/>
    </row>
    <row r="113" spans="11:23" ht="15" x14ac:dyDescent="0.2">
      <c r="K113" s="376">
        <v>0.28340786000000001</v>
      </c>
      <c r="L113" s="376">
        <v>0.33990798</v>
      </c>
      <c r="M113" s="376"/>
      <c r="N113" s="376">
        <v>5.4259250000000002E-2</v>
      </c>
      <c r="O113" s="376">
        <v>3.307943E-2</v>
      </c>
      <c r="P113" s="378"/>
      <c r="Q113" s="352"/>
      <c r="R113" s="307">
        <v>7299.8852500000003</v>
      </c>
      <c r="S113" s="352"/>
      <c r="T113" s="307">
        <v>10076.8197</v>
      </c>
      <c r="U113" s="375"/>
      <c r="V113" s="398"/>
      <c r="W113" s="398"/>
    </row>
    <row r="114" spans="11:23" ht="15" x14ac:dyDescent="0.2">
      <c r="K114" s="376">
        <v>0.13166416</v>
      </c>
      <c r="L114" s="376">
        <v>4.9490970000000002E-2</v>
      </c>
      <c r="M114" s="376"/>
      <c r="N114" s="376">
        <v>0.19681333000000001</v>
      </c>
      <c r="O114" s="376">
        <v>0.14586381000000001</v>
      </c>
      <c r="P114" s="378"/>
      <c r="Q114" s="352"/>
      <c r="R114" s="307">
        <v>10682.409799999999</v>
      </c>
      <c r="S114" s="352"/>
      <c r="T114" s="307">
        <v>9119.9180300000007</v>
      </c>
      <c r="U114" s="375"/>
      <c r="V114" s="398"/>
      <c r="W114" s="398"/>
    </row>
    <row r="115" spans="11:23" ht="15" x14ac:dyDescent="0.2">
      <c r="K115" s="376">
        <v>5.173353E-2</v>
      </c>
      <c r="L115" s="376">
        <v>2.2057230000000001E-2</v>
      </c>
      <c r="M115" s="376"/>
      <c r="N115" s="376">
        <v>0.19750846999999999</v>
      </c>
      <c r="O115" s="376">
        <v>0.12515283999999999</v>
      </c>
      <c r="P115" s="378"/>
      <c r="Q115" s="352"/>
      <c r="R115" s="307">
        <v>9897.3114800000003</v>
      </c>
      <c r="S115" s="352"/>
      <c r="T115" s="307">
        <v>9325.95082</v>
      </c>
      <c r="U115" s="375"/>
      <c r="V115" s="398"/>
      <c r="W115" s="398"/>
    </row>
    <row r="116" spans="11:23" ht="15" x14ac:dyDescent="0.2">
      <c r="K116" s="376">
        <v>0.15906045999999999</v>
      </c>
      <c r="L116" s="376">
        <v>0.20015301999999999</v>
      </c>
      <c r="M116" s="376"/>
      <c r="N116" s="376">
        <v>0.31782890000000003</v>
      </c>
      <c r="O116" s="376">
        <v>0.18861444999999999</v>
      </c>
      <c r="P116" s="378"/>
      <c r="Q116" s="352"/>
      <c r="R116" s="307">
        <v>10106.8361</v>
      </c>
      <c r="S116" s="352"/>
      <c r="T116" s="307">
        <v>9843.6393399999997</v>
      </c>
      <c r="U116" s="375"/>
      <c r="V116" s="398"/>
      <c r="W116" s="398"/>
    </row>
    <row r="117" spans="11:23" ht="15" x14ac:dyDescent="0.2">
      <c r="K117" s="376">
        <v>8.5138409999999998E-2</v>
      </c>
      <c r="L117" s="376">
        <v>5.4942730000000002E-2</v>
      </c>
      <c r="M117" s="376"/>
      <c r="N117" s="376">
        <v>0.24697844999999999</v>
      </c>
      <c r="O117" s="376">
        <v>0.17819889999999999</v>
      </c>
      <c r="P117" s="378"/>
      <c r="Q117" s="352"/>
      <c r="R117" s="307">
        <v>8632.8032800000001</v>
      </c>
      <c r="S117" s="352"/>
      <c r="T117" s="307">
        <v>9047.6229500000009</v>
      </c>
      <c r="U117" s="375"/>
      <c r="V117" s="398"/>
      <c r="W117" s="398"/>
    </row>
    <row r="118" spans="11:23" ht="15" x14ac:dyDescent="0.2">
      <c r="K118" s="376">
        <v>0.12204278</v>
      </c>
      <c r="L118" s="376">
        <v>0.12365784</v>
      </c>
      <c r="M118" s="376"/>
      <c r="N118" s="376">
        <v>6.6488459999999999E-2</v>
      </c>
      <c r="O118" s="376">
        <v>3.8256329999999998E-2</v>
      </c>
      <c r="P118" s="378"/>
      <c r="Q118" s="352"/>
      <c r="R118" s="307">
        <v>10562.409799999999</v>
      </c>
      <c r="S118" s="352"/>
      <c r="T118" s="307">
        <v>8298.2295099999992</v>
      </c>
      <c r="U118" s="375"/>
      <c r="V118" s="398"/>
      <c r="W118" s="398"/>
    </row>
    <row r="119" spans="11:23" ht="15" x14ac:dyDescent="0.2">
      <c r="K119" s="376">
        <v>9.9886989999999995E-2</v>
      </c>
      <c r="L119" s="376">
        <v>7.7860659999999998E-2</v>
      </c>
      <c r="M119" s="376"/>
      <c r="N119" s="376">
        <v>5.971945E-2</v>
      </c>
      <c r="O119" s="376">
        <v>4.6108160000000002E-2</v>
      </c>
      <c r="P119" s="378"/>
      <c r="Q119" s="352"/>
      <c r="R119" s="307">
        <v>8487.3278699999992</v>
      </c>
      <c r="S119" s="352"/>
      <c r="T119" s="307">
        <v>10509.4426</v>
      </c>
      <c r="U119" s="375"/>
      <c r="V119" s="398"/>
      <c r="W119" s="398"/>
    </row>
    <row r="120" spans="11:23" ht="15" x14ac:dyDescent="0.2">
      <c r="K120" s="376">
        <v>0.12645827000000001</v>
      </c>
      <c r="L120" s="376">
        <v>0.13357213000000001</v>
      </c>
      <c r="M120" s="376"/>
      <c r="N120" s="376">
        <v>0.10460427999999999</v>
      </c>
      <c r="O120" s="376">
        <v>8.1082360000000006E-2</v>
      </c>
      <c r="P120" s="378"/>
      <c r="Q120" s="352"/>
      <c r="R120" s="307">
        <v>8879.2786899999992</v>
      </c>
      <c r="S120" s="352"/>
      <c r="T120" s="307">
        <v>9441.7049200000001</v>
      </c>
      <c r="U120" s="375"/>
      <c r="V120" s="398"/>
      <c r="W120" s="398"/>
    </row>
    <row r="121" spans="11:23" ht="15" x14ac:dyDescent="0.2">
      <c r="K121" s="376">
        <v>3.8178440000000001E-2</v>
      </c>
      <c r="L121" s="376">
        <v>3.2933530000000003E-2</v>
      </c>
      <c r="M121" s="376"/>
      <c r="N121" s="376">
        <v>0.16804897999999999</v>
      </c>
      <c r="O121" s="376">
        <v>0.18119071</v>
      </c>
      <c r="P121" s="378"/>
      <c r="Q121" s="352"/>
      <c r="R121" s="307">
        <v>10043.7377</v>
      </c>
      <c r="S121" s="352"/>
      <c r="T121" s="307">
        <v>8192.04918</v>
      </c>
      <c r="U121" s="375"/>
      <c r="V121" s="398"/>
      <c r="W121" s="398"/>
    </row>
    <row r="122" spans="11:23" ht="15" x14ac:dyDescent="0.2">
      <c r="K122" s="376">
        <v>2.3824100000000001E-2</v>
      </c>
      <c r="L122" s="376">
        <v>1.7547409999999999E-2</v>
      </c>
      <c r="M122" s="376"/>
      <c r="N122" s="376">
        <v>8.5019780000000003E-2</v>
      </c>
      <c r="O122" s="376">
        <v>5.6445149999999999E-2</v>
      </c>
      <c r="P122" s="378"/>
      <c r="Q122" s="352"/>
      <c r="R122" s="307">
        <v>10030.6721</v>
      </c>
      <c r="S122" s="352"/>
      <c r="T122" s="307">
        <v>8702.7868899999994</v>
      </c>
      <c r="U122" s="375"/>
      <c r="V122" s="398"/>
      <c r="W122" s="398"/>
    </row>
    <row r="123" spans="11:23" ht="15" x14ac:dyDescent="0.2">
      <c r="K123" s="376">
        <v>7.3265880000000005E-2</v>
      </c>
      <c r="L123" s="376">
        <v>4.7018240000000003E-2</v>
      </c>
      <c r="M123" s="376"/>
      <c r="N123" s="376">
        <v>0.14385776</v>
      </c>
      <c r="O123" s="376">
        <v>0.11046815</v>
      </c>
      <c r="P123" s="378"/>
      <c r="Q123" s="352"/>
      <c r="R123" s="307">
        <v>9970.1475399999999</v>
      </c>
      <c r="S123" s="352"/>
      <c r="T123" s="307">
        <v>10030.032800000001</v>
      </c>
      <c r="U123" s="375"/>
      <c r="V123" s="398"/>
      <c r="W123" s="398"/>
    </row>
    <row r="124" spans="11:23" ht="15" x14ac:dyDescent="0.2">
      <c r="K124" s="376">
        <v>4.0668240000000001E-2</v>
      </c>
      <c r="L124" s="376">
        <v>2.4848539999999999E-2</v>
      </c>
      <c r="M124" s="376"/>
      <c r="N124" s="376">
        <v>0.25548236000000002</v>
      </c>
      <c r="O124" s="376">
        <v>0.21781929999999999</v>
      </c>
      <c r="P124" s="378"/>
      <c r="Q124" s="352"/>
      <c r="R124" s="307">
        <v>10089.147499999999</v>
      </c>
      <c r="S124" s="352"/>
      <c r="T124" s="307">
        <v>9455.95082</v>
      </c>
      <c r="U124" s="375"/>
      <c r="V124" s="398"/>
      <c r="W124" s="398"/>
    </row>
    <row r="125" spans="11:23" ht="15" x14ac:dyDescent="0.2">
      <c r="K125" s="376">
        <v>5.5938349999999998E-2</v>
      </c>
      <c r="L125" s="376">
        <v>1.7843830000000001E-2</v>
      </c>
      <c r="M125" s="376"/>
      <c r="N125" s="376">
        <v>0.14028918000000001</v>
      </c>
      <c r="O125" s="376">
        <v>0.12709153000000001</v>
      </c>
      <c r="P125" s="378"/>
      <c r="Q125" s="352"/>
      <c r="R125" s="307">
        <v>11201.918</v>
      </c>
      <c r="S125" s="352"/>
      <c r="T125" s="307">
        <v>7533.8852500000003</v>
      </c>
      <c r="U125" s="375"/>
      <c r="V125" s="398"/>
      <c r="W125" s="398"/>
    </row>
    <row r="126" spans="11:23" ht="15" x14ac:dyDescent="0.2">
      <c r="K126" s="376">
        <v>2.2633859999999999E-2</v>
      </c>
      <c r="L126" s="376">
        <v>4.0001679999999998E-2</v>
      </c>
      <c r="M126" s="376"/>
      <c r="N126" s="376">
        <v>6.0040389999999999E-2</v>
      </c>
      <c r="O126" s="376">
        <v>6.5399739999999998E-2</v>
      </c>
      <c r="P126" s="378"/>
      <c r="Q126" s="352"/>
      <c r="R126" s="307">
        <v>10143.721299999999</v>
      </c>
      <c r="S126" s="352"/>
      <c r="T126" s="307">
        <v>8676.8360699999994</v>
      </c>
      <c r="U126" s="375"/>
      <c r="V126" s="398"/>
      <c r="W126" s="398"/>
    </row>
    <row r="127" spans="11:23" ht="15" x14ac:dyDescent="0.2">
      <c r="K127" s="376">
        <v>4.2797740000000001E-2</v>
      </c>
      <c r="L127" s="376">
        <v>2.199098E-2</v>
      </c>
      <c r="M127" s="376"/>
      <c r="N127" s="376">
        <v>6.4071439999999993E-2</v>
      </c>
      <c r="O127" s="376">
        <v>5.0925890000000001E-2</v>
      </c>
      <c r="P127" s="378"/>
      <c r="Q127" s="352"/>
      <c r="R127" s="307">
        <v>8686.95082</v>
      </c>
      <c r="S127" s="352"/>
      <c r="T127" s="307">
        <v>10529.606599999999</v>
      </c>
      <c r="U127" s="375"/>
      <c r="V127" s="398"/>
      <c r="W127" s="398"/>
    </row>
    <row r="128" spans="11:23" ht="15" x14ac:dyDescent="0.2">
      <c r="K128" s="376">
        <v>0.14007052</v>
      </c>
      <c r="L128" s="376">
        <v>7.8749020000000003E-2</v>
      </c>
      <c r="M128" s="376"/>
      <c r="N128" s="376">
        <v>5.5558789999999997E-2</v>
      </c>
      <c r="O128" s="376">
        <v>2.3066920000000001E-2</v>
      </c>
      <c r="P128" s="378"/>
      <c r="Q128" s="352"/>
      <c r="R128" s="307">
        <v>10864.704900000001</v>
      </c>
      <c r="S128" s="352"/>
      <c r="T128" s="307">
        <v>9806.2458999999999</v>
      </c>
      <c r="U128" s="375"/>
      <c r="V128" s="398"/>
      <c r="W128" s="398"/>
    </row>
    <row r="129" spans="11:23" ht="15" x14ac:dyDescent="0.2">
      <c r="K129" s="376">
        <v>6.3355800000000004E-2</v>
      </c>
      <c r="L129" s="376">
        <v>3.4675360000000002E-2</v>
      </c>
      <c r="M129" s="376"/>
      <c r="N129" s="376">
        <v>4.911737E-2</v>
      </c>
      <c r="O129" s="376">
        <v>3.3882740000000001E-2</v>
      </c>
      <c r="P129" s="378"/>
      <c r="Q129" s="352"/>
      <c r="R129" s="307">
        <v>12740.868899999999</v>
      </c>
      <c r="S129" s="352"/>
      <c r="T129" s="307">
        <v>7313.7049200000001</v>
      </c>
      <c r="U129" s="375"/>
      <c r="V129" s="398"/>
      <c r="W129" s="398"/>
    </row>
    <row r="130" spans="11:23" ht="15" x14ac:dyDescent="0.2">
      <c r="K130" s="376">
        <v>9.9046120000000001E-2</v>
      </c>
      <c r="L130" s="376">
        <v>6.8565139999999997E-2</v>
      </c>
      <c r="M130" s="376"/>
      <c r="N130" s="376">
        <v>0.12431676999999999</v>
      </c>
      <c r="O130" s="376">
        <v>7.4160840000000006E-2</v>
      </c>
      <c r="P130" s="378"/>
      <c r="Q130" s="352"/>
      <c r="R130" s="307">
        <v>9629.6885199999997</v>
      </c>
      <c r="S130" s="352"/>
      <c r="T130" s="307">
        <v>6248.2131099999997</v>
      </c>
      <c r="U130" s="375"/>
      <c r="V130" s="398"/>
      <c r="W130" s="398"/>
    </row>
    <row r="131" spans="11:23" ht="15" x14ac:dyDescent="0.2">
      <c r="K131" s="376">
        <v>0.10710536</v>
      </c>
      <c r="L131" s="376">
        <v>5.478334E-2</v>
      </c>
      <c r="M131" s="376"/>
      <c r="N131" s="376">
        <v>9.4328140000000005E-2</v>
      </c>
      <c r="O131" s="376">
        <v>5.4163179999999998E-2</v>
      </c>
      <c r="P131" s="378"/>
      <c r="Q131" s="352"/>
      <c r="R131" s="307">
        <v>8075.6229499999999</v>
      </c>
      <c r="S131" s="352"/>
      <c r="T131" s="307">
        <v>9803.7213100000008</v>
      </c>
      <c r="U131" s="375"/>
      <c r="V131" s="398"/>
      <c r="W131" s="398"/>
    </row>
    <row r="132" spans="11:23" ht="15" x14ac:dyDescent="0.2">
      <c r="K132" s="376">
        <v>9.0792310000000001E-2</v>
      </c>
      <c r="L132" s="376">
        <v>7.618577E-2</v>
      </c>
      <c r="M132" s="376"/>
      <c r="N132" s="376">
        <v>0.1107986</v>
      </c>
      <c r="O132" s="376">
        <v>6.0854459999999999E-2</v>
      </c>
      <c r="P132" s="378"/>
      <c r="Q132" s="352"/>
      <c r="R132" s="307">
        <v>7671.1147499999997</v>
      </c>
      <c r="S132" s="352"/>
      <c r="T132" s="307">
        <v>7867.1803300000001</v>
      </c>
      <c r="U132" s="375"/>
      <c r="V132" s="398"/>
      <c r="W132" s="398"/>
    </row>
    <row r="133" spans="11:23" ht="15" x14ac:dyDescent="0.2">
      <c r="K133" s="376">
        <v>0.21398532000000001</v>
      </c>
      <c r="L133" s="376">
        <v>0.17289069000000001</v>
      </c>
      <c r="M133" s="376"/>
      <c r="N133" s="376">
        <v>8.0761360000000004E-2</v>
      </c>
      <c r="O133" s="376">
        <v>7.4261369999999993E-2</v>
      </c>
      <c r="P133" s="378"/>
      <c r="Q133" s="352"/>
      <c r="R133" s="307">
        <v>12660.4262</v>
      </c>
      <c r="S133" s="352"/>
      <c r="T133" s="307">
        <v>6858.57377</v>
      </c>
      <c r="U133" s="375"/>
      <c r="V133" s="398"/>
      <c r="W133" s="398"/>
    </row>
    <row r="134" spans="11:23" ht="15" x14ac:dyDescent="0.2">
      <c r="K134" s="376">
        <v>5.4188300000000002E-2</v>
      </c>
      <c r="L134" s="376">
        <v>3.6494699999999998E-2</v>
      </c>
      <c r="M134" s="376"/>
      <c r="N134" s="376">
        <v>0.10756114</v>
      </c>
      <c r="O134" s="376">
        <v>7.9963359999999997E-2</v>
      </c>
      <c r="P134" s="378"/>
      <c r="Q134" s="352"/>
      <c r="R134" s="307">
        <v>11857.459000000001</v>
      </c>
      <c r="S134" s="352"/>
      <c r="T134" s="307">
        <v>6898.2623000000003</v>
      </c>
      <c r="U134" s="375"/>
      <c r="V134" s="398"/>
      <c r="W134" s="398"/>
    </row>
    <row r="135" spans="11:23" ht="15" x14ac:dyDescent="0.2">
      <c r="K135" s="376">
        <v>6.7196740000000005E-2</v>
      </c>
      <c r="L135" s="376">
        <v>4.5708850000000002E-2</v>
      </c>
      <c r="M135" s="376"/>
      <c r="N135" s="376">
        <v>0.14405543000000001</v>
      </c>
      <c r="O135" s="376">
        <v>6.3982819999999996E-2</v>
      </c>
      <c r="P135" s="378"/>
      <c r="Q135" s="352"/>
      <c r="R135" s="307">
        <v>12815.360699999999</v>
      </c>
      <c r="S135" s="352"/>
      <c r="T135" s="307">
        <v>7621.7376999999997</v>
      </c>
      <c r="U135" s="375"/>
      <c r="V135" s="398"/>
      <c r="W135" s="398"/>
    </row>
    <row r="136" spans="11:23" ht="15" x14ac:dyDescent="0.2">
      <c r="K136" s="376">
        <v>6.2646339999999995E-2</v>
      </c>
      <c r="L136" s="376">
        <v>3.9809490000000003E-2</v>
      </c>
      <c r="M136" s="376"/>
      <c r="N136" s="376">
        <v>5.1600930000000003E-2</v>
      </c>
      <c r="O136" s="376">
        <v>3.8546839999999999E-2</v>
      </c>
      <c r="P136" s="378"/>
      <c r="Q136" s="352"/>
      <c r="R136" s="307">
        <v>11771.049199999999</v>
      </c>
      <c r="S136" s="352"/>
      <c r="T136" s="307">
        <v>12716.6721</v>
      </c>
      <c r="U136" s="375"/>
      <c r="V136" s="398"/>
      <c r="W136" s="398"/>
    </row>
    <row r="137" spans="11:23" ht="15" x14ac:dyDescent="0.2">
      <c r="K137" s="376">
        <v>0.11716588999999999</v>
      </c>
      <c r="L137" s="376">
        <v>9.3620590000000004E-2</v>
      </c>
      <c r="M137" s="376"/>
      <c r="N137" s="376">
        <v>4.8078570000000001E-2</v>
      </c>
      <c r="O137" s="376">
        <v>3.3605280000000001E-2</v>
      </c>
      <c r="P137" s="378"/>
      <c r="Q137" s="352"/>
      <c r="R137" s="307">
        <v>8524.5082000000002</v>
      </c>
      <c r="S137" s="352"/>
      <c r="T137" s="307">
        <v>8008.5573800000002</v>
      </c>
      <c r="U137" s="375"/>
      <c r="V137" s="398"/>
      <c r="W137" s="398"/>
    </row>
    <row r="138" spans="11:23" ht="15" x14ac:dyDescent="0.2">
      <c r="K138" s="376">
        <v>9.0621229999999997E-2</v>
      </c>
      <c r="L138" s="376">
        <v>4.3438329999999997E-2</v>
      </c>
      <c r="M138" s="376"/>
      <c r="N138" s="376">
        <v>9.8465200000000003E-2</v>
      </c>
      <c r="O138" s="376">
        <v>5.6028210000000002E-2</v>
      </c>
      <c r="P138" s="378"/>
      <c r="Q138" s="352"/>
      <c r="R138" s="307">
        <v>9504.2950799999999</v>
      </c>
      <c r="S138" s="352"/>
      <c r="T138" s="307">
        <v>7041.7541000000001</v>
      </c>
      <c r="U138" s="375"/>
      <c r="V138" s="398"/>
      <c r="W138" s="398"/>
    </row>
    <row r="139" spans="11:23" ht="15" x14ac:dyDescent="0.2">
      <c r="K139" s="376">
        <v>0.11855429000000001</v>
      </c>
      <c r="L139" s="376">
        <v>0.12503017</v>
      </c>
      <c r="M139" s="376"/>
      <c r="N139" s="376">
        <v>0.11006233</v>
      </c>
      <c r="O139" s="376">
        <v>0.11254234</v>
      </c>
      <c r="P139" s="378"/>
      <c r="Q139" s="352"/>
      <c r="R139" s="307">
        <v>10682.3115</v>
      </c>
      <c r="S139" s="352"/>
      <c r="T139" s="307">
        <v>7149.1311500000002</v>
      </c>
      <c r="U139" s="375"/>
      <c r="V139" s="398"/>
      <c r="W139" s="398"/>
    </row>
    <row r="140" spans="11:23" ht="15" x14ac:dyDescent="0.2">
      <c r="K140" s="376">
        <v>4.2738230000000002E-2</v>
      </c>
      <c r="L140" s="376">
        <v>3.7524799999999997E-2</v>
      </c>
      <c r="M140" s="376"/>
      <c r="N140" s="376">
        <v>6.1660590000000001E-2</v>
      </c>
      <c r="O140" s="376">
        <v>4.5309799999999997E-2</v>
      </c>
      <c r="P140" s="378"/>
      <c r="Q140" s="352"/>
      <c r="R140" s="307">
        <v>21191.918000000001</v>
      </c>
      <c r="S140" s="352"/>
      <c r="T140" s="307">
        <v>5451.7868900000003</v>
      </c>
      <c r="U140" s="375"/>
      <c r="V140" s="398"/>
      <c r="W140" s="398"/>
    </row>
    <row r="141" spans="11:23" ht="15" x14ac:dyDescent="0.2">
      <c r="K141" s="376">
        <v>9.6414860000000005E-2</v>
      </c>
      <c r="L141" s="376">
        <v>0.10017151000000001</v>
      </c>
      <c r="M141" s="376"/>
      <c r="N141" s="376">
        <v>6.9827410000000006E-2</v>
      </c>
      <c r="O141" s="376">
        <v>2.8812839999999999E-2</v>
      </c>
      <c r="P141" s="378"/>
      <c r="Q141" s="352"/>
      <c r="R141" s="307">
        <v>12817.4918</v>
      </c>
      <c r="S141" s="352"/>
      <c r="T141" s="307">
        <v>6820.7376999999997</v>
      </c>
      <c r="U141" s="375"/>
      <c r="V141" s="398"/>
      <c r="W141" s="398"/>
    </row>
    <row r="142" spans="11:23" ht="15" x14ac:dyDescent="0.2">
      <c r="K142" s="376">
        <v>7.8414170000000005E-2</v>
      </c>
      <c r="L142" s="376">
        <v>5.6811460000000001E-2</v>
      </c>
      <c r="M142" s="376"/>
      <c r="N142" s="376">
        <v>0.20996910999999999</v>
      </c>
      <c r="O142" s="376">
        <v>0.16048003</v>
      </c>
      <c r="P142" s="378"/>
      <c r="Q142" s="352"/>
      <c r="R142" s="307">
        <v>8848.5245900000009</v>
      </c>
      <c r="S142" s="352"/>
      <c r="T142" s="307">
        <v>6617.6885199999997</v>
      </c>
      <c r="U142" s="375"/>
      <c r="V142" s="398"/>
      <c r="W142" s="398"/>
    </row>
    <row r="143" spans="11:23" ht="15" x14ac:dyDescent="0.2">
      <c r="K143" s="376">
        <v>8.0216910000000002E-2</v>
      </c>
      <c r="L143" s="376">
        <v>5.2849189999999997E-2</v>
      </c>
      <c r="M143" s="376"/>
      <c r="N143" s="376">
        <v>6.4448510000000001E-2</v>
      </c>
      <c r="O143" s="376">
        <v>6.2640890000000005E-2</v>
      </c>
      <c r="P143" s="378"/>
      <c r="Q143" s="352"/>
      <c r="R143" s="307">
        <v>7262.3442599999998</v>
      </c>
      <c r="S143" s="352"/>
      <c r="T143" s="307">
        <v>5856.8852500000003</v>
      </c>
      <c r="U143" s="375"/>
      <c r="V143" s="398"/>
      <c r="W143" s="398"/>
    </row>
    <row r="144" spans="11:23" ht="15" x14ac:dyDescent="0.2">
      <c r="K144" s="376">
        <v>3.5713920000000003E-2</v>
      </c>
      <c r="L144" s="376">
        <v>2.289884E-2</v>
      </c>
      <c r="M144" s="376"/>
      <c r="N144" s="376">
        <v>3.3269590000000002E-2</v>
      </c>
      <c r="O144" s="376">
        <v>2.0962419999999999E-2</v>
      </c>
      <c r="P144" s="378"/>
      <c r="Q144" s="352"/>
      <c r="R144" s="307">
        <v>9456.6885199999997</v>
      </c>
      <c r="S144" s="352"/>
      <c r="T144" s="307">
        <v>5593.0655699999998</v>
      </c>
      <c r="U144" s="375"/>
      <c r="V144" s="398"/>
      <c r="W144" s="398"/>
    </row>
    <row r="145" spans="11:23" ht="15" x14ac:dyDescent="0.2">
      <c r="K145" s="376">
        <v>2.6850510000000001E-2</v>
      </c>
      <c r="L145" s="376">
        <v>1.8777060000000002E-2</v>
      </c>
      <c r="M145" s="376"/>
      <c r="N145" s="376">
        <v>8.6504189999999995E-2</v>
      </c>
      <c r="O145" s="376">
        <v>5.2127220000000002E-2</v>
      </c>
      <c r="P145" s="378"/>
      <c r="Q145" s="352"/>
      <c r="R145" s="307">
        <v>10833.6721</v>
      </c>
      <c r="S145" s="352"/>
      <c r="T145" s="307">
        <v>7308.1147499999997</v>
      </c>
      <c r="U145" s="375"/>
      <c r="V145" s="398"/>
      <c r="W145" s="398"/>
    </row>
    <row r="146" spans="11:23" ht="15" x14ac:dyDescent="0.2">
      <c r="K146" s="376">
        <v>0.26217203</v>
      </c>
      <c r="L146" s="376">
        <v>0.20542932</v>
      </c>
      <c r="M146" s="376"/>
      <c r="N146" s="376">
        <v>6.5093659999999998E-2</v>
      </c>
      <c r="O146" s="376">
        <v>4.8453320000000001E-2</v>
      </c>
      <c r="P146" s="378"/>
      <c r="Q146" s="352"/>
      <c r="R146" s="307">
        <v>10359.8033</v>
      </c>
      <c r="S146" s="352"/>
      <c r="T146" s="307">
        <v>6744.0655699999998</v>
      </c>
      <c r="U146" s="375"/>
      <c r="V146" s="398"/>
      <c r="W146" s="398"/>
    </row>
    <row r="147" spans="11:23" ht="15" x14ac:dyDescent="0.2">
      <c r="K147" s="376">
        <v>9.9121909999999994E-2</v>
      </c>
      <c r="L147" s="376">
        <v>0.11539109</v>
      </c>
      <c r="M147" s="376"/>
      <c r="N147" s="376">
        <v>5.016719E-2</v>
      </c>
      <c r="O147" s="376">
        <v>3.0492459999999999E-2</v>
      </c>
      <c r="P147" s="378"/>
      <c r="Q147" s="352"/>
      <c r="R147" s="307">
        <v>10293.0164</v>
      </c>
      <c r="S147" s="352"/>
      <c r="T147" s="307">
        <v>5394.1639299999997</v>
      </c>
      <c r="U147" s="375"/>
      <c r="V147" s="398"/>
      <c r="W147" s="398"/>
    </row>
    <row r="148" spans="11:23" ht="15" x14ac:dyDescent="0.2">
      <c r="K148" s="376">
        <v>0.19795446</v>
      </c>
      <c r="L148" s="376">
        <v>0.19757336</v>
      </c>
      <c r="M148" s="376"/>
      <c r="N148" s="376">
        <v>6.1098109999999997E-2</v>
      </c>
      <c r="O148" s="376">
        <v>4.7755520000000003E-2</v>
      </c>
      <c r="P148" s="378"/>
      <c r="Q148" s="352"/>
      <c r="R148" s="307">
        <v>10459.032800000001</v>
      </c>
      <c r="S148" s="352"/>
      <c r="T148" s="307">
        <v>7934.0327900000002</v>
      </c>
      <c r="U148" s="375"/>
      <c r="V148" s="398"/>
      <c r="W148" s="398"/>
    </row>
    <row r="149" spans="11:23" ht="15" x14ac:dyDescent="0.2">
      <c r="K149" s="376">
        <v>0.10248172</v>
      </c>
      <c r="L149" s="376">
        <v>4.3874660000000003E-2</v>
      </c>
      <c r="M149" s="376"/>
      <c r="N149" s="376">
        <v>0.11153515</v>
      </c>
      <c r="O149" s="376">
        <v>8.3874260000000006E-2</v>
      </c>
      <c r="P149" s="378"/>
      <c r="Q149" s="352"/>
      <c r="R149" s="307">
        <v>7554.8688499999998</v>
      </c>
      <c r="S149" s="352"/>
      <c r="T149" s="307">
        <v>7350.5901599999997</v>
      </c>
      <c r="U149" s="375"/>
      <c r="V149" s="398"/>
      <c r="W149" s="398"/>
    </row>
    <row r="150" spans="11:23" ht="15" x14ac:dyDescent="0.2">
      <c r="K150" s="376">
        <v>5.5785540000000002E-2</v>
      </c>
      <c r="L150" s="376">
        <v>1.9616310000000001E-2</v>
      </c>
      <c r="M150" s="376"/>
      <c r="N150" s="376">
        <v>4.9918810000000001E-2</v>
      </c>
      <c r="O150" s="376">
        <v>2.550786E-2</v>
      </c>
      <c r="P150" s="378"/>
      <c r="Q150" s="401" t="s">
        <v>468</v>
      </c>
      <c r="R150" s="307">
        <v>10357.0164</v>
      </c>
      <c r="S150" s="352"/>
      <c r="T150" s="307">
        <v>7795.9344300000002</v>
      </c>
      <c r="U150" s="375"/>
      <c r="V150" s="398"/>
      <c r="W150" s="398"/>
    </row>
    <row r="151" spans="11:23" ht="15" x14ac:dyDescent="0.2">
      <c r="K151" s="376">
        <v>0.52557958999999999</v>
      </c>
      <c r="L151" s="376">
        <v>0.41710934999999999</v>
      </c>
      <c r="M151" s="376"/>
      <c r="N151" s="376">
        <v>6.288974E-2</v>
      </c>
      <c r="O151" s="376">
        <v>4.5395169999999999E-2</v>
      </c>
      <c r="P151" s="378"/>
      <c r="Q151" s="352"/>
      <c r="R151" s="307">
        <v>10280.6721</v>
      </c>
      <c r="S151" s="352"/>
      <c r="T151" s="307">
        <v>6537.3278700000001</v>
      </c>
      <c r="U151" s="375"/>
      <c r="V151" s="398"/>
      <c r="W151" s="398"/>
    </row>
    <row r="152" spans="11:23" ht="15" x14ac:dyDescent="0.2">
      <c r="K152" s="376">
        <v>0.10967556000000001</v>
      </c>
      <c r="L152" s="376">
        <v>6.8597409999999998E-2</v>
      </c>
      <c r="M152" s="376"/>
      <c r="N152" s="376">
        <v>6.8971340000000006E-2</v>
      </c>
      <c r="O152" s="376">
        <v>4.2176959999999999E-2</v>
      </c>
      <c r="P152" s="378"/>
      <c r="Q152" s="352"/>
      <c r="R152" s="307">
        <v>10277.4426</v>
      </c>
      <c r="S152" s="352"/>
      <c r="T152" s="307">
        <v>6247.2623000000003</v>
      </c>
      <c r="U152" s="375"/>
      <c r="V152" s="398"/>
      <c r="W152" s="398"/>
    </row>
    <row r="153" spans="11:23" ht="15" x14ac:dyDescent="0.2">
      <c r="K153" s="376">
        <v>0.12964178000000001</v>
      </c>
      <c r="L153" s="376">
        <v>0.10600225000000001</v>
      </c>
      <c r="M153" s="376"/>
      <c r="N153" s="376">
        <v>8.8241749999999994E-2</v>
      </c>
      <c r="O153" s="376">
        <v>6.813988E-2</v>
      </c>
      <c r="P153" s="378"/>
      <c r="Q153" s="352"/>
      <c r="R153" s="307">
        <v>10405.4262</v>
      </c>
      <c r="S153" s="352"/>
      <c r="T153" s="307">
        <v>6270.90164</v>
      </c>
      <c r="U153" s="375"/>
      <c r="V153" s="398"/>
      <c r="W153" s="398"/>
    </row>
    <row r="154" spans="11:23" ht="15" x14ac:dyDescent="0.2">
      <c r="K154" s="376">
        <v>0.15314465999999999</v>
      </c>
      <c r="L154" s="376">
        <v>9.2892870000000002E-2</v>
      </c>
      <c r="M154" s="376"/>
      <c r="N154" s="376">
        <v>6.2917410000000007E-2</v>
      </c>
      <c r="O154" s="376">
        <v>3.0255540000000001E-2</v>
      </c>
      <c r="P154" s="378"/>
      <c r="Q154" s="352"/>
      <c r="R154" s="307">
        <v>12731.9836</v>
      </c>
      <c r="S154" s="352"/>
      <c r="T154" s="307">
        <v>5935.7868900000003</v>
      </c>
      <c r="U154" s="375"/>
      <c r="V154" s="398"/>
      <c r="W154" s="398"/>
    </row>
    <row r="155" spans="11:23" ht="15" x14ac:dyDescent="0.2">
      <c r="K155" s="376">
        <v>0.17457329999999999</v>
      </c>
      <c r="L155" s="376">
        <v>0.11551827000000001</v>
      </c>
      <c r="M155" s="376"/>
      <c r="N155" s="376">
        <v>7.8309439999999994E-2</v>
      </c>
      <c r="O155" s="376">
        <v>4.735698E-2</v>
      </c>
      <c r="P155" s="378"/>
      <c r="Q155" s="352"/>
      <c r="R155" s="307">
        <v>12231.918</v>
      </c>
      <c r="S155" s="352"/>
      <c r="T155" s="307">
        <v>6209.7049200000001</v>
      </c>
      <c r="U155" s="375"/>
      <c r="V155" s="398"/>
      <c r="W155" s="398"/>
    </row>
    <row r="156" spans="11:23" ht="15" x14ac:dyDescent="0.2">
      <c r="K156" s="376">
        <v>4.9477340000000002E-2</v>
      </c>
      <c r="L156" s="376">
        <v>7.0379120000000003E-2</v>
      </c>
      <c r="M156" s="376"/>
      <c r="N156" s="376">
        <v>1.108167E-2</v>
      </c>
      <c r="O156" s="376">
        <v>7.6533599999999997E-3</v>
      </c>
      <c r="P156" s="378"/>
      <c r="Q156" s="352"/>
      <c r="R156" s="307">
        <v>8508.0327899999993</v>
      </c>
      <c r="S156" s="352"/>
      <c r="T156" s="307">
        <v>6007.4098400000003</v>
      </c>
      <c r="U156" s="375"/>
      <c r="V156" s="398"/>
      <c r="W156" s="398"/>
    </row>
    <row r="157" spans="11:23" ht="15" x14ac:dyDescent="0.2">
      <c r="K157" s="376">
        <v>0.16990627</v>
      </c>
      <c r="L157" s="376">
        <v>9.296306E-2</v>
      </c>
      <c r="M157" s="376"/>
      <c r="N157" s="376">
        <v>0.16488354</v>
      </c>
      <c r="O157" s="376">
        <v>0.13949063</v>
      </c>
      <c r="P157" s="378"/>
      <c r="Q157" s="352"/>
      <c r="R157" s="307">
        <v>9973.8852499999994</v>
      </c>
      <c r="S157" s="352"/>
      <c r="T157" s="307">
        <v>6525.3934399999998</v>
      </c>
      <c r="U157" s="375"/>
      <c r="V157" s="398"/>
      <c r="W157" s="398"/>
    </row>
    <row r="158" spans="11:23" ht="15" x14ac:dyDescent="0.2">
      <c r="K158" s="376">
        <v>0.17467252999999999</v>
      </c>
      <c r="L158" s="376">
        <v>0.17730003999999999</v>
      </c>
      <c r="M158" s="376"/>
      <c r="N158" s="376">
        <v>0.16910399000000001</v>
      </c>
      <c r="O158" s="376">
        <v>0.15654514999999999</v>
      </c>
      <c r="P158" s="378"/>
      <c r="Q158" s="352"/>
      <c r="R158" s="307">
        <v>9910.5901599999997</v>
      </c>
      <c r="S158" s="352"/>
      <c r="T158" s="307">
        <v>6755.9180299999998</v>
      </c>
      <c r="U158" s="375"/>
      <c r="V158" s="398"/>
      <c r="W158" s="398"/>
    </row>
    <row r="159" spans="11:23" ht="15" x14ac:dyDescent="0.2">
      <c r="K159" s="376">
        <v>7.5071680000000002E-2</v>
      </c>
      <c r="L159" s="376">
        <v>7.7480389999999996E-2</v>
      </c>
      <c r="M159" s="376"/>
      <c r="N159" s="376">
        <v>0.19363211</v>
      </c>
      <c r="O159" s="376">
        <v>0.15432567</v>
      </c>
      <c r="P159" s="378"/>
      <c r="Q159" s="352"/>
      <c r="R159" s="307">
        <v>10105.147499999999</v>
      </c>
      <c r="S159" s="352"/>
      <c r="T159" s="307">
        <v>7302.2623000000003</v>
      </c>
      <c r="U159" s="375"/>
      <c r="V159" s="398"/>
      <c r="W159" s="398"/>
    </row>
    <row r="160" spans="11:23" ht="15" x14ac:dyDescent="0.2">
      <c r="K160" s="376">
        <v>0.12860070000000001</v>
      </c>
      <c r="L160" s="376">
        <v>7.0413870000000003E-2</v>
      </c>
      <c r="M160" s="376"/>
      <c r="N160" s="376">
        <v>3.2676820000000002E-2</v>
      </c>
      <c r="O160" s="376">
        <v>2.862719E-2</v>
      </c>
      <c r="P160" s="378"/>
      <c r="Q160" s="352"/>
      <c r="R160" s="307">
        <v>14945.147499999999</v>
      </c>
      <c r="S160" s="352"/>
      <c r="T160" s="307">
        <v>7538.8852500000003</v>
      </c>
      <c r="U160" s="375"/>
      <c r="V160" s="398"/>
      <c r="W160" s="398"/>
    </row>
    <row r="161" spans="10:23" ht="15" x14ac:dyDescent="0.2">
      <c r="K161" s="376">
        <v>9.8109039999999995E-2</v>
      </c>
      <c r="L161" s="376">
        <v>6.0063760000000001E-2</v>
      </c>
      <c r="M161" s="376"/>
      <c r="N161" s="376">
        <v>8.8778449999999995E-2</v>
      </c>
      <c r="O161" s="376">
        <v>7.1147470000000004E-2</v>
      </c>
      <c r="P161" s="378"/>
      <c r="Q161" s="352"/>
      <c r="R161" s="307">
        <v>13068.147499999999</v>
      </c>
      <c r="S161" s="352"/>
      <c r="T161" s="307">
        <v>6494.7541000000001</v>
      </c>
      <c r="U161" s="375"/>
      <c r="V161" s="398"/>
      <c r="W161" s="398"/>
    </row>
    <row r="162" spans="10:23" ht="15" x14ac:dyDescent="0.2">
      <c r="K162" s="376">
        <v>0.15735637</v>
      </c>
      <c r="L162" s="376">
        <v>0.15638953</v>
      </c>
      <c r="M162" s="376"/>
      <c r="N162" s="376">
        <v>0.11762494</v>
      </c>
      <c r="O162" s="376">
        <v>6.8621680000000004E-2</v>
      </c>
      <c r="P162" s="378"/>
      <c r="Q162" s="352"/>
      <c r="R162" s="307">
        <v>11562.9836</v>
      </c>
      <c r="S162" s="352"/>
      <c r="T162" s="307">
        <v>7051.3442599999998</v>
      </c>
      <c r="U162" s="375"/>
      <c r="V162" s="398"/>
      <c r="W162" s="398"/>
    </row>
    <row r="163" spans="10:23" ht="15" x14ac:dyDescent="0.2">
      <c r="K163" s="376">
        <v>0.19949476999999999</v>
      </c>
      <c r="L163" s="376">
        <v>0.1905703</v>
      </c>
      <c r="M163" s="376"/>
      <c r="N163" s="376">
        <v>3.8987220000000003E-2</v>
      </c>
      <c r="O163" s="376">
        <v>3.3143060000000002E-2</v>
      </c>
      <c r="P163" s="378"/>
      <c r="Q163" s="352"/>
      <c r="R163" s="307">
        <v>13356.295099999999</v>
      </c>
      <c r="S163" s="352"/>
      <c r="T163" s="307">
        <v>6836.5082000000002</v>
      </c>
      <c r="U163" s="375"/>
      <c r="V163" s="398"/>
      <c r="W163" s="398"/>
    </row>
    <row r="164" spans="10:23" ht="15" x14ac:dyDescent="0.2">
      <c r="K164" s="376">
        <v>0.24094682000000001</v>
      </c>
      <c r="L164" s="376">
        <v>0.15768694</v>
      </c>
      <c r="M164" s="376"/>
      <c r="N164" s="376">
        <v>5.9642019999999997E-2</v>
      </c>
      <c r="O164" s="376">
        <v>3.93487E-2</v>
      </c>
      <c r="P164" s="378"/>
      <c r="Q164" s="352"/>
      <c r="R164" s="307">
        <v>9720.9180300000007</v>
      </c>
      <c r="S164" s="352"/>
      <c r="T164" s="307">
        <v>8753.4098400000003</v>
      </c>
      <c r="U164" s="375"/>
      <c r="V164" s="398"/>
      <c r="W164" s="398"/>
    </row>
    <row r="165" spans="10:23" ht="15" x14ac:dyDescent="0.2">
      <c r="K165" s="376">
        <v>0.12024622</v>
      </c>
      <c r="L165" s="376">
        <v>0.10261605</v>
      </c>
      <c r="M165" s="376"/>
      <c r="N165" s="376">
        <v>7.9764219999999997E-2</v>
      </c>
      <c r="O165" s="376">
        <v>5.5658319999999997E-2</v>
      </c>
      <c r="P165" s="378"/>
      <c r="Q165" s="352"/>
      <c r="R165" s="307">
        <v>10058.5574</v>
      </c>
      <c r="S165" s="352"/>
      <c r="T165" s="307">
        <v>8794.4754099999991</v>
      </c>
      <c r="U165" s="375"/>
      <c r="V165" s="398"/>
      <c r="W165" s="398"/>
    </row>
    <row r="166" spans="10:23" ht="15" x14ac:dyDescent="0.2">
      <c r="K166" s="376">
        <v>6.4820210000000003E-2</v>
      </c>
      <c r="L166" s="376">
        <v>3.6046809999999999E-2</v>
      </c>
      <c r="M166" s="376"/>
      <c r="N166" s="376">
        <v>0.12607276000000001</v>
      </c>
      <c r="O166" s="376">
        <v>0.10065665</v>
      </c>
      <c r="P166" s="378"/>
      <c r="Q166" s="352"/>
      <c r="R166" s="307">
        <v>11351.2623</v>
      </c>
      <c r="S166" s="352"/>
      <c r="T166" s="307">
        <v>10183.3115</v>
      </c>
      <c r="U166" s="375"/>
      <c r="V166" s="398"/>
      <c r="W166" s="398"/>
    </row>
    <row r="167" spans="10:23" ht="15" x14ac:dyDescent="0.2">
      <c r="K167" s="376">
        <v>0.12816593000000001</v>
      </c>
      <c r="L167" s="376">
        <v>5.1585180000000001E-2</v>
      </c>
      <c r="M167" s="376"/>
      <c r="N167" s="376">
        <v>0.11787893000000001</v>
      </c>
      <c r="O167" s="376">
        <v>7.4602070000000006E-2</v>
      </c>
      <c r="P167" s="378"/>
      <c r="Q167" s="352"/>
      <c r="R167" s="307">
        <v>14657.8361</v>
      </c>
      <c r="S167" s="352"/>
      <c r="T167" s="307">
        <v>9572.9672100000007</v>
      </c>
      <c r="U167" s="375"/>
      <c r="V167" s="398"/>
      <c r="W167" s="398"/>
    </row>
    <row r="168" spans="10:23" ht="15" x14ac:dyDescent="0.2">
      <c r="K168" s="376">
        <v>0.14481394</v>
      </c>
      <c r="L168" s="376">
        <v>0.11477292</v>
      </c>
      <c r="M168" s="376"/>
      <c r="N168" s="376">
        <v>3.1582510000000001E-2</v>
      </c>
      <c r="O168" s="376">
        <v>2.787185E-2</v>
      </c>
      <c r="P168" s="378"/>
      <c r="Q168" s="352"/>
      <c r="R168" s="307">
        <v>12173.409799999999</v>
      </c>
      <c r="S168" s="352"/>
      <c r="T168" s="307">
        <v>7911.8688499999998</v>
      </c>
      <c r="U168" s="375"/>
      <c r="V168" s="398"/>
      <c r="W168" s="398"/>
    </row>
    <row r="169" spans="10:23" ht="15" x14ac:dyDescent="0.2">
      <c r="K169" s="376">
        <v>0.12204635</v>
      </c>
      <c r="L169" s="376">
        <v>9.4253310000000007E-2</v>
      </c>
      <c r="M169" s="376"/>
      <c r="N169" s="376">
        <v>7.7319490000000005E-2</v>
      </c>
      <c r="O169" s="376">
        <v>7.629706E-2</v>
      </c>
      <c r="P169" s="378"/>
      <c r="Q169" s="352"/>
      <c r="R169" s="307">
        <v>12954.655699999999</v>
      </c>
      <c r="S169" s="352"/>
      <c r="T169" s="307">
        <v>8036.0655699999998</v>
      </c>
      <c r="U169" s="375"/>
      <c r="V169" s="398"/>
      <c r="W169" s="398"/>
    </row>
    <row r="170" spans="10:23" ht="15" x14ac:dyDescent="0.2">
      <c r="J170" s="368" t="s">
        <v>392</v>
      </c>
      <c r="K170" s="376">
        <v>0.1037627</v>
      </c>
      <c r="L170" s="376">
        <v>7.7134309999999998E-2</v>
      </c>
      <c r="M170" s="376"/>
      <c r="N170" s="376">
        <v>6.1930939999999997E-2</v>
      </c>
      <c r="O170" s="376">
        <v>2.788042E-2</v>
      </c>
      <c r="P170" s="378"/>
      <c r="Q170" s="352"/>
      <c r="R170" s="307">
        <v>11333.6885</v>
      </c>
      <c r="S170" s="352"/>
      <c r="T170" s="307">
        <v>10181.8033</v>
      </c>
      <c r="U170" s="375"/>
      <c r="V170" s="398"/>
      <c r="W170" s="398"/>
    </row>
    <row r="171" spans="10:23" ht="15" x14ac:dyDescent="0.2">
      <c r="K171" s="376">
        <v>0.32912379000000003</v>
      </c>
      <c r="L171" s="376">
        <v>0.29876715999999998</v>
      </c>
      <c r="M171" s="376"/>
      <c r="N171" s="376">
        <v>7.3829240000000004E-2</v>
      </c>
      <c r="O171" s="376">
        <v>4.7715639999999997E-2</v>
      </c>
      <c r="P171" s="378"/>
      <c r="Q171" s="352"/>
      <c r="R171" s="307">
        <v>13450.344300000001</v>
      </c>
      <c r="S171" s="352"/>
      <c r="T171" s="307">
        <v>11576.786899999999</v>
      </c>
      <c r="U171" s="375"/>
      <c r="V171" s="398"/>
      <c r="W171" s="398"/>
    </row>
    <row r="172" spans="10:23" ht="15" x14ac:dyDescent="0.2">
      <c r="K172" s="376">
        <v>4.0101289999999998E-2</v>
      </c>
      <c r="L172" s="376">
        <v>1.9215599999999999E-2</v>
      </c>
      <c r="M172" s="376"/>
      <c r="N172" s="376">
        <v>0.16908860000000001</v>
      </c>
      <c r="O172" s="376">
        <v>0.13712696999999999</v>
      </c>
      <c r="P172" s="378"/>
      <c r="Q172" s="352"/>
      <c r="R172" s="307">
        <v>12450.639300000001</v>
      </c>
      <c r="S172" s="352"/>
      <c r="T172" s="307">
        <v>8331.0655700000007</v>
      </c>
      <c r="U172" s="375"/>
      <c r="V172" s="398"/>
      <c r="W172" s="398"/>
    </row>
    <row r="173" spans="10:23" ht="15" x14ac:dyDescent="0.2">
      <c r="K173" s="376">
        <v>2.2945199999999999E-2</v>
      </c>
      <c r="L173" s="376">
        <v>1.570825E-2</v>
      </c>
      <c r="M173" s="376"/>
      <c r="N173" s="376">
        <v>9.0127970000000002E-2</v>
      </c>
      <c r="O173" s="376">
        <v>5.7336570000000003E-2</v>
      </c>
      <c r="P173" s="378"/>
      <c r="Q173" s="352"/>
      <c r="R173" s="307">
        <v>10458.639300000001</v>
      </c>
      <c r="S173" s="352"/>
      <c r="T173" s="307">
        <v>8456.9180300000007</v>
      </c>
      <c r="U173" s="375"/>
      <c r="V173" s="398"/>
      <c r="W173" s="398"/>
    </row>
    <row r="174" spans="10:23" ht="15" x14ac:dyDescent="0.2">
      <c r="K174" s="376">
        <v>3.2319559999999997E-2</v>
      </c>
      <c r="L174" s="376">
        <v>1.984882E-2</v>
      </c>
      <c r="M174" s="376"/>
      <c r="N174" s="376">
        <v>0.10045319</v>
      </c>
      <c r="O174" s="376">
        <v>3.0307270000000001E-2</v>
      </c>
      <c r="P174" s="378"/>
      <c r="Q174" s="352"/>
      <c r="R174" s="307">
        <v>10810.524600000001</v>
      </c>
      <c r="S174" s="352"/>
      <c r="T174" s="307">
        <v>10914.524600000001</v>
      </c>
      <c r="U174" s="375"/>
      <c r="V174" s="398"/>
      <c r="W174" s="398"/>
    </row>
    <row r="175" spans="10:23" ht="15" x14ac:dyDescent="0.2">
      <c r="K175" s="376">
        <v>6.5749130000000003E-2</v>
      </c>
      <c r="L175" s="376">
        <v>3.8085929999999997E-2</v>
      </c>
      <c r="M175" s="376"/>
      <c r="N175" s="376">
        <v>0.12259878</v>
      </c>
      <c r="O175" s="376">
        <v>8.940418E-2</v>
      </c>
      <c r="P175" s="378"/>
      <c r="Q175" s="352"/>
      <c r="R175" s="307">
        <v>8274.3934399999998</v>
      </c>
      <c r="S175" s="352"/>
      <c r="T175" s="307">
        <v>8363.3606600000003</v>
      </c>
      <c r="U175" s="375"/>
      <c r="V175" s="398"/>
      <c r="W175" s="398"/>
    </row>
    <row r="176" spans="10:23" ht="15" x14ac:dyDescent="0.2">
      <c r="K176" s="376">
        <v>6.9951920000000001E-2</v>
      </c>
      <c r="L176" s="376">
        <v>7.1031810000000001E-2</v>
      </c>
      <c r="M176" s="376"/>
      <c r="N176" s="376">
        <v>0.21973181999999999</v>
      </c>
      <c r="O176" s="376">
        <v>0.18738158999999999</v>
      </c>
      <c r="P176" s="378"/>
      <c r="Q176" s="352"/>
      <c r="R176" s="307">
        <v>9568.5082000000002</v>
      </c>
      <c r="S176" s="352"/>
      <c r="T176" s="307">
        <v>9181.9836099999993</v>
      </c>
      <c r="U176" s="375"/>
      <c r="V176" s="398"/>
      <c r="W176" s="398"/>
    </row>
    <row r="177" spans="11:23" ht="15" x14ac:dyDescent="0.2">
      <c r="K177" s="376">
        <v>8.8016230000000001E-2</v>
      </c>
      <c r="L177" s="376">
        <v>7.0037009999999997E-2</v>
      </c>
      <c r="M177" s="376"/>
      <c r="N177" s="376">
        <v>0.18039616</v>
      </c>
      <c r="O177" s="376">
        <v>0.12238375</v>
      </c>
      <c r="P177" s="378"/>
      <c r="Q177" s="352"/>
      <c r="R177" s="307">
        <v>14383.295099999999</v>
      </c>
      <c r="S177" s="352"/>
      <c r="T177" s="307">
        <v>29027.229500000001</v>
      </c>
      <c r="U177" s="375"/>
      <c r="V177" s="398"/>
      <c r="W177" s="398"/>
    </row>
    <row r="178" spans="11:23" ht="15" x14ac:dyDescent="0.2">
      <c r="K178" s="376">
        <v>0.1101322</v>
      </c>
      <c r="L178" s="376">
        <v>8.1028340000000004E-2</v>
      </c>
      <c r="M178" s="376"/>
      <c r="N178" s="376">
        <v>0.10355635000000001</v>
      </c>
      <c r="O178" s="376">
        <v>7.2730110000000001E-2</v>
      </c>
      <c r="P178" s="378"/>
      <c r="Q178" s="352"/>
      <c r="R178" s="307">
        <v>12360.704900000001</v>
      </c>
      <c r="S178" s="352"/>
      <c r="T178" s="307">
        <v>8372.5901599999997</v>
      </c>
      <c r="U178" s="375"/>
      <c r="V178" s="398"/>
      <c r="W178" s="398"/>
    </row>
    <row r="179" spans="11:23" ht="15" x14ac:dyDescent="0.2">
      <c r="K179" s="376">
        <v>7.5033440000000007E-2</v>
      </c>
      <c r="L179" s="376">
        <v>3.3926999999999999E-2</v>
      </c>
      <c r="M179" s="376"/>
      <c r="N179" s="376">
        <v>7.4088020000000004E-2</v>
      </c>
      <c r="O179" s="376">
        <v>4.8631720000000003E-2</v>
      </c>
      <c r="P179" s="378"/>
      <c r="Q179" s="352"/>
      <c r="R179" s="307">
        <v>15623.950800000001</v>
      </c>
      <c r="S179" s="352"/>
      <c r="T179" s="307">
        <v>8147.57377</v>
      </c>
      <c r="U179" s="375"/>
      <c r="V179" s="398"/>
      <c r="W179" s="398"/>
    </row>
    <row r="180" spans="11:23" ht="15" x14ac:dyDescent="0.2">
      <c r="K180" s="376">
        <v>0.30985634000000001</v>
      </c>
      <c r="L180" s="376">
        <v>0.17040408000000001</v>
      </c>
      <c r="M180" s="381" t="s">
        <v>392</v>
      </c>
      <c r="N180" s="376">
        <v>6.6367930000000006E-2</v>
      </c>
      <c r="O180" s="376">
        <v>2.656998E-2</v>
      </c>
      <c r="P180" s="378"/>
      <c r="Q180" s="352"/>
      <c r="R180" s="307">
        <v>27702.1803</v>
      </c>
      <c r="S180" s="352"/>
      <c r="T180" s="307">
        <v>7990.3278700000001</v>
      </c>
      <c r="U180" s="375"/>
      <c r="V180" s="398"/>
      <c r="W180" s="398"/>
    </row>
    <row r="181" spans="11:23" ht="15" x14ac:dyDescent="0.2">
      <c r="K181" s="376">
        <v>1.705858E-2</v>
      </c>
      <c r="L181" s="376">
        <v>1.057691E-2</v>
      </c>
      <c r="N181" s="376">
        <v>0.17911479</v>
      </c>
      <c r="O181" s="376">
        <v>0.17211846</v>
      </c>
      <c r="P181" s="378"/>
      <c r="Q181" s="352"/>
      <c r="R181" s="307">
        <v>27606.262299999999</v>
      </c>
      <c r="S181" s="352"/>
      <c r="T181" s="307">
        <v>8633.3770499999991</v>
      </c>
      <c r="U181" s="375"/>
      <c r="V181" s="398"/>
      <c r="W181" s="398"/>
    </row>
    <row r="182" spans="11:23" ht="15" x14ac:dyDescent="0.2">
      <c r="K182" s="376">
        <v>8.3861619999999998E-2</v>
      </c>
      <c r="L182" s="376">
        <v>4.4636170000000003E-2</v>
      </c>
      <c r="M182" s="376"/>
      <c r="N182" s="376">
        <v>6.4614690000000002E-2</v>
      </c>
      <c r="O182" s="376">
        <v>4.2229999999999997E-2</v>
      </c>
      <c r="P182" s="378"/>
      <c r="Q182" s="352"/>
      <c r="R182" s="307">
        <v>14462.0656</v>
      </c>
      <c r="S182" s="352"/>
      <c r="T182" s="307">
        <v>8081.1639299999997</v>
      </c>
      <c r="U182" s="375"/>
      <c r="V182" s="398"/>
      <c r="W182" s="398"/>
    </row>
    <row r="183" spans="11:23" ht="15" x14ac:dyDescent="0.2">
      <c r="K183" s="376">
        <v>2.5738859999999999E-2</v>
      </c>
      <c r="L183" s="376">
        <v>2.994407E-2</v>
      </c>
      <c r="M183" s="376"/>
      <c r="N183" s="376">
        <v>0.14263707</v>
      </c>
      <c r="O183" s="376">
        <v>8.6479189999999997E-2</v>
      </c>
      <c r="P183" s="378"/>
      <c r="Q183" s="352"/>
      <c r="R183" s="307">
        <v>10061.623</v>
      </c>
      <c r="S183" s="402" t="s">
        <v>184</v>
      </c>
      <c r="T183" s="307">
        <v>3512.3442599999998</v>
      </c>
      <c r="U183" s="375"/>
      <c r="V183" s="398"/>
      <c r="W183" s="398"/>
    </row>
    <row r="184" spans="11:23" ht="15" x14ac:dyDescent="0.2">
      <c r="K184" s="376">
        <v>0.14377445</v>
      </c>
      <c r="L184" s="376">
        <v>0.11542273</v>
      </c>
      <c r="M184" s="376"/>
      <c r="N184" s="376">
        <v>6.7619460000000006E-2</v>
      </c>
      <c r="O184" s="376">
        <v>3.0509669999999999E-2</v>
      </c>
      <c r="P184" s="378"/>
      <c r="Q184" s="352"/>
      <c r="R184" s="307">
        <v>12473.213100000001</v>
      </c>
      <c r="S184" s="307"/>
      <c r="T184" s="307">
        <v>3872.2131100000001</v>
      </c>
      <c r="U184" s="375"/>
      <c r="V184" s="398"/>
      <c r="W184" s="398"/>
    </row>
    <row r="185" spans="11:23" ht="15" x14ac:dyDescent="0.2">
      <c r="K185" s="376">
        <v>0.14767910000000001</v>
      </c>
      <c r="L185" s="376">
        <v>0.13112436</v>
      </c>
      <c r="M185" s="376"/>
      <c r="N185" s="376">
        <v>5.756443E-2</v>
      </c>
      <c r="O185" s="376">
        <v>5.0663689999999997E-2</v>
      </c>
      <c r="P185" s="378"/>
      <c r="Q185" s="352"/>
      <c r="R185" s="307">
        <v>10794.278700000001</v>
      </c>
      <c r="S185" s="307"/>
      <c r="T185" s="307">
        <v>3833.2950799999999</v>
      </c>
      <c r="U185" s="375"/>
      <c r="V185" s="398"/>
      <c r="W185" s="398"/>
    </row>
    <row r="186" spans="11:23" ht="15" x14ac:dyDescent="0.2">
      <c r="K186" s="376">
        <v>4.049179E-2</v>
      </c>
      <c r="L186" s="376">
        <v>1.7399290000000001E-2</v>
      </c>
      <c r="M186" s="376"/>
      <c r="N186" s="376">
        <v>0.15511707999999999</v>
      </c>
      <c r="O186" s="376">
        <v>0.10079404</v>
      </c>
      <c r="P186" s="378"/>
      <c r="Q186" s="352"/>
      <c r="R186" s="307">
        <v>19756.4918</v>
      </c>
      <c r="S186" s="307"/>
      <c r="T186" s="307">
        <v>3659.7541000000001</v>
      </c>
      <c r="U186" s="375"/>
      <c r="V186" s="398"/>
      <c r="W186" s="398"/>
    </row>
    <row r="187" spans="11:23" ht="15" x14ac:dyDescent="0.2">
      <c r="K187" s="376">
        <v>0.1184047</v>
      </c>
      <c r="L187" s="376">
        <v>8.5609480000000002E-2</v>
      </c>
      <c r="M187" s="376"/>
      <c r="N187" s="376">
        <v>0.20612927</v>
      </c>
      <c r="O187" s="376">
        <v>0.13951350000000001</v>
      </c>
      <c r="P187" s="378"/>
      <c r="Q187" s="352"/>
      <c r="R187" s="307">
        <v>22214.623</v>
      </c>
      <c r="S187" s="307"/>
      <c r="T187" s="307">
        <v>3707.7213099999999</v>
      </c>
      <c r="U187" s="375"/>
      <c r="V187" s="398"/>
      <c r="W187" s="398"/>
    </row>
    <row r="188" spans="11:23" ht="15" x14ac:dyDescent="0.2">
      <c r="K188" s="376">
        <v>0.10246252</v>
      </c>
      <c r="L188" s="376">
        <v>7.308982E-2</v>
      </c>
      <c r="M188" s="376"/>
      <c r="N188" s="376">
        <v>0.15157525999999999</v>
      </c>
      <c r="O188" s="376">
        <v>0.100492</v>
      </c>
      <c r="P188" s="378"/>
      <c r="Q188" s="352"/>
      <c r="R188" s="307">
        <v>12810.901599999999</v>
      </c>
      <c r="S188" s="307"/>
      <c r="T188" s="307">
        <v>4096.6065600000002</v>
      </c>
      <c r="U188" s="375"/>
      <c r="V188" s="398"/>
      <c r="W188" s="398"/>
    </row>
    <row r="189" spans="11:23" ht="15" x14ac:dyDescent="0.2">
      <c r="K189" s="376">
        <v>0.10638409</v>
      </c>
      <c r="L189" s="376">
        <v>7.8313809999999998E-2</v>
      </c>
      <c r="M189" s="376"/>
      <c r="N189" s="376">
        <v>0.25243739999999998</v>
      </c>
      <c r="O189" s="376">
        <v>7.6838089999999998E-2</v>
      </c>
      <c r="P189" s="378"/>
      <c r="Q189" s="352"/>
      <c r="R189" s="307">
        <v>9722.4262299999991</v>
      </c>
      <c r="S189" s="307"/>
      <c r="T189" s="307">
        <v>3940.1967199999999</v>
      </c>
      <c r="U189" s="375"/>
      <c r="V189" s="398"/>
      <c r="W189" s="398"/>
    </row>
    <row r="190" spans="11:23" ht="15" x14ac:dyDescent="0.2">
      <c r="K190" s="376">
        <v>5.2073649999999999E-2</v>
      </c>
      <c r="L190" s="376">
        <v>2.984964E-2</v>
      </c>
      <c r="M190" s="376"/>
      <c r="N190" s="376">
        <v>0.37542565999999999</v>
      </c>
      <c r="O190" s="376">
        <v>0.26863347999999998</v>
      </c>
      <c r="P190" s="378"/>
      <c r="Q190" s="352"/>
      <c r="R190" s="307">
        <v>9423.5245900000009</v>
      </c>
      <c r="S190" s="307"/>
      <c r="T190" s="307">
        <v>4013.9672099999998</v>
      </c>
      <c r="U190" s="375"/>
      <c r="V190" s="398"/>
      <c r="W190" s="398"/>
    </row>
    <row r="191" spans="11:23" ht="15" x14ac:dyDescent="0.2">
      <c r="K191" s="376">
        <v>0.10915159000000001</v>
      </c>
      <c r="L191" s="376">
        <v>6.3361290000000001E-2</v>
      </c>
      <c r="M191" s="376"/>
      <c r="N191" s="376">
        <v>0.17991513000000001</v>
      </c>
      <c r="O191" s="376">
        <v>0.14296122</v>
      </c>
      <c r="P191" s="378"/>
      <c r="Q191" s="352"/>
      <c r="R191" s="307">
        <v>11000.295099999999</v>
      </c>
      <c r="S191" s="307"/>
      <c r="T191" s="307">
        <v>3625.3934399999998</v>
      </c>
      <c r="U191" s="375"/>
      <c r="V191" s="398"/>
      <c r="W191" s="398"/>
    </row>
    <row r="192" spans="11:23" ht="15" x14ac:dyDescent="0.2">
      <c r="K192" s="376">
        <v>8.9381100000000005E-2</v>
      </c>
      <c r="L192" s="376">
        <v>7.8841969999999997E-2</v>
      </c>
      <c r="M192" s="376"/>
      <c r="N192" s="376">
        <v>0.11918734</v>
      </c>
      <c r="O192" s="376">
        <v>6.8161200000000005E-2</v>
      </c>
      <c r="P192" s="378"/>
      <c r="Q192" s="352"/>
      <c r="R192" s="307">
        <v>9441.0819699999993</v>
      </c>
      <c r="S192" s="307"/>
      <c r="T192" s="307">
        <v>3753.8032800000001</v>
      </c>
      <c r="U192" s="375"/>
      <c r="V192" s="398"/>
      <c r="W192" s="398"/>
    </row>
    <row r="193" spans="11:23" ht="15" x14ac:dyDescent="0.2">
      <c r="K193" s="376">
        <v>0.19111023999999999</v>
      </c>
      <c r="L193" s="376">
        <v>0.16015162999999999</v>
      </c>
      <c r="M193" s="376"/>
      <c r="N193" s="376">
        <v>0.11318831</v>
      </c>
      <c r="O193" s="376">
        <v>9.4674209999999995E-2</v>
      </c>
      <c r="P193" s="378"/>
      <c r="Q193" s="352"/>
      <c r="R193" s="307">
        <v>9271.6885199999997</v>
      </c>
      <c r="S193" s="307"/>
      <c r="T193" s="307">
        <v>3890.47541</v>
      </c>
      <c r="U193" s="375"/>
      <c r="V193" s="398"/>
      <c r="W193" s="398"/>
    </row>
    <row r="194" spans="11:23" ht="15" x14ac:dyDescent="0.2">
      <c r="K194" s="376">
        <v>3.7923159999999997E-2</v>
      </c>
      <c r="L194" s="376">
        <v>2.049229E-2</v>
      </c>
      <c r="M194" s="376"/>
      <c r="N194" s="376">
        <v>0.12521892000000001</v>
      </c>
      <c r="O194" s="376">
        <v>0.12118423</v>
      </c>
      <c r="P194" s="378"/>
      <c r="Q194" s="352"/>
      <c r="R194" s="307">
        <v>11434.5082</v>
      </c>
      <c r="S194" s="307"/>
      <c r="T194" s="307">
        <v>3890.1967199999999</v>
      </c>
      <c r="U194" s="375"/>
      <c r="V194" s="398"/>
      <c r="W194" s="398"/>
    </row>
    <row r="195" spans="11:23" ht="15" x14ac:dyDescent="0.2">
      <c r="K195" s="376">
        <v>7.5034080000000003E-2</v>
      </c>
      <c r="L195" s="376">
        <v>5.1110669999999997E-2</v>
      </c>
      <c r="M195" s="376"/>
      <c r="N195" s="376">
        <v>0.69837457000000003</v>
      </c>
      <c r="O195" s="376">
        <v>0.58570712000000003</v>
      </c>
      <c r="P195" s="378"/>
      <c r="Q195" s="352"/>
      <c r="R195" s="307">
        <v>12486.0656</v>
      </c>
      <c r="S195" s="307"/>
      <c r="T195" s="307">
        <v>4545.6229499999999</v>
      </c>
      <c r="U195" s="375"/>
      <c r="V195" s="398"/>
      <c r="W195" s="398"/>
    </row>
    <row r="196" spans="11:23" ht="15" x14ac:dyDescent="0.2">
      <c r="K196" s="376">
        <v>9.4867670000000001E-2</v>
      </c>
      <c r="L196" s="376">
        <v>4.08327E-2</v>
      </c>
      <c r="M196" s="376"/>
      <c r="N196" s="376">
        <v>0.23139725</v>
      </c>
      <c r="O196" s="376">
        <v>0.21099656999999999</v>
      </c>
      <c r="P196" s="378"/>
      <c r="Q196" s="352"/>
      <c r="R196" s="307">
        <v>12937.377</v>
      </c>
      <c r="S196" s="307"/>
      <c r="T196" s="307">
        <v>4461.9344300000002</v>
      </c>
      <c r="U196" s="375"/>
      <c r="V196" s="398"/>
      <c r="W196" s="398"/>
    </row>
    <row r="197" spans="11:23" ht="15" x14ac:dyDescent="0.2">
      <c r="K197" s="376">
        <v>0.15451359000000001</v>
      </c>
      <c r="L197" s="376">
        <v>0.14066381999999999</v>
      </c>
      <c r="M197" s="376"/>
      <c r="N197" s="376">
        <v>0.21038467999999999</v>
      </c>
      <c r="O197" s="376">
        <v>0.16557330000000001</v>
      </c>
      <c r="P197" s="378"/>
      <c r="Q197" s="352"/>
      <c r="R197" s="307">
        <v>9315.0163900000007</v>
      </c>
      <c r="S197" s="307"/>
      <c r="T197" s="307">
        <v>7113.5082000000002</v>
      </c>
      <c r="U197" s="375"/>
      <c r="V197" s="398"/>
      <c r="W197" s="398"/>
    </row>
    <row r="198" spans="11:23" ht="15" x14ac:dyDescent="0.2">
      <c r="K198" s="376">
        <v>0.83634786999999999</v>
      </c>
      <c r="L198" s="376">
        <v>1.7276872299999999</v>
      </c>
      <c r="M198" s="376"/>
      <c r="N198" s="376">
        <v>8.7139750000000002E-2</v>
      </c>
      <c r="O198" s="376">
        <v>7.5313379999999999E-2</v>
      </c>
      <c r="P198" s="378"/>
      <c r="Q198" s="352"/>
      <c r="R198" s="307">
        <v>7173.1639299999997</v>
      </c>
      <c r="S198" s="307"/>
      <c r="T198" s="307">
        <v>4186.8032800000001</v>
      </c>
      <c r="U198" s="375"/>
      <c r="V198" s="398"/>
      <c r="W198" s="398"/>
    </row>
    <row r="199" spans="11:23" ht="15" x14ac:dyDescent="0.2">
      <c r="K199" s="376">
        <v>0.14279877999999999</v>
      </c>
      <c r="L199" s="376">
        <v>0.12655891</v>
      </c>
      <c r="M199" s="376"/>
      <c r="N199" s="376">
        <v>6.9982030000000001E-2</v>
      </c>
      <c r="O199" s="376">
        <v>4.7491029999999997E-2</v>
      </c>
      <c r="P199" s="378"/>
      <c r="Q199" s="352"/>
      <c r="R199" s="307">
        <v>9693.8852499999994</v>
      </c>
      <c r="S199" s="307"/>
      <c r="T199" s="307">
        <v>4011.5082000000002</v>
      </c>
      <c r="U199" s="375"/>
      <c r="V199" s="398"/>
      <c r="W199" s="398"/>
    </row>
    <row r="200" spans="11:23" ht="15" x14ac:dyDescent="0.2">
      <c r="K200" s="376">
        <v>5.6816539999999999E-2</v>
      </c>
      <c r="L200" s="376">
        <v>4.0582390000000003E-2</v>
      </c>
      <c r="M200" s="376"/>
      <c r="N200" s="376">
        <v>0.15277166</v>
      </c>
      <c r="O200" s="376">
        <v>6.8171620000000002E-2</v>
      </c>
      <c r="P200" s="378"/>
      <c r="Q200" s="352"/>
      <c r="R200" s="307">
        <v>10476.901599999999</v>
      </c>
      <c r="S200" s="307"/>
      <c r="T200" s="307">
        <v>3765.2131100000001</v>
      </c>
      <c r="U200" s="375"/>
      <c r="V200" s="398"/>
      <c r="W200" s="398"/>
    </row>
    <row r="201" spans="11:23" ht="15" x14ac:dyDescent="0.2">
      <c r="K201" s="376">
        <v>8.0995899999999996E-2</v>
      </c>
      <c r="L201" s="376">
        <v>7.6226470000000005E-2</v>
      </c>
      <c r="M201" s="376"/>
      <c r="N201" s="376">
        <v>8.0288590000000007E-2</v>
      </c>
      <c r="O201" s="376">
        <v>3.1064479999999998E-2</v>
      </c>
      <c r="P201" s="378"/>
      <c r="Q201" s="352"/>
      <c r="R201" s="307">
        <v>10048.540999999999</v>
      </c>
      <c r="S201" s="307"/>
      <c r="T201" s="307">
        <v>3690.3606599999998</v>
      </c>
      <c r="U201" s="375"/>
      <c r="V201" s="398"/>
      <c r="W201" s="398"/>
    </row>
    <row r="202" spans="11:23" ht="15" x14ac:dyDescent="0.2">
      <c r="K202" s="376">
        <v>7.8411339999999996E-2</v>
      </c>
      <c r="L202" s="376">
        <v>5.9966249999999999E-2</v>
      </c>
      <c r="M202" s="376"/>
      <c r="N202" s="376">
        <v>6.1599080000000001E-2</v>
      </c>
      <c r="O202" s="376">
        <v>6.2352100000000001E-2</v>
      </c>
      <c r="P202" s="378"/>
      <c r="Q202" s="352"/>
      <c r="R202" s="307">
        <v>10784.0656</v>
      </c>
      <c r="S202" s="307"/>
      <c r="T202" s="307">
        <v>3880.9672099999998</v>
      </c>
      <c r="U202" s="375"/>
      <c r="V202" s="398"/>
      <c r="W202" s="398"/>
    </row>
    <row r="203" spans="11:23" ht="15" x14ac:dyDescent="0.2">
      <c r="K203" s="376">
        <v>4.3993730000000002E-2</v>
      </c>
      <c r="L203" s="376">
        <v>3.536918E-2</v>
      </c>
      <c r="M203" s="376"/>
      <c r="N203" s="376">
        <v>0.24890097</v>
      </c>
      <c r="O203" s="376">
        <v>0.19834287</v>
      </c>
      <c r="P203" s="378"/>
      <c r="Q203" s="352"/>
      <c r="R203" s="307">
        <v>10566.3279</v>
      </c>
      <c r="S203" s="307"/>
      <c r="T203" s="307">
        <v>4553.47541</v>
      </c>
      <c r="U203" s="375"/>
      <c r="V203" s="398"/>
      <c r="W203" s="398"/>
    </row>
    <row r="204" spans="11:23" ht="15" x14ac:dyDescent="0.2">
      <c r="K204" s="376">
        <v>9.4603240000000005E-2</v>
      </c>
      <c r="L204" s="376">
        <v>7.6536119999999999E-2</v>
      </c>
      <c r="M204" s="376"/>
      <c r="N204" s="376">
        <v>9.7096199999999994E-2</v>
      </c>
      <c r="O204" s="376">
        <v>6.0852990000000003E-2</v>
      </c>
      <c r="P204" s="378"/>
      <c r="Q204" s="352"/>
      <c r="R204" s="307">
        <v>11393.3115</v>
      </c>
      <c r="S204" s="307"/>
      <c r="T204" s="307">
        <v>4014.8032800000001</v>
      </c>
      <c r="U204" s="375"/>
      <c r="V204" s="398"/>
      <c r="W204" s="398"/>
    </row>
    <row r="205" spans="11:23" ht="15" x14ac:dyDescent="0.2">
      <c r="K205" s="376">
        <v>0.16246258999999999</v>
      </c>
      <c r="L205" s="376">
        <v>0.11013996</v>
      </c>
      <c r="M205" s="376"/>
      <c r="N205" s="376">
        <v>0.19322143999999999</v>
      </c>
      <c r="O205" s="376">
        <v>7.3822849999999995E-2</v>
      </c>
      <c r="P205" s="378"/>
      <c r="Q205" s="352"/>
      <c r="R205" s="307">
        <v>9702.8688500000007</v>
      </c>
      <c r="S205" s="307"/>
      <c r="T205" s="307">
        <v>4034.5901600000002</v>
      </c>
      <c r="U205" s="375"/>
      <c r="V205" s="398"/>
      <c r="W205" s="398"/>
    </row>
    <row r="206" spans="11:23" ht="15" x14ac:dyDescent="0.2">
      <c r="M206" s="376"/>
      <c r="N206" s="376">
        <v>6.668085E-2</v>
      </c>
      <c r="O206" s="376">
        <v>5.4641519999999999E-2</v>
      </c>
      <c r="P206" s="378"/>
      <c r="Q206" s="352"/>
      <c r="R206" s="307">
        <v>11667.6885</v>
      </c>
      <c r="S206" s="307"/>
      <c r="T206" s="307">
        <v>4213.5573800000002</v>
      </c>
      <c r="U206" s="375"/>
      <c r="V206" s="398"/>
      <c r="W206" s="398"/>
    </row>
    <row r="207" spans="11:23" ht="15" x14ac:dyDescent="0.2">
      <c r="M207" s="376"/>
      <c r="N207" s="376">
        <v>0.17739068</v>
      </c>
      <c r="O207" s="376">
        <v>0.22510152999999999</v>
      </c>
      <c r="P207" s="378"/>
      <c r="Q207" s="352"/>
      <c r="R207" s="307">
        <v>10643.9344</v>
      </c>
      <c r="S207" s="307"/>
      <c r="T207" s="307">
        <v>4122.52459</v>
      </c>
      <c r="U207" s="375"/>
      <c r="V207" s="398"/>
      <c r="W207" s="398"/>
    </row>
    <row r="208" spans="11:23" ht="15" x14ac:dyDescent="0.2">
      <c r="M208" s="376"/>
      <c r="N208" s="376">
        <v>0.16835291999999999</v>
      </c>
      <c r="O208" s="376">
        <v>0.13323435</v>
      </c>
      <c r="P208" s="378"/>
      <c r="Q208" s="352"/>
      <c r="R208" s="307">
        <v>12478.7377</v>
      </c>
      <c r="S208" s="307"/>
      <c r="T208" s="307">
        <v>4003.2786900000001</v>
      </c>
      <c r="U208" s="375"/>
      <c r="V208" s="398"/>
      <c r="W208" s="398"/>
    </row>
    <row r="209" spans="11:23" ht="15" x14ac:dyDescent="0.2">
      <c r="M209" s="376"/>
      <c r="N209" s="376">
        <v>0.15115344</v>
      </c>
      <c r="O209" s="376">
        <v>0.21689315000000001</v>
      </c>
      <c r="P209" s="378"/>
      <c r="Q209" s="352"/>
      <c r="R209" s="307">
        <v>9720.1147500000006</v>
      </c>
      <c r="S209" s="307"/>
      <c r="T209" s="307">
        <v>3946.5409800000002</v>
      </c>
      <c r="U209" s="375"/>
      <c r="V209" s="398"/>
      <c r="W209" s="398"/>
    </row>
    <row r="210" spans="11:23" ht="15" x14ac:dyDescent="0.2">
      <c r="M210" s="376"/>
      <c r="N210" s="376">
        <v>0.10976421</v>
      </c>
      <c r="O210" s="376">
        <v>6.9395129999999999E-2</v>
      </c>
      <c r="P210" s="378"/>
      <c r="Q210" s="352"/>
      <c r="R210" s="307">
        <v>11350.6885</v>
      </c>
      <c r="S210" s="307"/>
      <c r="T210" s="307">
        <v>3347.90164</v>
      </c>
      <c r="U210" s="375"/>
      <c r="V210" s="398"/>
      <c r="W210" s="398"/>
    </row>
    <row r="211" spans="11:23" ht="15" x14ac:dyDescent="0.2">
      <c r="M211" s="376"/>
      <c r="N211" s="376">
        <v>0.19383527</v>
      </c>
      <c r="O211" s="376">
        <v>0.12487505</v>
      </c>
      <c r="P211" s="378"/>
      <c r="Q211" s="352"/>
      <c r="R211" s="307">
        <v>10451.901599999999</v>
      </c>
      <c r="S211" s="307"/>
      <c r="T211" s="307">
        <v>3854.2131100000001</v>
      </c>
      <c r="U211" s="375"/>
      <c r="V211" s="398"/>
      <c r="W211" s="398"/>
    </row>
    <row r="212" spans="11:23" ht="15" x14ac:dyDescent="0.2">
      <c r="M212" s="376"/>
      <c r="N212" s="376">
        <v>0.41830477999999999</v>
      </c>
      <c r="O212" s="376">
        <v>0.31926159999999998</v>
      </c>
      <c r="P212" s="378"/>
      <c r="Q212" s="352"/>
      <c r="R212" s="307">
        <v>9502.90164</v>
      </c>
      <c r="S212" s="307"/>
      <c r="T212" s="307">
        <v>3915.1475399999999</v>
      </c>
      <c r="U212" s="375"/>
      <c r="V212" s="398"/>
      <c r="W212" s="398"/>
    </row>
    <row r="213" spans="11:23" ht="15" x14ac:dyDescent="0.2">
      <c r="M213" s="376"/>
      <c r="N213" s="376">
        <v>0.2401739</v>
      </c>
      <c r="O213" s="376">
        <v>0.29502646999999999</v>
      </c>
      <c r="P213" s="378"/>
      <c r="Q213" s="352"/>
      <c r="R213" s="307">
        <v>9600.5082000000002</v>
      </c>
      <c r="S213" s="307"/>
      <c r="T213" s="307">
        <v>3678.7213099999999</v>
      </c>
      <c r="U213" s="375"/>
      <c r="V213" s="398"/>
      <c r="W213" s="398"/>
    </row>
    <row r="214" spans="11:23" ht="15" x14ac:dyDescent="0.2">
      <c r="M214" s="376"/>
      <c r="N214" s="376">
        <v>0.28366297000000001</v>
      </c>
      <c r="O214" s="376">
        <v>0.20713013</v>
      </c>
      <c r="P214" s="378"/>
      <c r="Q214" s="352"/>
      <c r="R214" s="307">
        <v>13352.5738</v>
      </c>
      <c r="S214" s="307"/>
      <c r="T214" s="307">
        <v>3337.2458999999999</v>
      </c>
      <c r="U214" s="375"/>
      <c r="V214" s="398"/>
      <c r="W214" s="398"/>
    </row>
    <row r="215" spans="11:23" ht="15" x14ac:dyDescent="0.2">
      <c r="M215" s="376"/>
      <c r="N215" s="376">
        <v>0.45241995000000002</v>
      </c>
      <c r="O215" s="376">
        <v>0.52667516000000003</v>
      </c>
      <c r="P215" s="378"/>
      <c r="Q215" s="352"/>
      <c r="R215" s="307">
        <v>9085.0819699999993</v>
      </c>
      <c r="S215" s="307"/>
      <c r="T215" s="307">
        <v>12160.8197</v>
      </c>
      <c r="U215" s="375"/>
      <c r="V215" s="398"/>
      <c r="W215" s="398"/>
    </row>
    <row r="216" spans="11:23" ht="15" x14ac:dyDescent="0.2">
      <c r="M216" s="376"/>
      <c r="N216" s="376">
        <v>0.18210277</v>
      </c>
      <c r="O216" s="376">
        <v>0.12132782</v>
      </c>
      <c r="P216" s="378"/>
      <c r="Q216" s="352"/>
      <c r="R216" s="307">
        <v>8789.2458999999999</v>
      </c>
      <c r="S216" s="307"/>
      <c r="T216" s="307">
        <v>11399.623</v>
      </c>
      <c r="U216" s="375"/>
      <c r="V216" s="398"/>
      <c r="W216" s="398"/>
    </row>
    <row r="217" spans="11:23" ht="15" x14ac:dyDescent="0.2">
      <c r="K217" s="376"/>
      <c r="L217" s="376"/>
      <c r="M217" s="376"/>
      <c r="N217" s="376">
        <v>0.58437992000000005</v>
      </c>
      <c r="O217" s="376">
        <v>0.65583102999999998</v>
      </c>
      <c r="P217" s="378"/>
      <c r="Q217" s="352"/>
      <c r="R217" s="307">
        <v>12753.393400000001</v>
      </c>
      <c r="S217" s="307"/>
      <c r="T217" s="307">
        <v>12044.786899999999</v>
      </c>
      <c r="U217" s="375"/>
      <c r="V217" s="398"/>
      <c r="W217" s="398"/>
    </row>
    <row r="218" spans="11:23" ht="15" x14ac:dyDescent="0.2">
      <c r="K218" s="376"/>
      <c r="L218" s="376"/>
      <c r="M218" s="376"/>
      <c r="N218" s="376">
        <v>0.15514104000000001</v>
      </c>
      <c r="O218" s="376">
        <v>0.11475297</v>
      </c>
      <c r="P218" s="378"/>
      <c r="Q218" s="352"/>
      <c r="R218" s="307">
        <v>10495.655699999999</v>
      </c>
      <c r="S218" s="307"/>
      <c r="T218" s="307">
        <v>12791.082</v>
      </c>
      <c r="U218" s="375"/>
      <c r="V218" s="398"/>
      <c r="W218" s="398"/>
    </row>
    <row r="219" spans="11:23" ht="15" x14ac:dyDescent="0.2">
      <c r="K219" s="376"/>
      <c r="L219" s="376"/>
      <c r="M219" s="376"/>
      <c r="N219" s="376">
        <v>0.40588612000000002</v>
      </c>
      <c r="O219" s="376">
        <v>0.42828602999999998</v>
      </c>
      <c r="P219" s="378"/>
      <c r="Q219" s="352"/>
      <c r="R219" s="307"/>
      <c r="S219" s="307"/>
      <c r="T219" s="307">
        <v>13282.524600000001</v>
      </c>
      <c r="U219" s="375"/>
      <c r="V219" s="398"/>
      <c r="W219" s="398"/>
    </row>
    <row r="220" spans="11:23" ht="15" x14ac:dyDescent="0.2">
      <c r="K220" s="376"/>
      <c r="L220" s="376"/>
      <c r="M220" s="376"/>
      <c r="N220" s="376">
        <v>0.20350434000000001</v>
      </c>
      <c r="O220" s="376">
        <v>0.26292852</v>
      </c>
      <c r="P220" s="378"/>
      <c r="Q220" s="352"/>
      <c r="R220" s="307"/>
      <c r="S220" s="307"/>
      <c r="T220" s="307">
        <v>12028.639300000001</v>
      </c>
      <c r="U220" s="375"/>
      <c r="V220" s="398"/>
      <c r="W220" s="398"/>
    </row>
    <row r="221" spans="11:23" ht="15" x14ac:dyDescent="0.2">
      <c r="K221" s="376"/>
      <c r="L221" s="376"/>
      <c r="P221" s="378"/>
      <c r="Q221" s="352"/>
      <c r="R221" s="307"/>
      <c r="S221" s="307"/>
      <c r="T221" s="307">
        <v>11933.377</v>
      </c>
      <c r="U221" s="375"/>
      <c r="V221" s="398"/>
      <c r="W221" s="398"/>
    </row>
    <row r="222" spans="11:23" ht="15" x14ac:dyDescent="0.2">
      <c r="K222" s="376"/>
      <c r="L222" s="376"/>
      <c r="P222" s="378"/>
      <c r="Q222" s="352"/>
      <c r="R222" s="307"/>
      <c r="S222" s="307"/>
      <c r="T222" s="307">
        <v>10818.5738</v>
      </c>
      <c r="U222" s="375"/>
      <c r="V222" s="398"/>
      <c r="W222" s="398"/>
    </row>
    <row r="223" spans="11:23" ht="15" x14ac:dyDescent="0.2">
      <c r="K223" s="376"/>
      <c r="L223" s="376"/>
      <c r="P223" s="378"/>
      <c r="Q223" s="352"/>
      <c r="R223" s="307"/>
      <c r="S223" s="307"/>
      <c r="T223" s="307">
        <v>12389.131100000001</v>
      </c>
      <c r="U223" s="375"/>
      <c r="V223" s="398"/>
      <c r="W223" s="398"/>
    </row>
    <row r="224" spans="11:23" ht="15" x14ac:dyDescent="0.2">
      <c r="K224" s="376"/>
      <c r="L224" s="376"/>
      <c r="P224" s="378"/>
      <c r="Q224" s="352"/>
      <c r="R224" s="307"/>
      <c r="S224" s="307"/>
      <c r="T224" s="307">
        <v>10995.393400000001</v>
      </c>
      <c r="U224" s="375"/>
      <c r="V224" s="398"/>
      <c r="W224" s="398"/>
    </row>
    <row r="225" spans="11:23" ht="15" x14ac:dyDescent="0.2">
      <c r="K225" s="376"/>
      <c r="L225" s="376"/>
      <c r="M225" s="376"/>
      <c r="P225" s="378"/>
      <c r="Q225" s="352"/>
      <c r="R225" s="307"/>
      <c r="S225" s="307"/>
      <c r="T225" s="307">
        <v>22051.393400000001</v>
      </c>
      <c r="U225" s="375"/>
      <c r="V225" s="398"/>
      <c r="W225" s="398"/>
    </row>
    <row r="226" spans="11:23" ht="15" x14ac:dyDescent="0.2">
      <c r="K226" s="376"/>
      <c r="L226" s="376"/>
      <c r="M226" s="376"/>
      <c r="P226" s="378"/>
      <c r="Q226" s="352"/>
      <c r="R226" s="307"/>
      <c r="S226" s="307"/>
      <c r="T226" s="307">
        <v>10455.1803</v>
      </c>
      <c r="U226" s="375"/>
      <c r="V226" s="398"/>
      <c r="W226" s="398"/>
    </row>
    <row r="227" spans="11:23" ht="15" x14ac:dyDescent="0.2">
      <c r="K227" s="376"/>
      <c r="L227" s="376"/>
      <c r="M227" s="376"/>
      <c r="P227" s="378"/>
      <c r="Q227" s="352"/>
      <c r="R227" s="307"/>
      <c r="S227" s="307"/>
      <c r="T227" s="307">
        <v>11578.704900000001</v>
      </c>
      <c r="U227" s="375"/>
      <c r="V227" s="398"/>
      <c r="W227" s="398"/>
    </row>
    <row r="228" spans="11:23" ht="15" x14ac:dyDescent="0.2">
      <c r="K228" s="376"/>
      <c r="L228" s="376"/>
      <c r="M228" s="376"/>
      <c r="P228" s="378"/>
      <c r="Q228" s="352"/>
      <c r="R228" s="307"/>
      <c r="S228" s="307"/>
      <c r="T228" s="307">
        <v>10814.3279</v>
      </c>
      <c r="U228" s="375"/>
      <c r="V228" s="398"/>
      <c r="W228" s="398"/>
    </row>
    <row r="229" spans="11:23" ht="15" x14ac:dyDescent="0.2">
      <c r="K229" s="376"/>
      <c r="L229" s="376"/>
      <c r="M229" s="376"/>
      <c r="P229" s="378"/>
      <c r="Q229" s="352"/>
      <c r="R229" s="307"/>
      <c r="S229" s="307"/>
      <c r="T229" s="307">
        <v>8833.0327899999993</v>
      </c>
      <c r="U229" s="375"/>
      <c r="V229" s="398"/>
      <c r="W229" s="398"/>
    </row>
    <row r="230" spans="11:23" ht="15" x14ac:dyDescent="0.2">
      <c r="K230" s="376"/>
      <c r="L230" s="376"/>
      <c r="M230" s="376"/>
      <c r="P230" s="378"/>
      <c r="Q230" s="352"/>
      <c r="R230" s="307"/>
      <c r="S230" s="307"/>
      <c r="T230" s="307">
        <v>11295.639300000001</v>
      </c>
      <c r="U230" s="375"/>
      <c r="V230" s="398"/>
      <c r="W230" s="398"/>
    </row>
    <row r="231" spans="11:23" ht="15" x14ac:dyDescent="0.2">
      <c r="K231" s="376"/>
      <c r="L231" s="376"/>
      <c r="M231" s="376"/>
      <c r="P231" s="378"/>
      <c r="Q231" s="352"/>
      <c r="R231" s="307"/>
      <c r="S231" s="307"/>
      <c r="T231" s="307">
        <v>14781.540999999999</v>
      </c>
      <c r="U231" s="375"/>
      <c r="V231" s="398"/>
      <c r="W231" s="398"/>
    </row>
    <row r="232" spans="11:23" ht="15" x14ac:dyDescent="0.2">
      <c r="K232" s="376"/>
      <c r="L232" s="376"/>
      <c r="M232" s="376"/>
      <c r="P232" s="378"/>
      <c r="Q232" s="352"/>
      <c r="R232" s="307"/>
      <c r="S232" s="307"/>
      <c r="T232" s="307">
        <v>14193.5574</v>
      </c>
      <c r="U232" s="375"/>
      <c r="V232" s="398"/>
      <c r="W232" s="398"/>
    </row>
    <row r="233" spans="11:23" ht="15" x14ac:dyDescent="0.2">
      <c r="K233" s="376"/>
      <c r="L233" s="376"/>
      <c r="M233" s="376"/>
      <c r="P233" s="378"/>
      <c r="Q233" s="352"/>
      <c r="R233" s="307"/>
      <c r="S233" s="307"/>
      <c r="T233" s="307">
        <v>11013.344300000001</v>
      </c>
      <c r="U233" s="375"/>
      <c r="V233" s="398"/>
      <c r="W233" s="398"/>
    </row>
    <row r="234" spans="11:23" ht="15" x14ac:dyDescent="0.2">
      <c r="K234" s="376"/>
      <c r="L234" s="376"/>
      <c r="M234" s="376"/>
      <c r="P234" s="378"/>
      <c r="Q234" s="352"/>
      <c r="R234" s="307"/>
      <c r="S234" s="307"/>
      <c r="T234" s="307">
        <v>9758.5573800000002</v>
      </c>
      <c r="U234" s="375"/>
      <c r="V234" s="398"/>
      <c r="W234" s="398"/>
    </row>
    <row r="235" spans="11:23" ht="15" x14ac:dyDescent="0.2">
      <c r="K235" s="376"/>
      <c r="L235" s="376"/>
      <c r="M235" s="376"/>
      <c r="P235" s="378"/>
      <c r="Q235" s="352"/>
      <c r="R235" s="307"/>
      <c r="S235" s="307"/>
      <c r="T235" s="307">
        <v>11319.5082</v>
      </c>
      <c r="U235" s="375"/>
      <c r="V235" s="398"/>
      <c r="W235" s="398"/>
    </row>
    <row r="236" spans="11:23" ht="15" x14ac:dyDescent="0.2">
      <c r="K236" s="376"/>
      <c r="L236" s="376"/>
      <c r="M236" s="376"/>
      <c r="P236" s="378"/>
      <c r="Q236" s="352"/>
      <c r="R236" s="307"/>
      <c r="S236" s="352"/>
      <c r="T236" s="307">
        <v>13592.114799999999</v>
      </c>
      <c r="U236" s="375"/>
      <c r="V236" s="398"/>
      <c r="W236" s="398"/>
    </row>
    <row r="237" spans="11:23" ht="15" x14ac:dyDescent="0.2">
      <c r="K237" s="376"/>
      <c r="L237" s="376"/>
      <c r="M237" s="376"/>
      <c r="P237" s="378"/>
      <c r="Q237" s="352"/>
      <c r="R237" s="307"/>
      <c r="S237" s="352"/>
      <c r="T237" s="307">
        <v>8222.9836099999993</v>
      </c>
      <c r="U237" s="375"/>
      <c r="V237" s="398"/>
      <c r="W237" s="398"/>
    </row>
    <row r="238" spans="11:23" ht="15" x14ac:dyDescent="0.2">
      <c r="K238" s="376"/>
      <c r="L238" s="376"/>
      <c r="M238" s="376"/>
      <c r="P238" s="378"/>
      <c r="Q238" s="352"/>
      <c r="R238" s="307"/>
      <c r="S238" s="352"/>
      <c r="T238" s="307">
        <v>11433.032800000001</v>
      </c>
      <c r="U238" s="375"/>
      <c r="V238" s="398"/>
      <c r="W238" s="398"/>
    </row>
    <row r="239" spans="11:23" ht="15" x14ac:dyDescent="0.2">
      <c r="K239" s="376"/>
      <c r="L239" s="376"/>
      <c r="M239" s="376"/>
      <c r="P239" s="378"/>
      <c r="Q239" s="352"/>
      <c r="R239" s="307"/>
      <c r="S239" s="352"/>
      <c r="T239" s="307">
        <v>10453.885200000001</v>
      </c>
      <c r="U239" s="375"/>
      <c r="V239" s="398"/>
      <c r="W239" s="398"/>
    </row>
    <row r="240" spans="11:23" ht="15" x14ac:dyDescent="0.2">
      <c r="K240" s="376"/>
      <c r="L240" s="376"/>
      <c r="M240" s="376"/>
      <c r="P240" s="378"/>
      <c r="Q240" s="352"/>
      <c r="R240" s="307"/>
      <c r="S240" s="352"/>
      <c r="T240" s="307">
        <v>10570.3115</v>
      </c>
      <c r="U240" s="375"/>
      <c r="V240" s="398"/>
      <c r="W240" s="398"/>
    </row>
    <row r="241" spans="11:23" ht="15" x14ac:dyDescent="0.2">
      <c r="K241" s="376"/>
      <c r="L241" s="376"/>
      <c r="M241" s="376"/>
      <c r="P241" s="378"/>
      <c r="Q241" s="352"/>
      <c r="R241" s="307"/>
      <c r="S241" s="352"/>
      <c r="T241" s="307">
        <v>8835.1147500000006</v>
      </c>
      <c r="U241" s="375"/>
      <c r="V241" s="398"/>
      <c r="W241" s="398"/>
    </row>
    <row r="242" spans="11:23" ht="15" x14ac:dyDescent="0.2">
      <c r="K242" s="376"/>
      <c r="L242" s="376"/>
      <c r="M242" s="376"/>
      <c r="P242" s="378"/>
      <c r="Q242" s="352"/>
      <c r="R242" s="307"/>
      <c r="S242" s="352"/>
      <c r="T242" s="307">
        <v>11050.1967</v>
      </c>
      <c r="U242" s="375"/>
      <c r="V242" s="398"/>
      <c r="W242" s="398"/>
    </row>
    <row r="243" spans="11:23" ht="15" x14ac:dyDescent="0.2">
      <c r="K243" s="376"/>
      <c r="L243" s="376"/>
      <c r="M243" s="376"/>
      <c r="P243" s="378"/>
      <c r="Q243" s="352"/>
      <c r="R243" s="307"/>
      <c r="S243" s="352"/>
      <c r="T243" s="307">
        <v>5050.6229499999999</v>
      </c>
      <c r="U243" s="375"/>
      <c r="V243" s="398"/>
      <c r="W243" s="398"/>
    </row>
    <row r="244" spans="11:23" ht="15" x14ac:dyDescent="0.2">
      <c r="K244" s="376"/>
      <c r="L244" s="376"/>
      <c r="M244" s="376"/>
      <c r="P244" s="378"/>
      <c r="Q244" s="352"/>
      <c r="R244" s="307"/>
      <c r="S244" s="352"/>
      <c r="T244" s="307">
        <v>5057.9836100000002</v>
      </c>
      <c r="U244" s="375"/>
      <c r="V244" s="398"/>
      <c r="W244" s="398"/>
    </row>
    <row r="245" spans="11:23" ht="15" x14ac:dyDescent="0.2">
      <c r="K245" s="376"/>
      <c r="L245" s="376"/>
      <c r="M245" s="376"/>
      <c r="P245" s="378"/>
      <c r="Q245" s="352"/>
      <c r="R245" s="307"/>
      <c r="S245" s="352"/>
      <c r="T245" s="307">
        <v>5095.0327900000002</v>
      </c>
      <c r="U245" s="375"/>
      <c r="V245" s="398"/>
      <c r="W245" s="398"/>
    </row>
    <row r="246" spans="11:23" ht="15" x14ac:dyDescent="0.2">
      <c r="K246" s="376"/>
      <c r="L246" s="376"/>
      <c r="M246" s="376"/>
      <c r="P246" s="378"/>
      <c r="Q246" s="352"/>
      <c r="R246" s="307"/>
      <c r="S246" s="352"/>
      <c r="T246" s="307">
        <v>5504.8852500000003</v>
      </c>
      <c r="U246" s="375"/>
      <c r="V246" s="398"/>
      <c r="W246" s="398"/>
    </row>
    <row r="247" spans="11:23" ht="15" x14ac:dyDescent="0.2">
      <c r="K247" s="376"/>
      <c r="L247" s="376"/>
      <c r="M247" s="376"/>
      <c r="P247" s="378"/>
      <c r="Q247" s="352"/>
      <c r="R247" s="352"/>
      <c r="S247" s="352"/>
      <c r="T247" s="307">
        <v>5427.0327900000002</v>
      </c>
      <c r="U247" s="375"/>
      <c r="V247" s="398"/>
      <c r="W247" s="398"/>
    </row>
    <row r="248" spans="11:23" ht="15" x14ac:dyDescent="0.2">
      <c r="K248" s="376"/>
      <c r="L248" s="376"/>
      <c r="M248" s="376"/>
      <c r="P248" s="378"/>
      <c r="Q248" s="352"/>
      <c r="R248" s="352"/>
      <c r="S248" s="352"/>
      <c r="T248" s="307">
        <v>5661.4098400000003</v>
      </c>
      <c r="U248" s="398"/>
      <c r="V248" s="398"/>
      <c r="W248" s="398"/>
    </row>
    <row r="249" spans="11:23" ht="15" x14ac:dyDescent="0.2">
      <c r="K249" s="376"/>
      <c r="L249" s="376"/>
      <c r="M249" s="376"/>
      <c r="P249" s="378"/>
      <c r="Q249" s="352"/>
      <c r="R249" s="352"/>
      <c r="S249" s="352"/>
      <c r="T249" s="307">
        <v>4966.2131099999997</v>
      </c>
      <c r="U249" s="398"/>
      <c r="V249" s="398"/>
      <c r="W249" s="398"/>
    </row>
    <row r="250" spans="11:23" ht="15" x14ac:dyDescent="0.2">
      <c r="K250" s="376"/>
      <c r="L250" s="376"/>
      <c r="M250" s="376"/>
      <c r="P250" s="378"/>
      <c r="Q250" s="352"/>
      <c r="R250" s="352"/>
      <c r="S250" s="352"/>
      <c r="T250" s="307">
        <v>7732.7704899999999</v>
      </c>
      <c r="U250" s="398"/>
      <c r="V250" s="398"/>
      <c r="W250" s="398"/>
    </row>
    <row r="251" spans="11:23" ht="15" x14ac:dyDescent="0.2">
      <c r="K251" s="376"/>
      <c r="L251" s="376"/>
      <c r="M251" s="376"/>
      <c r="P251" s="378"/>
      <c r="Q251" s="352"/>
      <c r="R251" s="352"/>
      <c r="S251" s="352"/>
      <c r="T251" s="307">
        <v>5274.5409799999998</v>
      </c>
      <c r="U251" s="398"/>
      <c r="V251" s="398"/>
      <c r="W251" s="398"/>
    </row>
    <row r="252" spans="11:23" ht="15" x14ac:dyDescent="0.2">
      <c r="K252" s="376"/>
      <c r="L252" s="376"/>
      <c r="M252" s="376"/>
      <c r="P252" s="378"/>
      <c r="Q252" s="352"/>
      <c r="R252" s="352"/>
      <c r="S252" s="352"/>
      <c r="T252" s="307">
        <v>5749.1147499999997</v>
      </c>
      <c r="U252" s="398"/>
      <c r="V252" s="398"/>
      <c r="W252" s="398"/>
    </row>
    <row r="253" spans="11:23" ht="15" x14ac:dyDescent="0.2">
      <c r="K253" s="376"/>
      <c r="L253" s="376"/>
      <c r="M253" s="376"/>
      <c r="P253" s="378"/>
      <c r="Q253" s="352"/>
      <c r="R253" s="352"/>
      <c r="S253" s="352"/>
      <c r="T253" s="307">
        <v>7601.3278700000001</v>
      </c>
      <c r="U253" s="398"/>
      <c r="V253" s="398"/>
      <c r="W253" s="398"/>
    </row>
    <row r="254" spans="11:23" ht="15" x14ac:dyDescent="0.2">
      <c r="K254" s="376"/>
      <c r="L254" s="376"/>
      <c r="M254" s="376"/>
      <c r="P254" s="378"/>
      <c r="Q254" s="352"/>
      <c r="R254" s="352"/>
      <c r="S254" s="352"/>
      <c r="T254" s="307">
        <v>6496.90164</v>
      </c>
      <c r="U254" s="398"/>
      <c r="V254" s="398"/>
      <c r="W254" s="398"/>
    </row>
    <row r="255" spans="11:23" ht="15" x14ac:dyDescent="0.2">
      <c r="K255" s="376"/>
      <c r="L255" s="376"/>
      <c r="M255" s="376"/>
      <c r="P255" s="378"/>
      <c r="Q255" s="352"/>
      <c r="R255" s="352"/>
      <c r="S255" s="352"/>
      <c r="T255" s="307">
        <v>5071.1639299999997</v>
      </c>
      <c r="U255" s="398"/>
      <c r="V255" s="398"/>
      <c r="W255" s="398"/>
    </row>
    <row r="256" spans="11:23" ht="15" x14ac:dyDescent="0.2">
      <c r="K256" s="376"/>
      <c r="L256" s="376"/>
      <c r="M256" s="376"/>
      <c r="P256" s="378"/>
      <c r="Q256" s="352"/>
      <c r="R256" s="352"/>
      <c r="S256" s="352"/>
      <c r="T256" s="307">
        <v>12023.278700000001</v>
      </c>
      <c r="U256" s="398"/>
      <c r="V256" s="398"/>
      <c r="W256" s="398"/>
    </row>
    <row r="257" spans="11:23" ht="15" x14ac:dyDescent="0.2">
      <c r="K257" s="376"/>
      <c r="L257" s="376"/>
      <c r="M257" s="376"/>
      <c r="P257" s="378"/>
      <c r="Q257" s="352"/>
      <c r="R257" s="352"/>
      <c r="S257" s="352"/>
      <c r="T257" s="307">
        <v>10634.885200000001</v>
      </c>
      <c r="U257" s="398"/>
      <c r="V257" s="398"/>
      <c r="W257" s="398"/>
    </row>
    <row r="258" spans="11:23" ht="15" x14ac:dyDescent="0.2">
      <c r="K258" s="376"/>
      <c r="L258" s="376"/>
      <c r="M258" s="376"/>
      <c r="P258" s="378"/>
      <c r="Q258" s="352"/>
      <c r="R258" s="352"/>
      <c r="S258" s="352"/>
      <c r="T258" s="307">
        <v>13757.409799999999</v>
      </c>
      <c r="U258" s="398"/>
      <c r="V258" s="398"/>
      <c r="W258" s="398"/>
    </row>
    <row r="259" spans="11:23" ht="15" x14ac:dyDescent="0.2">
      <c r="K259" s="376"/>
      <c r="L259" s="376"/>
      <c r="M259" s="376"/>
      <c r="P259" s="378"/>
      <c r="Q259" s="352"/>
      <c r="R259" s="352"/>
      <c r="S259" s="352"/>
      <c r="T259" s="307">
        <v>31833.245900000002</v>
      </c>
      <c r="U259" s="398"/>
      <c r="V259" s="398"/>
      <c r="W259" s="398"/>
    </row>
    <row r="260" spans="11:23" ht="15" x14ac:dyDescent="0.2">
      <c r="K260" s="376"/>
      <c r="L260" s="376"/>
      <c r="M260" s="376"/>
      <c r="P260" s="378"/>
      <c r="Q260" s="352"/>
      <c r="R260" s="352"/>
      <c r="S260" s="352"/>
      <c r="T260" s="307">
        <v>10227.3115</v>
      </c>
      <c r="U260" s="398"/>
      <c r="V260" s="398"/>
      <c r="W260" s="398"/>
    </row>
    <row r="261" spans="11:23" ht="15" x14ac:dyDescent="0.2">
      <c r="K261" s="376"/>
      <c r="L261" s="376"/>
      <c r="M261" s="376"/>
      <c r="P261" s="378"/>
      <c r="Q261" s="352"/>
      <c r="R261" s="352"/>
      <c r="S261" s="352"/>
      <c r="T261" s="307">
        <v>11436.2623</v>
      </c>
      <c r="U261" s="398"/>
      <c r="V261" s="398"/>
      <c r="W261" s="398"/>
    </row>
    <row r="262" spans="11:23" ht="15" x14ac:dyDescent="0.2">
      <c r="K262" s="376"/>
      <c r="L262" s="376"/>
      <c r="M262" s="376"/>
      <c r="P262" s="378"/>
      <c r="Q262" s="352"/>
      <c r="R262" s="352"/>
      <c r="S262" s="352"/>
      <c r="T262" s="307">
        <v>13090.278700000001</v>
      </c>
      <c r="U262" s="398"/>
      <c r="V262" s="398"/>
      <c r="W262" s="398"/>
    </row>
    <row r="263" spans="11:23" ht="15" x14ac:dyDescent="0.2">
      <c r="K263" s="376"/>
      <c r="L263" s="376"/>
      <c r="M263" s="376"/>
      <c r="P263" s="378"/>
      <c r="Q263" s="352"/>
      <c r="R263" s="352"/>
      <c r="S263" s="352"/>
      <c r="T263" s="307">
        <v>11331.6885</v>
      </c>
      <c r="U263" s="398"/>
      <c r="V263" s="398"/>
      <c r="W263" s="398"/>
    </row>
    <row r="264" spans="11:23" ht="15" x14ac:dyDescent="0.2">
      <c r="K264" s="376"/>
      <c r="L264" s="376"/>
      <c r="M264" s="376"/>
      <c r="P264" s="378"/>
      <c r="Q264" s="352"/>
      <c r="R264" s="352"/>
      <c r="S264" s="352"/>
      <c r="T264" s="307">
        <v>12555.2623</v>
      </c>
      <c r="U264" s="398"/>
      <c r="V264" s="398"/>
      <c r="W264" s="398"/>
    </row>
    <row r="265" spans="11:23" ht="15" x14ac:dyDescent="0.2">
      <c r="K265" s="376"/>
      <c r="L265" s="376"/>
      <c r="M265" s="376"/>
      <c r="P265" s="378"/>
      <c r="Q265" s="352"/>
      <c r="R265" s="352"/>
      <c r="S265" s="352"/>
      <c r="T265" s="307">
        <v>11047.5738</v>
      </c>
      <c r="U265" s="398"/>
      <c r="V265" s="398"/>
      <c r="W265" s="398"/>
    </row>
    <row r="266" spans="11:23" ht="15" x14ac:dyDescent="0.2">
      <c r="K266" s="376"/>
      <c r="L266" s="376"/>
      <c r="M266" s="376"/>
      <c r="P266" s="378"/>
      <c r="Q266" s="352"/>
      <c r="R266" s="352"/>
      <c r="S266" s="352"/>
      <c r="T266" s="307">
        <v>10963.639300000001</v>
      </c>
      <c r="U266" s="398"/>
      <c r="V266" s="398"/>
      <c r="W266" s="398"/>
    </row>
    <row r="267" spans="11:23" ht="15" x14ac:dyDescent="0.2">
      <c r="K267" s="376"/>
      <c r="L267" s="376"/>
      <c r="M267" s="376"/>
      <c r="P267" s="378"/>
      <c r="Q267" s="352"/>
      <c r="R267" s="352"/>
      <c r="S267" s="352"/>
      <c r="T267" s="307">
        <v>12541.4918</v>
      </c>
      <c r="U267" s="398"/>
      <c r="V267" s="398"/>
      <c r="W267" s="398"/>
    </row>
    <row r="268" spans="11:23" ht="15" x14ac:dyDescent="0.2">
      <c r="K268" s="376"/>
      <c r="L268" s="376"/>
      <c r="M268" s="376"/>
      <c r="P268" s="378"/>
      <c r="Q268" s="352"/>
      <c r="R268" s="352"/>
      <c r="S268" s="352"/>
      <c r="T268" s="307">
        <v>11706.098400000001</v>
      </c>
      <c r="U268" s="398"/>
      <c r="V268" s="398"/>
      <c r="W268" s="398"/>
    </row>
    <row r="269" spans="11:23" ht="15" x14ac:dyDescent="0.2">
      <c r="K269" s="376"/>
      <c r="L269" s="376"/>
      <c r="M269" s="376"/>
      <c r="P269" s="378"/>
      <c r="Q269" s="352"/>
      <c r="R269" s="352"/>
      <c r="S269" s="352"/>
      <c r="T269" s="307">
        <v>11642.0656</v>
      </c>
      <c r="U269" s="398"/>
      <c r="V269" s="398"/>
      <c r="W269" s="398"/>
    </row>
    <row r="270" spans="11:23" ht="15" x14ac:dyDescent="0.2">
      <c r="K270" s="376"/>
      <c r="L270" s="376"/>
      <c r="M270" s="376"/>
      <c r="P270" s="378"/>
      <c r="Q270" s="352"/>
      <c r="R270" s="352"/>
      <c r="S270" s="352"/>
      <c r="T270" s="307">
        <v>9553.4262299999991</v>
      </c>
      <c r="U270" s="398"/>
      <c r="V270" s="398"/>
      <c r="W270" s="398"/>
    </row>
    <row r="271" spans="11:23" ht="15" x14ac:dyDescent="0.2">
      <c r="K271" s="376"/>
      <c r="L271" s="376"/>
      <c r="M271" s="376"/>
      <c r="P271" s="378"/>
      <c r="Q271" s="352"/>
      <c r="R271" s="352"/>
      <c r="S271" s="352"/>
      <c r="T271" s="307">
        <v>9808.5409799999998</v>
      </c>
      <c r="U271" s="398"/>
      <c r="V271" s="398"/>
      <c r="W271" s="398"/>
    </row>
    <row r="272" spans="11:23" ht="15" x14ac:dyDescent="0.2">
      <c r="K272" s="376"/>
      <c r="L272" s="376"/>
      <c r="M272" s="376"/>
      <c r="P272" s="378"/>
      <c r="Q272" s="352"/>
      <c r="R272" s="352"/>
      <c r="S272" s="352"/>
      <c r="T272" s="307">
        <v>12689.082</v>
      </c>
      <c r="U272" s="398"/>
      <c r="V272" s="398"/>
      <c r="W272" s="398"/>
    </row>
    <row r="273" spans="11:23" ht="15" x14ac:dyDescent="0.2">
      <c r="K273" s="376"/>
      <c r="L273" s="376"/>
      <c r="M273" s="376"/>
      <c r="P273" s="378"/>
      <c r="Q273" s="352"/>
      <c r="R273" s="352"/>
      <c r="S273" s="352"/>
      <c r="T273" s="307">
        <v>12016.377</v>
      </c>
      <c r="U273" s="398"/>
      <c r="V273" s="398"/>
      <c r="W273" s="398"/>
    </row>
    <row r="274" spans="11:23" ht="15" x14ac:dyDescent="0.2">
      <c r="K274" s="376"/>
      <c r="L274" s="376"/>
      <c r="M274" s="376"/>
      <c r="P274" s="378"/>
      <c r="Q274" s="352"/>
      <c r="R274" s="352"/>
      <c r="S274" s="352"/>
      <c r="T274" s="307">
        <v>11256.459000000001</v>
      </c>
      <c r="U274" s="398"/>
      <c r="V274" s="398"/>
      <c r="W274" s="398"/>
    </row>
    <row r="275" spans="11:23" ht="15" x14ac:dyDescent="0.2">
      <c r="K275" s="376"/>
      <c r="L275" s="376"/>
      <c r="M275" s="376"/>
      <c r="P275" s="378"/>
      <c r="Q275" s="352"/>
      <c r="R275" s="352"/>
      <c r="S275" s="352"/>
      <c r="T275" s="307">
        <v>11739.852500000001</v>
      </c>
      <c r="U275" s="398"/>
      <c r="V275" s="398"/>
      <c r="W275" s="398"/>
    </row>
    <row r="276" spans="11:23" ht="15" x14ac:dyDescent="0.2">
      <c r="K276" s="376"/>
      <c r="L276" s="376"/>
      <c r="M276" s="376"/>
      <c r="P276" s="378"/>
      <c r="Q276" s="352"/>
      <c r="R276" s="352"/>
      <c r="S276" s="352"/>
      <c r="T276" s="307">
        <v>11452.7541</v>
      </c>
      <c r="U276" s="398"/>
      <c r="V276" s="398"/>
      <c r="W276" s="398"/>
    </row>
    <row r="277" spans="11:23" ht="15" x14ac:dyDescent="0.2">
      <c r="K277" s="376"/>
      <c r="L277" s="376"/>
      <c r="M277" s="376"/>
      <c r="P277" s="378"/>
      <c r="Q277" s="352"/>
      <c r="R277" s="352"/>
      <c r="S277" s="402" t="s">
        <v>392</v>
      </c>
      <c r="T277" s="307">
        <v>3873.6065600000002</v>
      </c>
      <c r="U277" s="398"/>
      <c r="V277" s="398"/>
      <c r="W277" s="398"/>
    </row>
    <row r="278" spans="11:23" ht="15" x14ac:dyDescent="0.2">
      <c r="K278" s="376"/>
      <c r="L278" s="376"/>
      <c r="M278" s="376"/>
      <c r="P278" s="378"/>
      <c r="Q278" s="352"/>
      <c r="R278" s="352"/>
      <c r="S278" s="307"/>
      <c r="T278" s="307">
        <v>3986.0819700000002</v>
      </c>
      <c r="U278" s="398"/>
      <c r="V278" s="398"/>
      <c r="W278" s="398"/>
    </row>
    <row r="279" spans="11:23" ht="15" x14ac:dyDescent="0.2">
      <c r="K279" s="376"/>
      <c r="L279" s="376"/>
      <c r="M279" s="376"/>
      <c r="P279" s="378"/>
      <c r="Q279" s="352"/>
      <c r="R279" s="352"/>
      <c r="S279" s="307"/>
      <c r="T279" s="307">
        <v>3282.7704899999999</v>
      </c>
      <c r="U279" s="398"/>
      <c r="V279" s="398"/>
      <c r="W279" s="398"/>
    </row>
    <row r="280" spans="11:23" ht="15" x14ac:dyDescent="0.2">
      <c r="K280" s="376"/>
      <c r="L280" s="376"/>
      <c r="M280" s="376"/>
      <c r="P280" s="378"/>
      <c r="Q280" s="352"/>
      <c r="R280" s="352"/>
      <c r="S280" s="307"/>
      <c r="T280" s="307">
        <v>3758.0327900000002</v>
      </c>
      <c r="U280" s="398"/>
      <c r="V280" s="398"/>
      <c r="W280" s="398"/>
    </row>
    <row r="281" spans="11:23" ht="15" x14ac:dyDescent="0.2">
      <c r="K281" s="376"/>
      <c r="L281" s="376"/>
      <c r="M281" s="376"/>
      <c r="P281" s="378"/>
      <c r="Q281" s="352"/>
      <c r="R281" s="352"/>
      <c r="S281" s="307"/>
      <c r="T281" s="307">
        <v>4040.1803300000001</v>
      </c>
      <c r="U281" s="398"/>
      <c r="V281" s="398"/>
      <c r="W281" s="398"/>
    </row>
    <row r="282" spans="11:23" ht="15" x14ac:dyDescent="0.2">
      <c r="K282" s="376"/>
      <c r="L282" s="376"/>
      <c r="M282" s="376"/>
      <c r="P282" s="378"/>
      <c r="Q282" s="352"/>
      <c r="R282" s="352"/>
      <c r="S282" s="307"/>
      <c r="T282" s="307">
        <v>3964.2458999999999</v>
      </c>
      <c r="U282" s="398"/>
      <c r="V282" s="398"/>
      <c r="W282" s="398"/>
    </row>
    <row r="283" spans="11:23" ht="15" x14ac:dyDescent="0.2">
      <c r="K283" s="376"/>
      <c r="L283" s="376"/>
      <c r="M283" s="376"/>
      <c r="P283" s="378"/>
      <c r="Q283" s="352"/>
      <c r="R283" s="352"/>
      <c r="S283" s="307"/>
      <c r="T283" s="307">
        <v>4478.3934399999998</v>
      </c>
      <c r="U283" s="398"/>
      <c r="V283" s="398"/>
      <c r="W283" s="398"/>
    </row>
    <row r="284" spans="11:23" ht="15" x14ac:dyDescent="0.2">
      <c r="K284" s="376"/>
      <c r="L284" s="376"/>
      <c r="M284" s="376"/>
      <c r="P284" s="378"/>
      <c r="Q284" s="352"/>
      <c r="R284" s="352"/>
      <c r="S284" s="307"/>
      <c r="T284" s="307">
        <v>3729.1639300000002</v>
      </c>
      <c r="U284" s="398"/>
      <c r="V284" s="398"/>
      <c r="W284" s="398"/>
    </row>
    <row r="285" spans="11:23" ht="15" x14ac:dyDescent="0.2">
      <c r="K285" s="376"/>
      <c r="L285" s="376"/>
      <c r="M285" s="376"/>
      <c r="P285" s="378"/>
      <c r="Q285" s="352"/>
      <c r="R285" s="352"/>
      <c r="S285" s="307"/>
      <c r="T285" s="307">
        <v>3832.9344299999998</v>
      </c>
      <c r="U285" s="398"/>
      <c r="V285" s="398"/>
      <c r="W285" s="398"/>
    </row>
    <row r="286" spans="11:23" ht="15" x14ac:dyDescent="0.2">
      <c r="K286" s="376"/>
      <c r="L286" s="376"/>
      <c r="M286" s="376"/>
      <c r="P286" s="378"/>
      <c r="Q286" s="352"/>
      <c r="R286" s="352"/>
      <c r="S286" s="307"/>
      <c r="T286" s="307">
        <v>4001</v>
      </c>
      <c r="U286" s="398"/>
      <c r="V286" s="398"/>
      <c r="W286" s="398"/>
    </row>
    <row r="287" spans="11:23" ht="15" x14ac:dyDescent="0.2">
      <c r="K287" s="376"/>
      <c r="L287" s="376"/>
      <c r="P287" s="378"/>
      <c r="Q287" s="352"/>
      <c r="R287" s="352"/>
      <c r="S287" s="307"/>
      <c r="T287" s="307">
        <v>6242.3442599999998</v>
      </c>
      <c r="U287" s="398"/>
      <c r="V287" s="398"/>
      <c r="W287" s="398"/>
    </row>
    <row r="288" spans="11:23" ht="15" x14ac:dyDescent="0.2">
      <c r="K288" s="376"/>
      <c r="L288" s="376"/>
      <c r="P288" s="378"/>
      <c r="Q288" s="352"/>
      <c r="R288" s="352"/>
      <c r="S288" s="307"/>
      <c r="T288" s="307">
        <v>4239.6065600000002</v>
      </c>
      <c r="U288" s="398"/>
      <c r="V288" s="398"/>
      <c r="W288" s="398"/>
    </row>
    <row r="289" spans="11:23" ht="15" x14ac:dyDescent="0.2">
      <c r="K289" s="376"/>
      <c r="L289" s="376"/>
      <c r="P289" s="378"/>
      <c r="Q289" s="352"/>
      <c r="R289" s="352"/>
      <c r="S289" s="307"/>
      <c r="T289" s="307">
        <v>3225.3278700000001</v>
      </c>
      <c r="U289" s="398"/>
      <c r="V289" s="398"/>
      <c r="W289" s="398"/>
    </row>
    <row r="290" spans="11:23" ht="15" x14ac:dyDescent="0.2">
      <c r="K290" s="376"/>
      <c r="L290" s="376"/>
      <c r="P290" s="378"/>
      <c r="Q290" s="352"/>
      <c r="R290" s="352"/>
      <c r="S290" s="307"/>
      <c r="T290" s="307">
        <v>3251.4426199999998</v>
      </c>
      <c r="U290" s="398"/>
      <c r="V290" s="398"/>
      <c r="W290" s="398"/>
    </row>
    <row r="291" spans="11:23" ht="15" x14ac:dyDescent="0.2">
      <c r="K291" s="376"/>
      <c r="L291" s="376"/>
      <c r="P291" s="378"/>
      <c r="Q291" s="352"/>
      <c r="R291" s="352"/>
      <c r="S291" s="307"/>
      <c r="T291" s="307">
        <v>3341.8852499999998</v>
      </c>
      <c r="U291" s="398"/>
      <c r="V291" s="398"/>
      <c r="W291" s="398"/>
    </row>
    <row r="292" spans="11:23" ht="15" x14ac:dyDescent="0.2">
      <c r="K292" s="376"/>
      <c r="L292" s="376"/>
      <c r="P292" s="378"/>
      <c r="Q292" s="352"/>
      <c r="R292" s="352"/>
      <c r="S292" s="307"/>
      <c r="T292" s="307">
        <v>3472.1475399999999</v>
      </c>
      <c r="U292" s="398"/>
      <c r="V292" s="398"/>
      <c r="W292" s="398"/>
    </row>
    <row r="293" spans="11:23" ht="15" x14ac:dyDescent="0.2">
      <c r="Q293" s="352"/>
      <c r="R293" s="352"/>
      <c r="S293" s="307"/>
      <c r="T293" s="307">
        <v>3571.2622999999999</v>
      </c>
      <c r="U293" s="398"/>
      <c r="V293" s="398"/>
      <c r="W293" s="398"/>
    </row>
    <row r="294" spans="11:23" ht="15" x14ac:dyDescent="0.2">
      <c r="Q294" s="352"/>
      <c r="R294" s="352"/>
      <c r="S294" s="307"/>
      <c r="T294" s="307">
        <v>4114.9836100000002</v>
      </c>
      <c r="U294" s="398"/>
      <c r="V294" s="398"/>
      <c r="W294" s="398"/>
    </row>
    <row r="295" spans="11:23" ht="15" x14ac:dyDescent="0.2">
      <c r="Q295" s="352"/>
      <c r="R295" s="352"/>
      <c r="S295" s="307"/>
      <c r="T295" s="307">
        <v>4062.8524600000001</v>
      </c>
      <c r="U295" s="398"/>
      <c r="V295" s="398"/>
      <c r="W295" s="398"/>
    </row>
    <row r="296" spans="11:23" ht="15" x14ac:dyDescent="0.2">
      <c r="Q296" s="352"/>
      <c r="R296" s="352"/>
      <c r="S296" s="307"/>
      <c r="T296" s="307">
        <v>3877.3278700000001</v>
      </c>
      <c r="U296" s="398"/>
      <c r="V296" s="398"/>
      <c r="W296" s="398"/>
    </row>
    <row r="297" spans="11:23" ht="15" x14ac:dyDescent="0.2">
      <c r="Q297" s="352"/>
      <c r="R297" s="352"/>
      <c r="S297" s="307"/>
      <c r="T297" s="307">
        <v>3562.3442599999998</v>
      </c>
      <c r="U297" s="398"/>
      <c r="V297" s="398"/>
      <c r="W297" s="398"/>
    </row>
    <row r="298" spans="11:23" ht="15" x14ac:dyDescent="0.2">
      <c r="Q298" s="352"/>
      <c r="R298" s="352"/>
      <c r="S298" s="307"/>
      <c r="T298" s="307">
        <v>3795.2950799999999</v>
      </c>
      <c r="U298" s="398"/>
      <c r="V298" s="398"/>
      <c r="W298" s="398"/>
    </row>
    <row r="299" spans="11:23" ht="15" x14ac:dyDescent="0.2">
      <c r="Q299" s="352"/>
      <c r="R299" s="352"/>
      <c r="S299" s="307"/>
      <c r="T299" s="307">
        <v>3152.9672099999998</v>
      </c>
      <c r="U299" s="398"/>
      <c r="V299" s="398"/>
      <c r="W299" s="398"/>
    </row>
    <row r="300" spans="11:23" ht="15" x14ac:dyDescent="0.2">
      <c r="Q300" s="352"/>
      <c r="R300" s="352"/>
      <c r="S300" s="307"/>
      <c r="T300" s="307">
        <v>3504.5082000000002</v>
      </c>
      <c r="U300" s="398"/>
      <c r="V300" s="398"/>
      <c r="W300" s="398"/>
    </row>
    <row r="301" spans="11:23" ht="15" x14ac:dyDescent="0.2">
      <c r="Q301" s="352"/>
      <c r="R301" s="352"/>
      <c r="S301" s="307"/>
      <c r="T301" s="307">
        <v>3459.04918</v>
      </c>
      <c r="U301" s="398"/>
      <c r="V301" s="398"/>
      <c r="W301" s="398"/>
    </row>
    <row r="302" spans="11:23" ht="15" x14ac:dyDescent="0.2">
      <c r="Q302" s="352"/>
      <c r="R302" s="352"/>
      <c r="S302" s="307"/>
      <c r="T302" s="307">
        <v>3622.1803300000001</v>
      </c>
      <c r="U302" s="398"/>
      <c r="V302" s="398"/>
      <c r="W302" s="398"/>
    </row>
    <row r="303" spans="11:23" ht="15" x14ac:dyDescent="0.2">
      <c r="Q303" s="352"/>
      <c r="R303" s="352"/>
      <c r="S303" s="307"/>
      <c r="T303" s="307">
        <v>3959.9836100000002</v>
      </c>
      <c r="U303" s="398"/>
      <c r="V303" s="398"/>
      <c r="W303" s="398"/>
    </row>
    <row r="304" spans="11:23" ht="15" x14ac:dyDescent="0.2">
      <c r="Q304" s="352"/>
      <c r="R304" s="352"/>
      <c r="S304" s="307"/>
      <c r="T304" s="307">
        <v>4066.9836100000002</v>
      </c>
      <c r="U304" s="398"/>
      <c r="V304" s="398"/>
      <c r="W304" s="398"/>
    </row>
    <row r="305" spans="17:23" ht="15" x14ac:dyDescent="0.2">
      <c r="Q305" s="352"/>
      <c r="R305" s="352"/>
      <c r="S305" s="307"/>
      <c r="T305" s="307">
        <v>3743.7049200000001</v>
      </c>
      <c r="U305" s="398"/>
      <c r="V305" s="398"/>
      <c r="W305" s="398"/>
    </row>
    <row r="306" spans="17:23" ht="15" x14ac:dyDescent="0.2">
      <c r="Q306" s="352"/>
      <c r="R306" s="352"/>
      <c r="S306" s="307"/>
      <c r="T306" s="307">
        <v>5104.3114800000003</v>
      </c>
      <c r="U306" s="398"/>
      <c r="V306" s="398"/>
      <c r="W306" s="398"/>
    </row>
    <row r="307" spans="17:23" ht="15" x14ac:dyDescent="0.2">
      <c r="Q307" s="352"/>
      <c r="R307" s="352"/>
      <c r="S307" s="307"/>
      <c r="T307" s="307">
        <v>4690.6885199999997</v>
      </c>
      <c r="U307" s="398"/>
      <c r="V307" s="398"/>
      <c r="W307" s="398"/>
    </row>
    <row r="308" spans="17:23" ht="15" x14ac:dyDescent="0.2">
      <c r="Q308" s="352"/>
      <c r="R308" s="352"/>
      <c r="S308" s="307"/>
      <c r="T308" s="307">
        <v>4186.5573800000002</v>
      </c>
      <c r="U308" s="398"/>
      <c r="V308" s="398"/>
      <c r="W308" s="398"/>
    </row>
    <row r="309" spans="17:23" ht="15" x14ac:dyDescent="0.2">
      <c r="Q309" s="352"/>
      <c r="R309" s="352"/>
      <c r="S309" s="307"/>
      <c r="T309" s="307">
        <v>3808.57377</v>
      </c>
      <c r="U309" s="398"/>
      <c r="V309" s="398"/>
      <c r="W309" s="398"/>
    </row>
    <row r="310" spans="17:23" ht="15" x14ac:dyDescent="0.2">
      <c r="Q310" s="352"/>
      <c r="R310" s="352"/>
      <c r="S310" s="307"/>
      <c r="T310" s="307">
        <v>3914.04918</v>
      </c>
      <c r="U310" s="398"/>
      <c r="V310" s="398"/>
      <c r="W310" s="398"/>
    </row>
    <row r="311" spans="17:23" ht="15" x14ac:dyDescent="0.2">
      <c r="Q311" s="352"/>
      <c r="R311" s="352"/>
      <c r="S311" s="307"/>
      <c r="T311" s="307">
        <v>4293.47541</v>
      </c>
      <c r="U311" s="398"/>
      <c r="V311" s="398"/>
      <c r="W311" s="398"/>
    </row>
    <row r="312" spans="17:23" ht="15" x14ac:dyDescent="0.2">
      <c r="Q312" s="352"/>
      <c r="R312" s="352"/>
      <c r="S312" s="307"/>
      <c r="T312" s="307">
        <v>4133.8196699999999</v>
      </c>
      <c r="U312" s="398"/>
      <c r="V312" s="398"/>
      <c r="W312" s="398"/>
    </row>
    <row r="313" spans="17:23" ht="15" x14ac:dyDescent="0.2">
      <c r="Q313" s="352"/>
      <c r="R313" s="352"/>
      <c r="S313" s="307"/>
      <c r="T313" s="307">
        <v>4357.1967199999999</v>
      </c>
      <c r="U313" s="398"/>
      <c r="V313" s="398"/>
      <c r="W313" s="398"/>
    </row>
    <row r="314" spans="17:23" ht="15" x14ac:dyDescent="0.2">
      <c r="Q314" s="352"/>
      <c r="R314" s="352"/>
      <c r="S314" s="307"/>
      <c r="T314" s="307">
        <v>4017.8524600000001</v>
      </c>
      <c r="U314" s="398"/>
      <c r="V314" s="398"/>
      <c r="W314" s="398"/>
    </row>
    <row r="315" spans="17:23" ht="15" x14ac:dyDescent="0.2">
      <c r="Q315" s="352"/>
      <c r="R315" s="352"/>
      <c r="S315" s="307"/>
      <c r="T315" s="307">
        <v>4325.4590200000002</v>
      </c>
      <c r="U315" s="398"/>
      <c r="V315" s="398"/>
      <c r="W315" s="398"/>
    </row>
    <row r="316" spans="17:23" ht="15" x14ac:dyDescent="0.2">
      <c r="Q316" s="352"/>
      <c r="R316" s="352"/>
      <c r="S316" s="307"/>
      <c r="T316" s="307">
        <v>4302.3934399999998</v>
      </c>
      <c r="U316" s="398"/>
      <c r="V316" s="398"/>
      <c r="W316" s="398"/>
    </row>
    <row r="317" spans="17:23" ht="15" x14ac:dyDescent="0.2">
      <c r="Q317" s="352"/>
      <c r="R317" s="352"/>
      <c r="S317" s="307"/>
      <c r="T317" s="307">
        <v>4719.8360700000003</v>
      </c>
      <c r="U317" s="398"/>
      <c r="V317" s="398"/>
      <c r="W317" s="398"/>
    </row>
    <row r="318" spans="17:23" ht="15" x14ac:dyDescent="0.2">
      <c r="Q318" s="352"/>
      <c r="R318" s="352"/>
      <c r="S318" s="307"/>
      <c r="T318" s="307">
        <v>3889.7541000000001</v>
      </c>
      <c r="U318" s="398"/>
      <c r="V318" s="398"/>
      <c r="W318" s="398"/>
    </row>
    <row r="319" spans="17:23" ht="15" x14ac:dyDescent="0.2">
      <c r="Q319" s="352"/>
      <c r="R319" s="352"/>
      <c r="S319" s="307"/>
      <c r="T319" s="307">
        <v>6302.2458999999999</v>
      </c>
      <c r="U319" s="398"/>
      <c r="V319" s="398"/>
      <c r="W319" s="398"/>
    </row>
    <row r="320" spans="17:23" ht="15" x14ac:dyDescent="0.2">
      <c r="Q320" s="352"/>
      <c r="R320" s="352"/>
      <c r="S320" s="307"/>
      <c r="T320" s="307">
        <v>4235.3934399999998</v>
      </c>
      <c r="U320" s="398"/>
      <c r="V320" s="398"/>
      <c r="W320" s="398"/>
    </row>
    <row r="321" spans="17:23" ht="15" x14ac:dyDescent="0.2">
      <c r="Q321" s="352"/>
      <c r="R321" s="352"/>
      <c r="S321" s="307"/>
      <c r="T321" s="307">
        <v>4704.2950799999999</v>
      </c>
      <c r="U321" s="398"/>
      <c r="V321" s="398"/>
      <c r="W321" s="398"/>
    </row>
    <row r="322" spans="17:23" ht="15" x14ac:dyDescent="0.2">
      <c r="Q322" s="352"/>
      <c r="R322" s="352"/>
      <c r="S322" s="307"/>
      <c r="T322" s="307">
        <v>4892.7541000000001</v>
      </c>
      <c r="U322" s="398"/>
      <c r="V322" s="398"/>
      <c r="W322" s="398"/>
    </row>
    <row r="323" spans="17:23" ht="15" x14ac:dyDescent="0.2">
      <c r="Q323" s="352"/>
      <c r="R323" s="352"/>
      <c r="S323" s="307"/>
      <c r="T323" s="307">
        <v>4694.3770500000001</v>
      </c>
      <c r="U323" s="398"/>
      <c r="V323" s="398"/>
      <c r="W323" s="398"/>
    </row>
    <row r="324" spans="17:23" ht="15" x14ac:dyDescent="0.2">
      <c r="Q324" s="352"/>
      <c r="R324" s="352"/>
      <c r="S324" s="307"/>
      <c r="T324" s="307">
        <v>4583.2623000000003</v>
      </c>
      <c r="U324" s="398"/>
      <c r="V324" s="398"/>
      <c r="W324" s="398"/>
    </row>
    <row r="325" spans="17:23" ht="15" x14ac:dyDescent="0.2">
      <c r="Q325" s="352"/>
      <c r="R325" s="352"/>
      <c r="S325" s="307"/>
      <c r="T325" s="307">
        <v>5022.0327900000002</v>
      </c>
      <c r="U325" s="398"/>
      <c r="V325" s="398"/>
      <c r="W325" s="398"/>
    </row>
    <row r="326" spans="17:23" ht="15" x14ac:dyDescent="0.2">
      <c r="Q326" s="352"/>
      <c r="R326" s="352"/>
      <c r="S326" s="307"/>
      <c r="T326" s="307">
        <v>5790.0819700000002</v>
      </c>
      <c r="U326" s="398"/>
      <c r="V326" s="398"/>
      <c r="W326" s="398"/>
    </row>
    <row r="327" spans="17:23" ht="15" x14ac:dyDescent="0.2">
      <c r="Q327" s="352"/>
      <c r="R327" s="352"/>
      <c r="S327" s="307"/>
      <c r="T327" s="307">
        <v>8443.8852499999994</v>
      </c>
      <c r="U327" s="398"/>
      <c r="V327" s="398"/>
      <c r="W327" s="398"/>
    </row>
    <row r="328" spans="17:23" ht="15" x14ac:dyDescent="0.2">
      <c r="Q328" s="352"/>
      <c r="R328" s="352"/>
      <c r="S328" s="307"/>
      <c r="T328" s="307">
        <v>5204.9180299999998</v>
      </c>
      <c r="U328" s="398"/>
      <c r="V328" s="398"/>
      <c r="W328" s="398"/>
    </row>
    <row r="329" spans="17:23" ht="15" x14ac:dyDescent="0.2">
      <c r="Q329" s="352"/>
      <c r="R329" s="352"/>
      <c r="S329" s="307"/>
      <c r="T329" s="307">
        <v>4399.2131099999997</v>
      </c>
      <c r="U329" s="398"/>
      <c r="V329" s="398"/>
      <c r="W329" s="398"/>
    </row>
    <row r="330" spans="17:23" ht="15" x14ac:dyDescent="0.2">
      <c r="Q330" s="352"/>
      <c r="R330" s="352"/>
      <c r="S330" s="307"/>
      <c r="T330" s="307">
        <v>5730.1803300000001</v>
      </c>
      <c r="U330" s="398"/>
      <c r="V330" s="398"/>
      <c r="W330" s="398"/>
    </row>
    <row r="331" spans="17:23" ht="15" x14ac:dyDescent="0.2">
      <c r="Q331" s="352"/>
      <c r="R331" s="352"/>
      <c r="S331" s="307"/>
      <c r="T331" s="307">
        <v>5665.2623000000003</v>
      </c>
      <c r="U331" s="398"/>
      <c r="V331" s="398"/>
      <c r="W331" s="398"/>
    </row>
    <row r="332" spans="17:23" ht="15" x14ac:dyDescent="0.2">
      <c r="Q332" s="352"/>
      <c r="R332" s="352"/>
      <c r="S332" s="307"/>
      <c r="T332" s="307">
        <v>4410.7704899999999</v>
      </c>
      <c r="U332" s="398"/>
      <c r="V332" s="398"/>
      <c r="W332" s="398"/>
    </row>
    <row r="333" spans="17:23" ht="15" x14ac:dyDescent="0.2">
      <c r="Q333" s="352"/>
      <c r="R333" s="352"/>
      <c r="S333" s="307"/>
      <c r="T333" s="307">
        <v>4641.0655699999998</v>
      </c>
      <c r="U333" s="398"/>
      <c r="V333" s="398"/>
      <c r="W333" s="398"/>
    </row>
    <row r="334" spans="17:23" ht="15" x14ac:dyDescent="0.2">
      <c r="Q334" s="352"/>
      <c r="R334" s="352"/>
      <c r="S334" s="307"/>
      <c r="T334" s="307">
        <v>4704.1311500000002</v>
      </c>
      <c r="U334" s="398"/>
      <c r="V334" s="398"/>
      <c r="W334" s="398"/>
    </row>
    <row r="335" spans="17:23" ht="15" x14ac:dyDescent="0.2">
      <c r="Q335" s="352"/>
      <c r="R335" s="352"/>
      <c r="S335" s="307"/>
      <c r="T335" s="307">
        <v>4754.7376999999997</v>
      </c>
      <c r="U335" s="398"/>
      <c r="V335" s="398"/>
      <c r="W335" s="398"/>
    </row>
    <row r="336" spans="17:23" ht="15" x14ac:dyDescent="0.2">
      <c r="Q336" s="352"/>
      <c r="R336" s="352"/>
      <c r="S336" s="307"/>
      <c r="T336" s="307">
        <v>5037.5573800000002</v>
      </c>
      <c r="U336" s="398"/>
      <c r="V336" s="398"/>
      <c r="W336" s="398"/>
    </row>
    <row r="337" spans="17:23" ht="15" x14ac:dyDescent="0.2">
      <c r="Q337" s="352"/>
      <c r="R337" s="352"/>
      <c r="S337" s="307"/>
      <c r="T337" s="307">
        <v>4072.2131100000001</v>
      </c>
      <c r="U337" s="398"/>
      <c r="V337" s="398"/>
      <c r="W337" s="398"/>
    </row>
    <row r="338" spans="17:23" ht="15" x14ac:dyDescent="0.2">
      <c r="Q338" s="352"/>
      <c r="R338" s="352"/>
      <c r="S338" s="307"/>
      <c r="T338" s="307">
        <v>4790.6721299999999</v>
      </c>
      <c r="U338" s="398"/>
      <c r="V338" s="398"/>
      <c r="W338" s="398"/>
    </row>
    <row r="339" spans="17:23" ht="15" x14ac:dyDescent="0.2">
      <c r="Q339" s="352"/>
      <c r="R339" s="352"/>
      <c r="S339" s="398"/>
      <c r="T339" s="398"/>
      <c r="U339" s="398"/>
      <c r="V339" s="398"/>
      <c r="W339" s="39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CDA4-48C3-E149-B3C6-9F3DC053B88D}">
  <dimension ref="A2:M51"/>
  <sheetViews>
    <sheetView zoomScale="99" workbookViewId="0">
      <selection activeCell="C43" sqref="C43:C50"/>
    </sheetView>
  </sheetViews>
  <sheetFormatPr baseColWidth="10" defaultColWidth="11" defaultRowHeight="16" x14ac:dyDescent="0.2"/>
  <cols>
    <col min="1" max="1" width="14.1640625" style="44" bestFit="1" customWidth="1"/>
    <col min="2" max="2" width="12" style="44" bestFit="1" customWidth="1"/>
    <col min="3" max="3" width="14" style="44" bestFit="1" customWidth="1"/>
    <col min="4" max="4" width="11.6640625" style="44" bestFit="1" customWidth="1"/>
    <col min="5" max="5" width="14.33203125" style="44" bestFit="1" customWidth="1"/>
    <col min="6" max="6" width="11.5" style="44" bestFit="1" customWidth="1"/>
    <col min="7" max="7" width="11" style="44"/>
    <col min="8" max="8" width="14.1640625" style="44" bestFit="1" customWidth="1"/>
    <col min="9" max="9" width="8.83203125" style="44" bestFit="1" customWidth="1"/>
    <col min="10" max="10" width="8.6640625" style="44" bestFit="1" customWidth="1"/>
    <col min="11" max="11" width="10.6640625" style="44" bestFit="1" customWidth="1"/>
    <col min="12" max="12" width="8.83203125" style="44" bestFit="1" customWidth="1"/>
    <col min="13" max="13" width="11.5" style="44" bestFit="1" customWidth="1"/>
    <col min="14" max="16384" width="11" style="44"/>
  </cols>
  <sheetData>
    <row r="2" spans="1:13" x14ac:dyDescent="0.2">
      <c r="A2" s="49" t="s">
        <v>120</v>
      </c>
      <c r="B2" s="49"/>
      <c r="C2" s="49"/>
      <c r="D2" s="49"/>
      <c r="E2" s="49"/>
      <c r="F2" s="82"/>
      <c r="G2" s="82"/>
      <c r="H2" s="82"/>
      <c r="I2" s="82"/>
      <c r="J2" s="82"/>
    </row>
    <row r="4" spans="1:13" x14ac:dyDescent="0.2">
      <c r="B4" s="438" t="s">
        <v>77</v>
      </c>
      <c r="C4" s="438"/>
      <c r="D4" s="438"/>
      <c r="E4" s="438"/>
      <c r="F4" s="438"/>
      <c r="I4" s="438" t="s">
        <v>78</v>
      </c>
      <c r="J4" s="438"/>
      <c r="K4" s="438"/>
      <c r="L4" s="438"/>
      <c r="M4" s="438"/>
    </row>
    <row r="5" spans="1:13" x14ac:dyDescent="0.2">
      <c r="C5" s="49" t="s">
        <v>79</v>
      </c>
      <c r="D5" s="49" t="s">
        <v>80</v>
      </c>
      <c r="E5" s="49" t="s">
        <v>81</v>
      </c>
      <c r="F5" s="49" t="s">
        <v>82</v>
      </c>
      <c r="G5" s="50"/>
      <c r="H5" s="50"/>
      <c r="J5" s="49" t="s">
        <v>79</v>
      </c>
      <c r="K5" s="49" t="s">
        <v>80</v>
      </c>
      <c r="L5" s="49" t="s">
        <v>81</v>
      </c>
      <c r="M5" s="49" t="s">
        <v>82</v>
      </c>
    </row>
    <row r="6" spans="1:13" x14ac:dyDescent="0.2">
      <c r="A6" s="44" t="s">
        <v>115</v>
      </c>
      <c r="B6" s="45" t="s">
        <v>92</v>
      </c>
      <c r="C6" s="45">
        <v>130.19999999999999</v>
      </c>
      <c r="D6" s="45">
        <v>125.3</v>
      </c>
      <c r="E6" s="45">
        <v>100.9</v>
      </c>
      <c r="F6" s="45">
        <v>109.2</v>
      </c>
      <c r="G6" s="50"/>
      <c r="H6" s="50" t="s">
        <v>115</v>
      </c>
      <c r="I6" s="45" t="s">
        <v>68</v>
      </c>
      <c r="J6" s="45">
        <v>180.8</v>
      </c>
      <c r="K6" s="45">
        <v>183.1</v>
      </c>
      <c r="L6" s="45">
        <v>147.6</v>
      </c>
      <c r="M6" s="45">
        <v>147.1</v>
      </c>
    </row>
    <row r="7" spans="1:13" x14ac:dyDescent="0.2">
      <c r="A7" s="44" t="s">
        <v>116</v>
      </c>
      <c r="B7" s="45" t="s">
        <v>92</v>
      </c>
      <c r="C7" s="45">
        <v>116.8</v>
      </c>
      <c r="D7" s="45">
        <v>112.6</v>
      </c>
      <c r="E7" s="45">
        <v>97</v>
      </c>
      <c r="F7" s="45">
        <v>128.5</v>
      </c>
      <c r="G7" s="50"/>
      <c r="H7" s="50" t="s">
        <v>116</v>
      </c>
      <c r="I7" s="45" t="s">
        <v>68</v>
      </c>
      <c r="J7" s="45">
        <v>142.30000000000001</v>
      </c>
      <c r="K7" s="45">
        <v>168</v>
      </c>
      <c r="L7" s="45">
        <v>152.9</v>
      </c>
      <c r="M7" s="45">
        <v>174</v>
      </c>
    </row>
    <row r="8" spans="1:13" x14ac:dyDescent="0.2">
      <c r="G8" s="50"/>
      <c r="H8" s="50"/>
    </row>
    <row r="9" spans="1:13" x14ac:dyDescent="0.2">
      <c r="A9" s="44" t="s">
        <v>115</v>
      </c>
      <c r="B9" s="45" t="s">
        <v>93</v>
      </c>
      <c r="C9" s="45">
        <v>142.9</v>
      </c>
      <c r="D9" s="45">
        <v>123.7</v>
      </c>
      <c r="E9" s="45">
        <v>94.2</v>
      </c>
      <c r="F9" s="45">
        <v>126.7</v>
      </c>
      <c r="G9" s="50"/>
      <c r="H9" s="50" t="s">
        <v>115</v>
      </c>
      <c r="I9" s="45" t="s">
        <v>65</v>
      </c>
      <c r="J9" s="45">
        <v>182.5</v>
      </c>
      <c r="K9" s="45">
        <v>182.7</v>
      </c>
      <c r="L9" s="45">
        <v>142</v>
      </c>
      <c r="M9" s="45">
        <v>179.6</v>
      </c>
    </row>
    <row r="10" spans="1:13" x14ac:dyDescent="0.2">
      <c r="A10" s="44" t="s">
        <v>116</v>
      </c>
      <c r="B10" s="45" t="s">
        <v>93</v>
      </c>
      <c r="C10" s="45">
        <v>121.5</v>
      </c>
      <c r="D10" s="45">
        <v>128.30000000000001</v>
      </c>
      <c r="E10" s="45">
        <v>69.599999999999994</v>
      </c>
      <c r="F10" s="45">
        <v>117.9</v>
      </c>
      <c r="G10" s="50"/>
      <c r="H10" s="50" t="s">
        <v>116</v>
      </c>
      <c r="I10" s="45" t="s">
        <v>65</v>
      </c>
      <c r="J10" s="45">
        <v>175.2</v>
      </c>
      <c r="K10" s="45">
        <v>194.8</v>
      </c>
      <c r="L10" s="45">
        <v>130.5</v>
      </c>
      <c r="M10" s="45">
        <v>146.1</v>
      </c>
    </row>
    <row r="11" spans="1:13" x14ac:dyDescent="0.2">
      <c r="G11" s="50"/>
      <c r="H11" s="50"/>
    </row>
    <row r="12" spans="1:13" x14ac:dyDescent="0.2">
      <c r="A12" s="44" t="s">
        <v>115</v>
      </c>
      <c r="B12" s="45" t="s">
        <v>94</v>
      </c>
      <c r="C12" s="45">
        <v>97.2</v>
      </c>
      <c r="D12" s="45">
        <v>123.5</v>
      </c>
      <c r="E12" s="45">
        <v>88.1</v>
      </c>
      <c r="F12" s="45">
        <v>123.9</v>
      </c>
      <c r="G12" s="50"/>
      <c r="H12" s="50" t="s">
        <v>115</v>
      </c>
      <c r="I12" s="45" t="s">
        <v>88</v>
      </c>
      <c r="J12" s="45">
        <v>154.19999999999999</v>
      </c>
      <c r="K12" s="45">
        <v>200</v>
      </c>
      <c r="L12" s="45">
        <v>150.4</v>
      </c>
      <c r="M12" s="45">
        <v>183.4</v>
      </c>
    </row>
    <row r="13" spans="1:13" x14ac:dyDescent="0.2">
      <c r="A13" s="44" t="s">
        <v>116</v>
      </c>
      <c r="B13" s="45" t="s">
        <v>94</v>
      </c>
      <c r="C13" s="45">
        <v>112.3</v>
      </c>
      <c r="D13" s="45">
        <v>120.2</v>
      </c>
      <c r="E13" s="45">
        <v>61.8</v>
      </c>
      <c r="F13" s="45">
        <v>115</v>
      </c>
      <c r="G13" s="50"/>
      <c r="H13" s="50" t="s">
        <v>116</v>
      </c>
      <c r="I13" s="45" t="s">
        <v>88</v>
      </c>
      <c r="J13" s="45">
        <v>178.7</v>
      </c>
      <c r="K13" s="45">
        <v>193.2</v>
      </c>
      <c r="L13" s="45">
        <v>164.6</v>
      </c>
      <c r="M13" s="45">
        <v>139.30000000000001</v>
      </c>
    </row>
    <row r="14" spans="1:13" x14ac:dyDescent="0.2">
      <c r="G14" s="50"/>
      <c r="H14" s="50"/>
    </row>
    <row r="15" spans="1:13" x14ac:dyDescent="0.2">
      <c r="A15" s="44" t="s">
        <v>115</v>
      </c>
      <c r="B15" s="45" t="s">
        <v>95</v>
      </c>
      <c r="C15" s="45">
        <v>122.7</v>
      </c>
      <c r="D15" s="45">
        <v>131.6</v>
      </c>
      <c r="E15" s="45">
        <v>94.8</v>
      </c>
      <c r="F15" s="45">
        <v>121.8</v>
      </c>
      <c r="G15" s="50"/>
      <c r="H15" s="50" t="s">
        <v>115</v>
      </c>
      <c r="I15" s="45" t="s">
        <v>67</v>
      </c>
      <c r="J15" s="45">
        <v>159.4</v>
      </c>
      <c r="K15" s="45">
        <v>154.6</v>
      </c>
      <c r="L15" s="45">
        <v>137.9</v>
      </c>
      <c r="M15" s="45">
        <v>156.69999999999999</v>
      </c>
    </row>
    <row r="16" spans="1:13" x14ac:dyDescent="0.2">
      <c r="A16" s="44" t="s">
        <v>116</v>
      </c>
      <c r="B16" s="45" t="s">
        <v>95</v>
      </c>
      <c r="C16" s="45">
        <v>132.6</v>
      </c>
      <c r="D16" s="45">
        <v>120.5</v>
      </c>
      <c r="E16" s="45">
        <v>86.4</v>
      </c>
      <c r="F16" s="45">
        <v>109.7</v>
      </c>
      <c r="G16" s="50"/>
      <c r="H16" s="50" t="s">
        <v>116</v>
      </c>
      <c r="I16" s="45" t="s">
        <v>67</v>
      </c>
      <c r="J16" s="45">
        <v>148</v>
      </c>
      <c r="K16" s="45">
        <v>175.4</v>
      </c>
      <c r="L16" s="45">
        <v>146.9</v>
      </c>
      <c r="M16" s="45">
        <v>174.3</v>
      </c>
    </row>
    <row r="17" spans="1:13" x14ac:dyDescent="0.2">
      <c r="G17" s="50"/>
      <c r="H17" s="50"/>
    </row>
    <row r="18" spans="1:13" x14ac:dyDescent="0.2">
      <c r="A18" s="44" t="s">
        <v>115</v>
      </c>
      <c r="B18" s="45" t="s">
        <v>89</v>
      </c>
      <c r="C18" s="45">
        <v>130.19999999999999</v>
      </c>
      <c r="D18" s="45">
        <v>113</v>
      </c>
      <c r="E18" s="45">
        <v>90.5</v>
      </c>
      <c r="F18" s="45">
        <v>144.19999999999999</v>
      </c>
      <c r="G18" s="50"/>
      <c r="H18" s="50" t="s">
        <v>115</v>
      </c>
      <c r="I18" s="45" t="s">
        <v>69</v>
      </c>
      <c r="J18" s="45">
        <v>188</v>
      </c>
      <c r="K18" s="45">
        <v>174</v>
      </c>
      <c r="L18" s="45">
        <v>165.1</v>
      </c>
      <c r="M18" s="45">
        <v>190.4</v>
      </c>
    </row>
    <row r="19" spans="1:13" x14ac:dyDescent="0.2">
      <c r="A19" s="44" t="s">
        <v>116</v>
      </c>
      <c r="B19" s="45" t="s">
        <v>89</v>
      </c>
      <c r="C19" s="45">
        <v>121.7</v>
      </c>
      <c r="D19" s="45">
        <v>113.8</v>
      </c>
      <c r="E19" s="45">
        <v>100.7</v>
      </c>
      <c r="F19" s="45">
        <v>121.6</v>
      </c>
      <c r="G19" s="50"/>
      <c r="H19" s="50" t="s">
        <v>116</v>
      </c>
      <c r="I19" s="45" t="s">
        <v>69</v>
      </c>
      <c r="J19" s="45">
        <v>162.4</v>
      </c>
      <c r="K19" s="45">
        <v>193</v>
      </c>
      <c r="L19" s="45">
        <v>142.1</v>
      </c>
      <c r="M19" s="45">
        <v>182.5</v>
      </c>
    </row>
    <row r="20" spans="1:13" x14ac:dyDescent="0.2">
      <c r="G20" s="50"/>
      <c r="H20" s="50"/>
    </row>
    <row r="21" spans="1:13" x14ac:dyDescent="0.2">
      <c r="A21" s="44" t="s">
        <v>115</v>
      </c>
      <c r="B21" s="45" t="s">
        <v>90</v>
      </c>
      <c r="C21" s="45">
        <v>118</v>
      </c>
      <c r="D21" s="45">
        <v>115.5</v>
      </c>
      <c r="E21" s="45">
        <v>77.8</v>
      </c>
      <c r="F21" s="45">
        <v>139.80000000000001</v>
      </c>
      <c r="G21" s="50"/>
      <c r="H21" s="50" t="s">
        <v>115</v>
      </c>
      <c r="I21" s="46" t="s">
        <v>57</v>
      </c>
      <c r="J21" s="45">
        <v>135.69999999999999</v>
      </c>
      <c r="K21" s="45">
        <v>178.4</v>
      </c>
      <c r="L21" s="45">
        <v>133</v>
      </c>
      <c r="M21" s="45">
        <v>154.1</v>
      </c>
    </row>
    <row r="22" spans="1:13" x14ac:dyDescent="0.2">
      <c r="A22" s="44" t="s">
        <v>116</v>
      </c>
      <c r="B22" s="45" t="s">
        <v>90</v>
      </c>
      <c r="C22" s="45">
        <v>122.8</v>
      </c>
      <c r="D22" s="45">
        <v>103</v>
      </c>
      <c r="E22" s="45">
        <v>90.2</v>
      </c>
      <c r="F22" s="45">
        <v>113.4</v>
      </c>
      <c r="G22" s="50"/>
      <c r="H22" s="50" t="s">
        <v>116</v>
      </c>
      <c r="I22" s="46" t="s">
        <v>57</v>
      </c>
      <c r="J22" s="45">
        <v>149.4</v>
      </c>
      <c r="K22" s="45">
        <v>150.69999999999999</v>
      </c>
      <c r="L22" s="45">
        <v>160.9</v>
      </c>
      <c r="M22" s="45">
        <v>149.6</v>
      </c>
    </row>
    <row r="23" spans="1:13" x14ac:dyDescent="0.2">
      <c r="B23" s="45"/>
      <c r="C23" s="45"/>
      <c r="D23" s="45"/>
      <c r="E23" s="45"/>
      <c r="F23" s="45"/>
      <c r="G23" s="50"/>
      <c r="H23" s="50"/>
      <c r="I23" s="45"/>
      <c r="J23" s="45"/>
      <c r="K23" s="45"/>
      <c r="L23" s="45"/>
      <c r="M23" s="45"/>
    </row>
    <row r="24" spans="1:13" x14ac:dyDescent="0.2">
      <c r="A24" s="44" t="s">
        <v>115</v>
      </c>
      <c r="B24" s="45" t="s">
        <v>91</v>
      </c>
      <c r="C24" s="45">
        <v>120</v>
      </c>
      <c r="D24" s="45">
        <v>111.1</v>
      </c>
      <c r="E24" s="45">
        <v>85</v>
      </c>
      <c r="F24" s="45">
        <v>133.9</v>
      </c>
      <c r="G24" s="50"/>
      <c r="H24" s="50" t="s">
        <v>115</v>
      </c>
      <c r="I24" s="46" t="s">
        <v>58</v>
      </c>
      <c r="J24" s="45">
        <v>168.3</v>
      </c>
      <c r="K24" s="45">
        <v>189.5</v>
      </c>
      <c r="L24" s="45">
        <v>159</v>
      </c>
      <c r="M24" s="45">
        <v>167.1</v>
      </c>
    </row>
    <row r="25" spans="1:13" x14ac:dyDescent="0.2">
      <c r="A25" s="44" t="s">
        <v>116</v>
      </c>
      <c r="B25" s="45" t="s">
        <v>91</v>
      </c>
      <c r="C25" s="45">
        <v>111.6</v>
      </c>
      <c r="D25" s="45">
        <v>118.3</v>
      </c>
      <c r="E25" s="45">
        <v>101.2</v>
      </c>
      <c r="F25" s="45">
        <v>107.1</v>
      </c>
      <c r="G25" s="50"/>
      <c r="H25" s="50" t="s">
        <v>116</v>
      </c>
      <c r="I25" s="46" t="s">
        <v>58</v>
      </c>
      <c r="J25" s="45">
        <v>171.9</v>
      </c>
      <c r="K25" s="45">
        <v>149.9</v>
      </c>
      <c r="L25" s="45">
        <v>164.5</v>
      </c>
      <c r="M25" s="45">
        <v>174</v>
      </c>
    </row>
    <row r="26" spans="1:13" x14ac:dyDescent="0.2">
      <c r="G26" s="50"/>
      <c r="H26" s="50"/>
    </row>
    <row r="27" spans="1:13" x14ac:dyDescent="0.2">
      <c r="G27" s="50"/>
      <c r="H27" s="50" t="s">
        <v>115</v>
      </c>
      <c r="I27" s="45" t="s">
        <v>56</v>
      </c>
      <c r="J27" s="45">
        <v>179.9</v>
      </c>
      <c r="K27" s="45">
        <v>193.4</v>
      </c>
      <c r="L27" s="45">
        <v>170.4</v>
      </c>
      <c r="M27" s="45">
        <v>185.1</v>
      </c>
    </row>
    <row r="28" spans="1:13" x14ac:dyDescent="0.2">
      <c r="G28" s="50"/>
      <c r="H28" s="50" t="s">
        <v>116</v>
      </c>
      <c r="I28" s="45" t="s">
        <v>56</v>
      </c>
      <c r="J28" s="45">
        <v>197.8</v>
      </c>
      <c r="K28" s="45">
        <v>179.2</v>
      </c>
      <c r="L28" s="45">
        <v>156.5</v>
      </c>
      <c r="M28" s="45">
        <v>176</v>
      </c>
    </row>
    <row r="29" spans="1:13" x14ac:dyDescent="0.2">
      <c r="G29" s="50"/>
      <c r="H29" s="50"/>
      <c r="I29" s="45"/>
      <c r="J29" s="45"/>
      <c r="K29" s="45"/>
      <c r="L29" s="45"/>
      <c r="M29" s="45"/>
    </row>
    <row r="30" spans="1:13" x14ac:dyDescent="0.2">
      <c r="G30" s="50"/>
      <c r="H30" s="50" t="s">
        <v>115</v>
      </c>
      <c r="I30" s="46" t="s">
        <v>59</v>
      </c>
      <c r="J30" s="45">
        <v>157.69999999999999</v>
      </c>
      <c r="K30" s="45">
        <v>182.9</v>
      </c>
      <c r="L30" s="45">
        <v>159.80000000000001</v>
      </c>
      <c r="M30" s="45">
        <v>165.6</v>
      </c>
    </row>
    <row r="31" spans="1:13" x14ac:dyDescent="0.2">
      <c r="G31" s="50"/>
      <c r="H31" s="50" t="s">
        <v>116</v>
      </c>
      <c r="I31" s="46" t="s">
        <v>59</v>
      </c>
      <c r="J31" s="45">
        <v>165.5</v>
      </c>
      <c r="K31" s="45">
        <v>147.69999999999999</v>
      </c>
      <c r="L31" s="45">
        <v>141.19999999999999</v>
      </c>
      <c r="M31" s="45">
        <v>197</v>
      </c>
    </row>
    <row r="33" spans="1:10" x14ac:dyDescent="0.2">
      <c r="A33" s="83" t="s">
        <v>121</v>
      </c>
      <c r="B33" s="83"/>
      <c r="C33" s="83"/>
      <c r="D33" s="83"/>
      <c r="E33" s="83"/>
      <c r="F33" s="82"/>
      <c r="G33" s="82"/>
      <c r="H33" s="82"/>
      <c r="I33" s="82"/>
      <c r="J33" s="82"/>
    </row>
    <row r="35" spans="1:10" x14ac:dyDescent="0.2">
      <c r="A35" s="438" t="s">
        <v>83</v>
      </c>
      <c r="B35" s="438"/>
      <c r="C35" s="49" t="s">
        <v>84</v>
      </c>
      <c r="D35" s="49" t="s">
        <v>85</v>
      </c>
      <c r="E35" s="49" t="s">
        <v>96</v>
      </c>
    </row>
    <row r="36" spans="1:10" x14ac:dyDescent="0.2">
      <c r="A36" s="44" t="s">
        <v>86</v>
      </c>
      <c r="B36" s="51" t="s">
        <v>97</v>
      </c>
      <c r="C36" s="47">
        <v>37.74</v>
      </c>
      <c r="D36" s="47">
        <v>16.065000000000001</v>
      </c>
      <c r="E36" s="52">
        <f t="shared" ref="E36:E50" si="0">D36/C36</f>
        <v>0.42567567567567571</v>
      </c>
    </row>
    <row r="37" spans="1:10" x14ac:dyDescent="0.2">
      <c r="A37" s="44" t="s">
        <v>86</v>
      </c>
      <c r="B37" s="51" t="s">
        <v>98</v>
      </c>
      <c r="C37" s="47">
        <v>55.94</v>
      </c>
      <c r="D37" s="47">
        <v>29.902999999999999</v>
      </c>
      <c r="E37" s="52">
        <f t="shared" si="0"/>
        <v>0.53455488022881659</v>
      </c>
    </row>
    <row r="38" spans="1:10" x14ac:dyDescent="0.2">
      <c r="A38" s="44" t="s">
        <v>86</v>
      </c>
      <c r="B38" s="51" t="s">
        <v>99</v>
      </c>
      <c r="C38" s="47">
        <v>35.840000000000003</v>
      </c>
      <c r="D38" s="47">
        <v>19.619</v>
      </c>
      <c r="E38" s="52">
        <f t="shared" si="0"/>
        <v>0.54740513392857137</v>
      </c>
    </row>
    <row r="39" spans="1:10" x14ac:dyDescent="0.2">
      <c r="A39" s="44" t="s">
        <v>86</v>
      </c>
      <c r="B39" s="51" t="s">
        <v>100</v>
      </c>
      <c r="C39" s="47">
        <v>50</v>
      </c>
      <c r="D39" s="47">
        <v>29.96</v>
      </c>
      <c r="E39" s="52">
        <f t="shared" si="0"/>
        <v>0.59920000000000007</v>
      </c>
    </row>
    <row r="40" spans="1:10" x14ac:dyDescent="0.2">
      <c r="A40" s="44" t="s">
        <v>86</v>
      </c>
      <c r="B40" s="51" t="s">
        <v>101</v>
      </c>
      <c r="C40" s="47">
        <v>54.39</v>
      </c>
      <c r="D40" s="47">
        <v>28.254000000000001</v>
      </c>
      <c r="E40" s="52">
        <f t="shared" si="0"/>
        <v>0.51947049089906239</v>
      </c>
    </row>
    <row r="41" spans="1:10" x14ac:dyDescent="0.2">
      <c r="A41" s="44" t="s">
        <v>86</v>
      </c>
      <c r="B41" s="51" t="s">
        <v>102</v>
      </c>
      <c r="C41" s="47">
        <v>48.44</v>
      </c>
      <c r="D41" s="47">
        <v>27.216000000000001</v>
      </c>
      <c r="E41" s="52">
        <f t="shared" si="0"/>
        <v>0.56184971098265901</v>
      </c>
    </row>
    <row r="42" spans="1:10" x14ac:dyDescent="0.2">
      <c r="A42" s="44" t="s">
        <v>86</v>
      </c>
      <c r="B42" s="51" t="s">
        <v>103</v>
      </c>
      <c r="C42" s="47">
        <v>60.78</v>
      </c>
      <c r="D42" s="47">
        <v>31.626999999999999</v>
      </c>
      <c r="E42" s="52">
        <f t="shared" si="0"/>
        <v>0.52035208950312595</v>
      </c>
    </row>
    <row r="43" spans="1:10" x14ac:dyDescent="0.2">
      <c r="A43" s="44" t="s">
        <v>87</v>
      </c>
      <c r="B43" s="48">
        <v>1</v>
      </c>
      <c r="C43" s="47">
        <v>32.69</v>
      </c>
      <c r="D43" s="47">
        <v>14.052</v>
      </c>
      <c r="E43" s="52">
        <f t="shared" si="0"/>
        <v>0.42985622514530442</v>
      </c>
    </row>
    <row r="44" spans="1:10" x14ac:dyDescent="0.2">
      <c r="A44" s="44" t="s">
        <v>87</v>
      </c>
      <c r="B44" s="48">
        <v>2</v>
      </c>
      <c r="C44" s="47">
        <v>32.159999999999997</v>
      </c>
      <c r="D44" s="47">
        <v>14.33</v>
      </c>
      <c r="E44" s="52">
        <f t="shared" si="0"/>
        <v>0.44558457711442789</v>
      </c>
    </row>
    <row r="45" spans="1:10" x14ac:dyDescent="0.2">
      <c r="A45" s="44" t="s">
        <v>87</v>
      </c>
      <c r="B45" s="48">
        <v>3</v>
      </c>
      <c r="C45" s="47">
        <v>33.61</v>
      </c>
      <c r="D45" s="47">
        <v>17.635999999999999</v>
      </c>
      <c r="E45" s="52">
        <f t="shared" si="0"/>
        <v>0.52472478429038971</v>
      </c>
    </row>
    <row r="46" spans="1:10" x14ac:dyDescent="0.2">
      <c r="A46" s="44" t="s">
        <v>87</v>
      </c>
      <c r="B46" s="48">
        <v>4</v>
      </c>
      <c r="C46" s="47">
        <v>31.77</v>
      </c>
      <c r="D46" s="47">
        <v>16.576000000000001</v>
      </c>
      <c r="E46" s="52">
        <f t="shared" si="0"/>
        <v>0.52175007869058865</v>
      </c>
    </row>
    <row r="47" spans="1:10" x14ac:dyDescent="0.2">
      <c r="A47" s="44" t="s">
        <v>87</v>
      </c>
      <c r="B47" s="48">
        <v>5</v>
      </c>
      <c r="C47" s="47">
        <v>30.79</v>
      </c>
      <c r="D47" s="47">
        <v>12.366</v>
      </c>
      <c r="E47" s="52">
        <f t="shared" si="0"/>
        <v>0.40162390386489122</v>
      </c>
    </row>
    <row r="48" spans="1:10" x14ac:dyDescent="0.2">
      <c r="A48" s="44" t="s">
        <v>87</v>
      </c>
      <c r="B48" s="48">
        <v>6</v>
      </c>
      <c r="C48" s="47">
        <v>30.65</v>
      </c>
      <c r="D48" s="47">
        <v>11.833</v>
      </c>
      <c r="E48" s="52">
        <f t="shared" si="0"/>
        <v>0.38606851549755306</v>
      </c>
    </row>
    <row r="49" spans="1:5" x14ac:dyDescent="0.2">
      <c r="A49" s="44" t="s">
        <v>87</v>
      </c>
      <c r="B49" s="48">
        <v>7</v>
      </c>
      <c r="C49" s="47">
        <v>26.95</v>
      </c>
      <c r="D49" s="47">
        <v>12.723000000000001</v>
      </c>
      <c r="E49" s="52">
        <f t="shared" si="0"/>
        <v>0.47209647495361784</v>
      </c>
    </row>
    <row r="50" spans="1:5" x14ac:dyDescent="0.2">
      <c r="A50" s="44" t="s">
        <v>87</v>
      </c>
      <c r="B50" s="48">
        <v>8</v>
      </c>
      <c r="C50" s="47">
        <v>30.27</v>
      </c>
      <c r="D50" s="47">
        <v>12.746</v>
      </c>
      <c r="E50" s="52">
        <f t="shared" si="0"/>
        <v>0.42107697390155269</v>
      </c>
    </row>
    <row r="51" spans="1:5" x14ac:dyDescent="0.2">
      <c r="B51" s="48"/>
    </row>
  </sheetData>
  <mergeCells count="3">
    <mergeCell ref="B4:F4"/>
    <mergeCell ref="I4:M4"/>
    <mergeCell ref="A35:B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125B-4C89-3D4E-B4E7-6B7A69A237C1}">
  <dimension ref="A1:N108"/>
  <sheetViews>
    <sheetView topLeftCell="A20" workbookViewId="0">
      <selection activeCell="A48" sqref="A48:G48"/>
    </sheetView>
  </sheetViews>
  <sheetFormatPr baseColWidth="10" defaultColWidth="8.83203125" defaultRowHeight="15" x14ac:dyDescent="0.2"/>
  <cols>
    <col min="2" max="2" width="22.1640625" bestFit="1" customWidth="1"/>
    <col min="4" max="4" width="13.33203125" customWidth="1"/>
    <col min="5" max="5" width="19.83203125" bestFit="1" customWidth="1"/>
    <col min="6" max="6" width="15.5" customWidth="1"/>
    <col min="7" max="7" width="18" customWidth="1"/>
    <col min="8" max="8" width="16.1640625" customWidth="1"/>
    <col min="9" max="9" width="15.1640625" customWidth="1"/>
    <col min="10" max="10" width="21" bestFit="1" customWidth="1"/>
    <col min="11" max="11" width="9.1640625" bestFit="1" customWidth="1"/>
    <col min="12" max="12" width="20.5" bestFit="1" customWidth="1"/>
    <col min="14" max="14" width="9.6640625" bestFit="1" customWidth="1"/>
  </cols>
  <sheetData>
    <row r="1" spans="1:14" x14ac:dyDescent="0.2">
      <c r="A1" s="421" t="s">
        <v>122</v>
      </c>
      <c r="B1" s="421"/>
      <c r="C1" s="421"/>
      <c r="D1" s="421"/>
      <c r="E1" s="421"/>
      <c r="F1" s="421"/>
      <c r="G1" s="84"/>
      <c r="H1" s="84"/>
      <c r="I1" s="84"/>
      <c r="L1" s="53"/>
    </row>
    <row r="2" spans="1:14" x14ac:dyDescent="0.2">
      <c r="B2" s="2"/>
      <c r="C2" s="2"/>
      <c r="D2" s="2"/>
      <c r="L2" s="53"/>
    </row>
    <row r="3" spans="1:14" x14ac:dyDescent="0.2">
      <c r="B3" s="2" t="s">
        <v>6</v>
      </c>
      <c r="L3" s="53"/>
    </row>
    <row r="4" spans="1:14" ht="19" x14ac:dyDescent="0.2">
      <c r="B4" s="55" t="s">
        <v>88</v>
      </c>
      <c r="C4" s="58" t="s">
        <v>104</v>
      </c>
      <c r="D4" s="59" t="s">
        <v>105</v>
      </c>
      <c r="E4" s="63" t="s">
        <v>106</v>
      </c>
      <c r="F4" s="2"/>
      <c r="G4" s="2"/>
      <c r="H4" s="2"/>
      <c r="I4" s="65"/>
      <c r="J4" s="17"/>
      <c r="K4" s="65"/>
      <c r="L4" s="17"/>
      <c r="M4" s="17"/>
      <c r="N4" s="17"/>
    </row>
    <row r="5" spans="1:14" ht="16" x14ac:dyDescent="0.2">
      <c r="B5" s="55">
        <v>1</v>
      </c>
      <c r="C5" s="55">
        <v>39</v>
      </c>
      <c r="D5" s="55">
        <v>54640</v>
      </c>
      <c r="E5" s="60">
        <v>7.1376281109999997</v>
      </c>
      <c r="I5" s="1"/>
      <c r="J5" s="8"/>
      <c r="K5" s="1"/>
      <c r="L5" s="8"/>
      <c r="M5" s="8"/>
      <c r="N5" s="8"/>
    </row>
    <row r="6" spans="1:14" ht="16" x14ac:dyDescent="0.2">
      <c r="B6" s="55">
        <v>2</v>
      </c>
      <c r="C6" s="55">
        <v>21</v>
      </c>
      <c r="D6" s="55">
        <v>39934</v>
      </c>
      <c r="E6" s="60">
        <v>5.2586768169999996</v>
      </c>
      <c r="I6" s="1"/>
      <c r="J6" s="8"/>
      <c r="K6" s="1"/>
      <c r="L6" s="8"/>
      <c r="M6" s="8"/>
      <c r="N6" s="8"/>
    </row>
    <row r="7" spans="1:14" ht="16" x14ac:dyDescent="0.2">
      <c r="B7" s="55">
        <v>3</v>
      </c>
      <c r="C7" s="55">
        <v>28</v>
      </c>
      <c r="D7" s="55">
        <v>55028</v>
      </c>
      <c r="E7" s="60">
        <v>5.0883186739999999</v>
      </c>
      <c r="I7" s="1"/>
      <c r="J7" s="8"/>
      <c r="K7" s="1"/>
      <c r="L7" s="8"/>
      <c r="M7" s="8"/>
      <c r="N7" s="8"/>
    </row>
    <row r="8" spans="1:14" ht="16" x14ac:dyDescent="0.2">
      <c r="B8" s="55"/>
      <c r="C8" s="55"/>
      <c r="D8" s="55"/>
      <c r="E8" s="61"/>
      <c r="I8" s="1"/>
      <c r="J8" s="8"/>
      <c r="K8" s="1"/>
      <c r="L8" s="8"/>
      <c r="M8" s="8"/>
      <c r="N8" s="8"/>
    </row>
    <row r="9" spans="1:14" ht="19" x14ac:dyDescent="0.2">
      <c r="B9" s="55" t="s">
        <v>68</v>
      </c>
      <c r="C9" s="58" t="s">
        <v>104</v>
      </c>
      <c r="D9" s="59" t="s">
        <v>105</v>
      </c>
      <c r="E9" s="63" t="s">
        <v>106</v>
      </c>
      <c r="J9" s="8"/>
      <c r="L9" s="8"/>
      <c r="M9" s="8"/>
      <c r="N9" s="8"/>
    </row>
    <row r="10" spans="1:14" x14ac:dyDescent="0.2">
      <c r="B10" s="55">
        <v>1</v>
      </c>
      <c r="C10" s="55">
        <v>20</v>
      </c>
      <c r="D10" s="55">
        <v>51666</v>
      </c>
      <c r="E10" s="60">
        <v>3.871017691</v>
      </c>
      <c r="J10" s="8"/>
      <c r="L10" s="8"/>
      <c r="M10" s="8"/>
      <c r="N10" s="8"/>
    </row>
    <row r="11" spans="1:14" x14ac:dyDescent="0.2">
      <c r="B11" s="55">
        <v>2</v>
      </c>
      <c r="C11" s="55">
        <v>6</v>
      </c>
      <c r="D11" s="55">
        <v>40441</v>
      </c>
      <c r="E11" s="60">
        <v>1.483642838</v>
      </c>
      <c r="F11" s="2"/>
      <c r="G11" s="2"/>
      <c r="H11" s="2"/>
      <c r="J11" s="8"/>
      <c r="L11" s="8"/>
      <c r="M11" s="8"/>
      <c r="N11" s="8"/>
    </row>
    <row r="12" spans="1:14" ht="16" x14ac:dyDescent="0.2">
      <c r="B12" s="55">
        <v>3</v>
      </c>
      <c r="C12" s="55">
        <v>7</v>
      </c>
      <c r="D12" s="55">
        <v>57165</v>
      </c>
      <c r="E12" s="60">
        <v>1.224525496</v>
      </c>
      <c r="I12" s="1"/>
      <c r="J12" s="8"/>
      <c r="K12" s="1"/>
      <c r="L12" s="8"/>
      <c r="M12" s="8"/>
      <c r="N12" s="8"/>
    </row>
    <row r="13" spans="1:14" ht="16" x14ac:dyDescent="0.2">
      <c r="B13" s="55"/>
      <c r="C13" s="55"/>
      <c r="D13" s="55"/>
      <c r="E13" s="61"/>
      <c r="I13" s="1"/>
      <c r="J13" s="8"/>
      <c r="K13" s="1"/>
      <c r="L13" s="8"/>
      <c r="M13" s="8"/>
      <c r="N13" s="8"/>
    </row>
    <row r="14" spans="1:14" ht="19" x14ac:dyDescent="0.2">
      <c r="B14" s="55" t="s">
        <v>69</v>
      </c>
      <c r="C14" s="58" t="s">
        <v>104</v>
      </c>
      <c r="D14" s="59" t="s">
        <v>105</v>
      </c>
      <c r="E14" s="63" t="s">
        <v>106</v>
      </c>
      <c r="I14" s="1"/>
      <c r="J14" s="8"/>
      <c r="K14" s="1"/>
      <c r="L14" s="8"/>
      <c r="M14" s="8"/>
      <c r="N14" s="8"/>
    </row>
    <row r="15" spans="1:14" ht="16" x14ac:dyDescent="0.2">
      <c r="B15" s="55">
        <v>1</v>
      </c>
      <c r="C15" s="55">
        <v>15</v>
      </c>
      <c r="D15" s="55">
        <v>39718</v>
      </c>
      <c r="E15" s="60">
        <v>3.776625208</v>
      </c>
      <c r="I15" s="1"/>
      <c r="J15" s="8"/>
      <c r="K15" s="1"/>
      <c r="L15" s="8"/>
      <c r="M15" s="8"/>
      <c r="N15" s="8"/>
    </row>
    <row r="16" spans="1:14" x14ac:dyDescent="0.2">
      <c r="B16" s="55">
        <v>2</v>
      </c>
      <c r="C16" s="55">
        <v>8</v>
      </c>
      <c r="D16" s="55">
        <v>36014</v>
      </c>
      <c r="E16" s="60">
        <v>2.2213583610000001</v>
      </c>
      <c r="J16" s="8"/>
      <c r="L16" s="8"/>
      <c r="M16" s="8"/>
      <c r="N16" s="8"/>
    </row>
    <row r="17" spans="2:14" x14ac:dyDescent="0.2">
      <c r="B17" s="55">
        <v>3</v>
      </c>
      <c r="C17" s="55">
        <v>7</v>
      </c>
      <c r="D17" s="55">
        <v>40938</v>
      </c>
      <c r="E17" s="60">
        <v>1.70990278</v>
      </c>
      <c r="J17" s="8"/>
      <c r="L17" s="8"/>
      <c r="M17" s="8"/>
      <c r="N17" s="8"/>
    </row>
    <row r="18" spans="2:14" x14ac:dyDescent="0.2">
      <c r="B18" s="55"/>
      <c r="C18" s="55"/>
      <c r="D18" s="55"/>
      <c r="E18" s="61"/>
      <c r="F18" s="2"/>
      <c r="G18" s="2"/>
      <c r="H18" s="2"/>
      <c r="J18" s="8"/>
      <c r="L18" s="8"/>
      <c r="M18" s="8"/>
      <c r="N18" s="8"/>
    </row>
    <row r="19" spans="2:14" ht="16" x14ac:dyDescent="0.2">
      <c r="B19" s="55"/>
      <c r="C19" s="55"/>
      <c r="D19" s="55"/>
      <c r="E19" s="61"/>
      <c r="I19" s="1"/>
      <c r="J19" s="8"/>
      <c r="K19" s="1"/>
      <c r="L19" s="8"/>
      <c r="M19" s="8"/>
      <c r="N19" s="8"/>
    </row>
    <row r="20" spans="2:14" ht="19" x14ac:dyDescent="0.2">
      <c r="B20" s="55" t="s">
        <v>67</v>
      </c>
      <c r="C20" s="58" t="s">
        <v>104</v>
      </c>
      <c r="D20" s="59" t="s">
        <v>105</v>
      </c>
      <c r="E20" s="63" t="s">
        <v>106</v>
      </c>
      <c r="I20" s="1"/>
      <c r="J20" s="8"/>
      <c r="K20" s="1"/>
      <c r="L20" s="8"/>
      <c r="M20" s="8"/>
      <c r="N20" s="8"/>
    </row>
    <row r="21" spans="2:14" ht="16" x14ac:dyDescent="0.2">
      <c r="B21" s="55">
        <v>1</v>
      </c>
      <c r="C21" s="55">
        <v>17</v>
      </c>
      <c r="D21" s="55">
        <v>67964</v>
      </c>
      <c r="E21" s="60">
        <v>2.5013242299999998</v>
      </c>
      <c r="I21" s="1"/>
      <c r="J21" s="8"/>
      <c r="K21" s="1"/>
      <c r="L21" s="8"/>
      <c r="M21" s="8"/>
      <c r="N21" s="8"/>
    </row>
    <row r="22" spans="2:14" ht="16" x14ac:dyDescent="0.2">
      <c r="B22" s="55">
        <v>2</v>
      </c>
      <c r="C22" s="55">
        <v>19</v>
      </c>
      <c r="D22" s="55">
        <v>67368</v>
      </c>
      <c r="E22" s="60">
        <v>2.8203301270000001</v>
      </c>
      <c r="I22" s="1"/>
      <c r="J22" s="8"/>
      <c r="K22" s="1"/>
      <c r="L22" s="8"/>
      <c r="M22" s="8"/>
      <c r="N22" s="8"/>
    </row>
    <row r="23" spans="2:14" x14ac:dyDescent="0.2">
      <c r="B23" s="55">
        <v>3</v>
      </c>
      <c r="C23" s="55">
        <v>34</v>
      </c>
      <c r="D23" s="55">
        <v>55644</v>
      </c>
      <c r="E23" s="60">
        <v>6.1102724459999997</v>
      </c>
      <c r="J23" s="8"/>
      <c r="L23" s="8"/>
      <c r="M23" s="8"/>
      <c r="N23" s="8"/>
    </row>
    <row r="24" spans="2:14" x14ac:dyDescent="0.2">
      <c r="B24" s="55"/>
      <c r="C24" s="55"/>
      <c r="D24" s="55"/>
      <c r="E24" s="60"/>
      <c r="J24" s="8"/>
      <c r="L24" s="8"/>
      <c r="M24" s="8"/>
      <c r="N24" s="8"/>
    </row>
    <row r="25" spans="2:14" x14ac:dyDescent="0.2">
      <c r="B25" s="66"/>
      <c r="C25" s="66"/>
      <c r="D25" s="66"/>
      <c r="E25" s="67"/>
      <c r="F25" s="2"/>
      <c r="G25" s="2"/>
      <c r="H25" s="2"/>
      <c r="J25" s="8"/>
      <c r="L25" s="8"/>
      <c r="M25" s="8"/>
      <c r="N25" s="8"/>
    </row>
    <row r="26" spans="2:14" ht="16" x14ac:dyDescent="0.2">
      <c r="B26" s="54"/>
      <c r="C26" s="54"/>
      <c r="D26" s="54"/>
      <c r="E26" s="62"/>
      <c r="I26" s="1"/>
      <c r="J26" s="8"/>
      <c r="K26" s="1"/>
      <c r="L26" s="8"/>
      <c r="M26" s="8"/>
      <c r="N26" s="8"/>
    </row>
    <row r="27" spans="2:14" ht="19" x14ac:dyDescent="0.2">
      <c r="B27" s="55" t="s">
        <v>59</v>
      </c>
      <c r="C27" s="58" t="s">
        <v>104</v>
      </c>
      <c r="D27" s="59" t="s">
        <v>105</v>
      </c>
      <c r="E27" s="63" t="s">
        <v>106</v>
      </c>
      <c r="I27" s="1"/>
      <c r="J27" s="8"/>
      <c r="K27" s="1"/>
      <c r="L27" s="8"/>
      <c r="M27" s="8"/>
      <c r="N27" s="8"/>
    </row>
    <row r="28" spans="2:14" ht="16" x14ac:dyDescent="0.2">
      <c r="B28" s="55">
        <v>1</v>
      </c>
      <c r="C28" s="55">
        <v>20</v>
      </c>
      <c r="D28" s="55">
        <v>55335</v>
      </c>
      <c r="E28" s="60">
        <v>3.614348965</v>
      </c>
      <c r="I28" s="1"/>
      <c r="J28" s="8"/>
      <c r="K28" s="1"/>
      <c r="L28" s="8"/>
      <c r="M28" s="8"/>
      <c r="N28" s="8"/>
    </row>
    <row r="29" spans="2:14" ht="16" x14ac:dyDescent="0.2">
      <c r="B29" s="55">
        <v>2</v>
      </c>
      <c r="C29" s="55">
        <v>21</v>
      </c>
      <c r="D29" s="55">
        <v>54528</v>
      </c>
      <c r="E29" s="60">
        <v>3.8512323940000002</v>
      </c>
      <c r="I29" s="1"/>
      <c r="J29" s="8"/>
      <c r="K29" s="1"/>
      <c r="L29" s="8"/>
      <c r="M29" s="8"/>
      <c r="N29" s="8"/>
    </row>
    <row r="30" spans="2:14" x14ac:dyDescent="0.2">
      <c r="B30" s="55">
        <v>3</v>
      </c>
      <c r="C30" s="55">
        <v>18</v>
      </c>
      <c r="D30" s="55">
        <v>60779</v>
      </c>
      <c r="E30" s="60">
        <v>2.9615492190000001</v>
      </c>
      <c r="J30" s="8"/>
      <c r="L30" s="8"/>
      <c r="M30" s="8"/>
      <c r="N30" s="8"/>
    </row>
    <row r="31" spans="2:14" x14ac:dyDescent="0.2">
      <c r="B31" s="55"/>
      <c r="C31" s="55"/>
      <c r="D31" s="55"/>
      <c r="E31" s="61"/>
      <c r="J31" s="8"/>
      <c r="L31" s="8"/>
      <c r="M31" s="8"/>
      <c r="N31" s="8"/>
    </row>
    <row r="32" spans="2:14" ht="19" x14ac:dyDescent="0.2">
      <c r="B32" s="55" t="s">
        <v>57</v>
      </c>
      <c r="C32" s="58" t="s">
        <v>104</v>
      </c>
      <c r="D32" s="59" t="s">
        <v>105</v>
      </c>
      <c r="E32" s="63" t="s">
        <v>106</v>
      </c>
      <c r="J32" s="8"/>
      <c r="L32" s="8"/>
      <c r="M32" s="8"/>
      <c r="N32" s="8"/>
    </row>
    <row r="33" spans="1:14" x14ac:dyDescent="0.2">
      <c r="B33" s="55">
        <v>1</v>
      </c>
      <c r="C33" s="55">
        <v>10</v>
      </c>
      <c r="D33" s="55">
        <v>58014</v>
      </c>
      <c r="E33" s="60">
        <v>1.7237218599999999</v>
      </c>
      <c r="F33" s="2"/>
      <c r="G33" s="2"/>
      <c r="H33" s="2"/>
      <c r="J33" s="8"/>
      <c r="L33" s="8"/>
      <c r="M33" s="8"/>
      <c r="N33" s="8"/>
    </row>
    <row r="34" spans="1:14" ht="16" x14ac:dyDescent="0.2">
      <c r="B34" s="55">
        <v>2</v>
      </c>
      <c r="C34" s="55">
        <v>16</v>
      </c>
      <c r="D34" s="55">
        <v>61350</v>
      </c>
      <c r="E34" s="60">
        <v>2.6079869599999999</v>
      </c>
      <c r="I34" s="1"/>
      <c r="J34" s="8"/>
      <c r="K34" s="1"/>
      <c r="L34" s="8"/>
      <c r="M34" s="8"/>
      <c r="N34" s="8"/>
    </row>
    <row r="35" spans="1:14" ht="16" x14ac:dyDescent="0.2">
      <c r="B35" s="55">
        <v>3</v>
      </c>
      <c r="C35" s="55">
        <v>9</v>
      </c>
      <c r="D35" s="55">
        <v>69752</v>
      </c>
      <c r="E35" s="60">
        <v>1.290285583</v>
      </c>
      <c r="I35" s="1"/>
      <c r="J35" s="8"/>
      <c r="K35" s="1"/>
      <c r="L35" s="8"/>
      <c r="M35" s="8"/>
      <c r="N35" s="8"/>
    </row>
    <row r="36" spans="1:14" ht="16" x14ac:dyDescent="0.2">
      <c r="B36" s="55"/>
      <c r="C36" s="55"/>
      <c r="D36" s="55"/>
      <c r="E36" s="61"/>
      <c r="I36" s="1"/>
      <c r="J36" s="8"/>
      <c r="K36" s="1"/>
      <c r="L36" s="8"/>
      <c r="M36" s="8"/>
      <c r="N36" s="8"/>
    </row>
    <row r="37" spans="1:14" ht="19" x14ac:dyDescent="0.2">
      <c r="B37" s="55" t="s">
        <v>56</v>
      </c>
      <c r="C37" s="58" t="s">
        <v>104</v>
      </c>
      <c r="D37" s="59" t="s">
        <v>105</v>
      </c>
      <c r="E37" s="63" t="s">
        <v>106</v>
      </c>
      <c r="I37" s="1"/>
      <c r="J37" s="8"/>
      <c r="K37" s="1"/>
      <c r="L37" s="8"/>
      <c r="M37" s="8"/>
      <c r="N37" s="8"/>
    </row>
    <row r="38" spans="1:14" x14ac:dyDescent="0.2">
      <c r="B38" s="55">
        <v>1</v>
      </c>
      <c r="C38" s="55">
        <v>28</v>
      </c>
      <c r="D38" s="55">
        <v>73740</v>
      </c>
      <c r="E38" s="60">
        <v>3.797125034</v>
      </c>
      <c r="J38" s="8"/>
      <c r="L38" s="8"/>
      <c r="M38" s="8"/>
      <c r="N38" s="8"/>
    </row>
    <row r="39" spans="1:14" x14ac:dyDescent="0.2">
      <c r="B39" s="55">
        <v>2</v>
      </c>
      <c r="C39" s="55">
        <v>10</v>
      </c>
      <c r="D39" s="55">
        <v>52099</v>
      </c>
      <c r="E39" s="60">
        <v>1.9194226379999999</v>
      </c>
      <c r="J39" s="8"/>
      <c r="L39" s="8"/>
      <c r="M39" s="8"/>
      <c r="N39" s="8"/>
    </row>
    <row r="40" spans="1:14" x14ac:dyDescent="0.2">
      <c r="B40" s="55">
        <v>3</v>
      </c>
      <c r="C40" s="55">
        <v>20</v>
      </c>
      <c r="D40" s="55">
        <v>64839</v>
      </c>
      <c r="E40" s="60">
        <v>3.0845633029999999</v>
      </c>
      <c r="F40" s="2"/>
      <c r="G40" s="2"/>
      <c r="H40" s="2"/>
      <c r="J40" s="8"/>
      <c r="L40" s="8"/>
      <c r="M40" s="8"/>
      <c r="N40" s="8"/>
    </row>
    <row r="41" spans="1:14" ht="16" x14ac:dyDescent="0.2">
      <c r="B41" s="55"/>
      <c r="C41" s="55"/>
      <c r="D41" s="55"/>
      <c r="E41" s="61"/>
      <c r="I41" s="1"/>
      <c r="J41" s="8"/>
      <c r="K41" s="1"/>
      <c r="L41" s="8"/>
      <c r="M41" s="8"/>
      <c r="N41" s="8"/>
    </row>
    <row r="42" spans="1:14" ht="19" x14ac:dyDescent="0.2">
      <c r="B42" s="55" t="s">
        <v>58</v>
      </c>
      <c r="C42" s="58" t="s">
        <v>104</v>
      </c>
      <c r="D42" s="59" t="s">
        <v>105</v>
      </c>
      <c r="E42" s="63" t="s">
        <v>106</v>
      </c>
      <c r="I42" s="1"/>
      <c r="J42" s="8"/>
      <c r="K42" s="1"/>
      <c r="L42" s="8"/>
      <c r="M42" s="8"/>
      <c r="N42" s="8"/>
    </row>
    <row r="43" spans="1:14" ht="16" x14ac:dyDescent="0.2">
      <c r="B43" s="55">
        <v>1</v>
      </c>
      <c r="C43" s="55">
        <v>14</v>
      </c>
      <c r="D43" s="55">
        <v>56470</v>
      </c>
      <c r="E43" s="60">
        <v>2.4791924920000001</v>
      </c>
      <c r="I43" s="1"/>
      <c r="J43" s="8"/>
      <c r="K43" s="1"/>
      <c r="L43" s="8"/>
      <c r="M43" s="8"/>
      <c r="N43" s="8"/>
    </row>
    <row r="44" spans="1:14" ht="16" x14ac:dyDescent="0.2">
      <c r="B44" s="55">
        <v>2</v>
      </c>
      <c r="C44" s="55">
        <v>12</v>
      </c>
      <c r="D44" s="55">
        <v>39994</v>
      </c>
      <c r="E44" s="60">
        <v>3.0004500680000001</v>
      </c>
      <c r="I44" s="1"/>
      <c r="J44" s="8"/>
      <c r="K44" s="1"/>
      <c r="L44" s="8"/>
      <c r="M44" s="8"/>
      <c r="N44" s="8"/>
    </row>
    <row r="45" spans="1:14" x14ac:dyDescent="0.2">
      <c r="B45" s="55">
        <v>3</v>
      </c>
      <c r="C45" s="55">
        <v>17</v>
      </c>
      <c r="D45" s="55">
        <v>54260</v>
      </c>
      <c r="E45" s="60">
        <v>3.1330630300000002</v>
      </c>
      <c r="J45" s="8"/>
      <c r="L45" s="8"/>
      <c r="M45" s="8"/>
      <c r="N45" s="8"/>
    </row>
    <row r="46" spans="1:14" x14ac:dyDescent="0.2">
      <c r="B46" s="55"/>
      <c r="C46" s="55"/>
      <c r="D46" s="55"/>
      <c r="E46" s="60"/>
      <c r="J46" s="8"/>
      <c r="L46" s="8"/>
      <c r="M46" s="8"/>
      <c r="N46" s="8"/>
    </row>
    <row r="47" spans="1:14" x14ac:dyDescent="0.2">
      <c r="B47" s="55"/>
      <c r="C47" s="55"/>
      <c r="D47" s="55"/>
      <c r="E47" s="60"/>
      <c r="J47" s="8"/>
      <c r="L47" s="8"/>
      <c r="M47" s="8"/>
      <c r="N47" s="8"/>
    </row>
    <row r="48" spans="1:14" x14ac:dyDescent="0.2">
      <c r="A48" s="421" t="s">
        <v>123</v>
      </c>
      <c r="B48" s="421"/>
      <c r="C48" s="421"/>
      <c r="D48" s="421"/>
      <c r="E48" s="421"/>
      <c r="F48" s="421"/>
      <c r="G48" s="421"/>
      <c r="H48" s="84"/>
      <c r="I48" s="84"/>
      <c r="J48" s="8"/>
      <c r="L48" s="8"/>
      <c r="M48" s="8"/>
      <c r="N48" s="8"/>
    </row>
    <row r="49" spans="2:14" x14ac:dyDescent="0.2">
      <c r="B49" s="57"/>
      <c r="C49" s="57"/>
      <c r="D49" s="57"/>
      <c r="J49" s="8"/>
      <c r="L49" s="8"/>
      <c r="M49" s="8"/>
      <c r="N49" s="8"/>
    </row>
    <row r="50" spans="2:14" x14ac:dyDescent="0.2">
      <c r="B50" s="2" t="s">
        <v>6</v>
      </c>
      <c r="C50" s="2" t="s">
        <v>1</v>
      </c>
      <c r="D50" s="7" t="s">
        <v>2</v>
      </c>
      <c r="E50" s="2"/>
      <c r="F50" s="2"/>
      <c r="G50" s="2"/>
      <c r="H50" s="2"/>
      <c r="J50" s="8"/>
      <c r="L50" s="8"/>
      <c r="M50" s="8"/>
      <c r="N50" s="8"/>
    </row>
    <row r="51" spans="2:14" ht="16" x14ac:dyDescent="0.2">
      <c r="B51" t="s">
        <v>7</v>
      </c>
      <c r="C51">
        <v>12</v>
      </c>
      <c r="D51">
        <v>2</v>
      </c>
      <c r="I51" s="1"/>
      <c r="J51" s="8"/>
      <c r="K51" s="1"/>
      <c r="L51" s="8"/>
      <c r="M51" s="8"/>
      <c r="N51" s="8"/>
    </row>
    <row r="52" spans="2:14" ht="16" x14ac:dyDescent="0.2">
      <c r="B52" t="s">
        <v>8</v>
      </c>
      <c r="C52">
        <v>5</v>
      </c>
      <c r="D52">
        <v>0</v>
      </c>
      <c r="I52" s="1"/>
      <c r="J52" s="8"/>
      <c r="K52" s="1"/>
      <c r="L52" s="8"/>
      <c r="M52" s="8"/>
      <c r="N52" s="8"/>
    </row>
    <row r="53" spans="2:14" ht="16" x14ac:dyDescent="0.2">
      <c r="B53" t="s">
        <v>9</v>
      </c>
      <c r="C53">
        <v>6</v>
      </c>
      <c r="D53">
        <v>1</v>
      </c>
      <c r="I53" s="1"/>
      <c r="J53" s="8"/>
      <c r="K53" s="1"/>
      <c r="L53" s="8"/>
      <c r="M53" s="8"/>
      <c r="N53" s="8"/>
    </row>
    <row r="54" spans="2:14" ht="16" x14ac:dyDescent="0.2">
      <c r="B54" t="s">
        <v>10</v>
      </c>
      <c r="C54">
        <v>4</v>
      </c>
      <c r="D54">
        <v>0</v>
      </c>
      <c r="I54" s="1"/>
      <c r="J54" s="8"/>
      <c r="K54" s="1"/>
      <c r="L54" s="8"/>
      <c r="M54" s="8"/>
      <c r="N54" s="8"/>
    </row>
    <row r="55" spans="2:14" x14ac:dyDescent="0.2">
      <c r="J55" s="8"/>
      <c r="L55" s="8"/>
      <c r="M55" s="8"/>
      <c r="N55" s="8"/>
    </row>
    <row r="56" spans="2:14" x14ac:dyDescent="0.2">
      <c r="J56" s="8"/>
      <c r="L56" s="8"/>
      <c r="M56" s="8"/>
      <c r="N56" s="8"/>
    </row>
    <row r="57" spans="2:14" x14ac:dyDescent="0.2">
      <c r="C57" s="2" t="s">
        <v>1</v>
      </c>
      <c r="D57" s="7" t="s">
        <v>2</v>
      </c>
      <c r="E57" s="2"/>
      <c r="F57" s="2"/>
      <c r="G57" s="2"/>
      <c r="H57" s="2"/>
      <c r="J57" s="8"/>
      <c r="L57" s="8"/>
      <c r="M57" s="8"/>
      <c r="N57" s="8"/>
    </row>
    <row r="58" spans="2:14" ht="16" x14ac:dyDescent="0.2">
      <c r="B58" t="s">
        <v>11</v>
      </c>
      <c r="C58">
        <v>5</v>
      </c>
      <c r="D58">
        <v>1</v>
      </c>
      <c r="I58" s="1"/>
      <c r="J58" s="8"/>
      <c r="K58" s="1"/>
      <c r="L58" s="8"/>
      <c r="M58" s="8"/>
      <c r="N58" s="8"/>
    </row>
    <row r="59" spans="2:14" ht="16" x14ac:dyDescent="0.2">
      <c r="B59" t="s">
        <v>12</v>
      </c>
      <c r="C59">
        <v>5</v>
      </c>
      <c r="D59">
        <v>2</v>
      </c>
      <c r="I59" s="1"/>
      <c r="J59" s="8"/>
      <c r="K59" s="1"/>
      <c r="L59" s="8"/>
      <c r="M59" s="8"/>
      <c r="N59" s="8"/>
    </row>
    <row r="60" spans="2:14" ht="16" x14ac:dyDescent="0.2">
      <c r="B60" t="s">
        <v>13</v>
      </c>
      <c r="C60">
        <v>2</v>
      </c>
      <c r="D60">
        <v>0</v>
      </c>
      <c r="I60" s="1"/>
      <c r="J60" s="8"/>
      <c r="K60" s="1"/>
      <c r="L60" s="8"/>
      <c r="M60" s="8"/>
      <c r="N60" s="8"/>
    </row>
    <row r="61" spans="2:14" ht="16" x14ac:dyDescent="0.2">
      <c r="B61" t="s">
        <v>14</v>
      </c>
      <c r="C61">
        <v>6</v>
      </c>
      <c r="D61">
        <v>0</v>
      </c>
      <c r="I61" s="1"/>
      <c r="J61" s="8"/>
      <c r="K61" s="1"/>
      <c r="L61" s="8"/>
      <c r="M61" s="8"/>
      <c r="N61" s="8"/>
    </row>
    <row r="62" spans="2:14" ht="16" x14ac:dyDescent="0.2">
      <c r="I62" s="1"/>
      <c r="J62" s="8"/>
      <c r="K62" s="1"/>
      <c r="L62" s="8"/>
      <c r="M62" s="8"/>
      <c r="N62" s="8"/>
    </row>
    <row r="63" spans="2:14" x14ac:dyDescent="0.2">
      <c r="J63" s="56"/>
      <c r="L63" s="56"/>
      <c r="M63" s="8"/>
    </row>
    <row r="64" spans="2:14" x14ac:dyDescent="0.2">
      <c r="C64" s="2" t="s">
        <v>1</v>
      </c>
      <c r="D64" s="7" t="s">
        <v>2</v>
      </c>
      <c r="E64" s="2"/>
      <c r="J64" s="56"/>
      <c r="L64" s="56"/>
      <c r="M64" s="8"/>
    </row>
    <row r="65" spans="2:7" x14ac:dyDescent="0.2">
      <c r="B65" t="s">
        <v>15</v>
      </c>
      <c r="C65">
        <v>2</v>
      </c>
      <c r="D65">
        <v>0</v>
      </c>
    </row>
    <row r="66" spans="2:7" x14ac:dyDescent="0.2">
      <c r="B66" t="s">
        <v>16</v>
      </c>
      <c r="C66">
        <v>2</v>
      </c>
      <c r="D66">
        <v>0</v>
      </c>
    </row>
    <row r="67" spans="2:7" x14ac:dyDescent="0.2">
      <c r="B67" t="s">
        <v>17</v>
      </c>
      <c r="C67">
        <v>2</v>
      </c>
      <c r="D67">
        <v>1</v>
      </c>
    </row>
    <row r="68" spans="2:7" x14ac:dyDescent="0.2">
      <c r="B68" t="s">
        <v>18</v>
      </c>
      <c r="C68">
        <v>3</v>
      </c>
      <c r="D68">
        <v>0</v>
      </c>
      <c r="G68" s="64"/>
    </row>
    <row r="69" spans="2:7" x14ac:dyDescent="0.2">
      <c r="G69" s="64"/>
    </row>
    <row r="70" spans="2:7" x14ac:dyDescent="0.2">
      <c r="G70" s="64"/>
    </row>
    <row r="71" spans="2:7" x14ac:dyDescent="0.2">
      <c r="C71" s="2" t="s">
        <v>1</v>
      </c>
      <c r="D71" s="7" t="s">
        <v>2</v>
      </c>
      <c r="E71" s="2"/>
      <c r="G71" s="64"/>
    </row>
    <row r="72" spans="2:7" x14ac:dyDescent="0.2">
      <c r="B72" t="s">
        <v>19</v>
      </c>
      <c r="C72">
        <v>4</v>
      </c>
      <c r="D72">
        <v>0</v>
      </c>
      <c r="G72" s="64"/>
    </row>
    <row r="73" spans="2:7" x14ac:dyDescent="0.2">
      <c r="B73" t="s">
        <v>20</v>
      </c>
      <c r="C73">
        <v>5</v>
      </c>
      <c r="D73">
        <v>0</v>
      </c>
      <c r="G73" s="64"/>
    </row>
    <row r="74" spans="2:7" x14ac:dyDescent="0.2">
      <c r="B74" t="s">
        <v>21</v>
      </c>
      <c r="C74">
        <v>4</v>
      </c>
      <c r="D74">
        <v>1</v>
      </c>
      <c r="G74" s="64"/>
    </row>
    <row r="75" spans="2:7" x14ac:dyDescent="0.2">
      <c r="B75" t="s">
        <v>22</v>
      </c>
      <c r="C75">
        <v>6</v>
      </c>
      <c r="D75">
        <v>0</v>
      </c>
      <c r="G75" s="64"/>
    </row>
    <row r="76" spans="2:7" x14ac:dyDescent="0.2">
      <c r="G76" s="64"/>
    </row>
    <row r="77" spans="2:7" x14ac:dyDescent="0.2">
      <c r="B77" s="68"/>
      <c r="C77" s="68"/>
      <c r="D77" s="68"/>
      <c r="G77" s="64"/>
    </row>
    <row r="78" spans="2:7" x14ac:dyDescent="0.2">
      <c r="G78" s="64"/>
    </row>
    <row r="79" spans="2:7" x14ac:dyDescent="0.2">
      <c r="C79" s="2" t="s">
        <v>1</v>
      </c>
      <c r="D79" s="7" t="s">
        <v>2</v>
      </c>
      <c r="E79" s="2"/>
      <c r="G79" s="64"/>
    </row>
    <row r="80" spans="2:7" x14ac:dyDescent="0.2">
      <c r="B80" t="s">
        <v>36</v>
      </c>
      <c r="C80">
        <v>5</v>
      </c>
      <c r="D80">
        <v>0</v>
      </c>
      <c r="G80" s="64"/>
    </row>
    <row r="81" spans="2:7" x14ac:dyDescent="0.2">
      <c r="B81" t="s">
        <v>37</v>
      </c>
      <c r="C81">
        <v>3</v>
      </c>
      <c r="D81">
        <v>1</v>
      </c>
      <c r="G81" s="64"/>
    </row>
    <row r="82" spans="2:7" x14ac:dyDescent="0.2">
      <c r="B82" t="s">
        <v>38</v>
      </c>
      <c r="C82">
        <v>4</v>
      </c>
      <c r="D82">
        <v>0</v>
      </c>
      <c r="G82" s="64"/>
    </row>
    <row r="83" spans="2:7" x14ac:dyDescent="0.2">
      <c r="B83" t="s">
        <v>39</v>
      </c>
      <c r="C83">
        <v>4</v>
      </c>
      <c r="D83">
        <v>1</v>
      </c>
      <c r="G83" s="64"/>
    </row>
    <row r="84" spans="2:7" x14ac:dyDescent="0.2">
      <c r="G84" s="64"/>
    </row>
    <row r="85" spans="2:7" x14ac:dyDescent="0.2">
      <c r="G85" s="64"/>
    </row>
    <row r="86" spans="2:7" x14ac:dyDescent="0.2">
      <c r="C86" s="2" t="s">
        <v>1</v>
      </c>
      <c r="D86" s="7" t="s">
        <v>2</v>
      </c>
      <c r="E86" s="2"/>
      <c r="G86" s="64"/>
    </row>
    <row r="87" spans="2:7" x14ac:dyDescent="0.2">
      <c r="B87" t="s">
        <v>40</v>
      </c>
      <c r="C87">
        <v>3</v>
      </c>
      <c r="D87">
        <v>0</v>
      </c>
      <c r="G87" s="64"/>
    </row>
    <row r="88" spans="2:7" x14ac:dyDescent="0.2">
      <c r="B88" t="s">
        <v>41</v>
      </c>
      <c r="C88">
        <v>5</v>
      </c>
      <c r="D88">
        <v>0</v>
      </c>
      <c r="G88" s="64"/>
    </row>
    <row r="89" spans="2:7" x14ac:dyDescent="0.2">
      <c r="B89" t="s">
        <v>42</v>
      </c>
      <c r="C89">
        <v>2</v>
      </c>
      <c r="D89">
        <v>0</v>
      </c>
      <c r="G89" s="64"/>
    </row>
    <row r="90" spans="2:7" x14ac:dyDescent="0.2">
      <c r="B90" t="s">
        <v>43</v>
      </c>
      <c r="C90">
        <v>2</v>
      </c>
      <c r="D90">
        <v>1</v>
      </c>
      <c r="G90" s="64"/>
    </row>
    <row r="91" spans="2:7" x14ac:dyDescent="0.2">
      <c r="G91" s="64"/>
    </row>
    <row r="92" spans="2:7" x14ac:dyDescent="0.2">
      <c r="G92" s="64"/>
    </row>
    <row r="93" spans="2:7" x14ac:dyDescent="0.2">
      <c r="C93" s="2" t="s">
        <v>1</v>
      </c>
      <c r="D93" s="7" t="s">
        <v>2</v>
      </c>
      <c r="E93" s="2"/>
      <c r="G93" s="64"/>
    </row>
    <row r="94" spans="2:7" x14ac:dyDescent="0.2">
      <c r="B94" t="s">
        <v>45</v>
      </c>
      <c r="C94">
        <v>3</v>
      </c>
      <c r="D94">
        <v>0</v>
      </c>
      <c r="G94" s="64"/>
    </row>
    <row r="95" spans="2:7" x14ac:dyDescent="0.2">
      <c r="B95" t="s">
        <v>46</v>
      </c>
      <c r="C95">
        <v>4</v>
      </c>
      <c r="D95">
        <v>0</v>
      </c>
      <c r="G95" s="64"/>
    </row>
    <row r="96" spans="2:7" x14ac:dyDescent="0.2">
      <c r="B96" t="s">
        <v>47</v>
      </c>
      <c r="C96">
        <v>1</v>
      </c>
      <c r="D96">
        <v>0</v>
      </c>
      <c r="G96" s="64"/>
    </row>
    <row r="97" spans="2:7" x14ac:dyDescent="0.2">
      <c r="B97" t="s">
        <v>48</v>
      </c>
      <c r="C97">
        <v>4</v>
      </c>
      <c r="D97">
        <v>1</v>
      </c>
      <c r="G97" s="64"/>
    </row>
    <row r="98" spans="2:7" x14ac:dyDescent="0.2">
      <c r="G98" s="64"/>
    </row>
    <row r="99" spans="2:7" x14ac:dyDescent="0.2">
      <c r="G99" s="64"/>
    </row>
    <row r="100" spans="2:7" x14ac:dyDescent="0.2">
      <c r="C100" s="2" t="s">
        <v>1</v>
      </c>
      <c r="D100" s="7" t="s">
        <v>2</v>
      </c>
      <c r="E100" s="2"/>
      <c r="G100" s="64"/>
    </row>
    <row r="101" spans="2:7" x14ac:dyDescent="0.2">
      <c r="B101" t="s">
        <v>50</v>
      </c>
      <c r="C101">
        <v>4</v>
      </c>
      <c r="D101">
        <v>1</v>
      </c>
      <c r="G101" s="64"/>
    </row>
    <row r="102" spans="2:7" x14ac:dyDescent="0.2">
      <c r="B102" t="s">
        <v>51</v>
      </c>
      <c r="C102">
        <v>1</v>
      </c>
      <c r="D102">
        <v>0</v>
      </c>
      <c r="G102" s="64"/>
    </row>
    <row r="103" spans="2:7" x14ac:dyDescent="0.2">
      <c r="B103" t="s">
        <v>52</v>
      </c>
      <c r="C103">
        <v>4</v>
      </c>
      <c r="D103">
        <v>0</v>
      </c>
      <c r="G103" s="64"/>
    </row>
    <row r="104" spans="2:7" x14ac:dyDescent="0.2">
      <c r="B104" t="s">
        <v>53</v>
      </c>
      <c r="C104">
        <v>4</v>
      </c>
      <c r="D104">
        <v>0</v>
      </c>
      <c r="G104" s="64"/>
    </row>
    <row r="105" spans="2:7" x14ac:dyDescent="0.2">
      <c r="G105" s="64"/>
    </row>
    <row r="106" spans="2:7" x14ac:dyDescent="0.2">
      <c r="G106" s="64"/>
    </row>
    <row r="107" spans="2:7" x14ac:dyDescent="0.2">
      <c r="B107" s="2"/>
      <c r="C107" s="2"/>
      <c r="D107" s="2"/>
      <c r="G107" s="64"/>
    </row>
    <row r="108" spans="2:7" x14ac:dyDescent="0.2">
      <c r="G108" s="64"/>
    </row>
  </sheetData>
  <mergeCells count="2">
    <mergeCell ref="A48:G48"/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ED80-4D75-C548-A9B8-360F5622A727}">
  <dimension ref="A1:J94"/>
  <sheetViews>
    <sheetView workbookViewId="0">
      <selection activeCell="F7" sqref="F7"/>
    </sheetView>
  </sheetViews>
  <sheetFormatPr baseColWidth="10" defaultColWidth="11" defaultRowHeight="16" x14ac:dyDescent="0.2"/>
  <cols>
    <col min="1" max="2" width="11" style="69"/>
    <col min="3" max="3" width="15.5" style="69" customWidth="1"/>
    <col min="4" max="9" width="11" style="69"/>
    <col min="10" max="10" width="21.33203125" style="69" customWidth="1"/>
    <col min="11" max="16384" width="11" style="69"/>
  </cols>
  <sheetData>
    <row r="1" spans="1:10" x14ac:dyDescent="0.2">
      <c r="A1" s="439" t="s">
        <v>124</v>
      </c>
      <c r="B1" s="439"/>
      <c r="C1" s="439"/>
      <c r="D1" s="439"/>
      <c r="E1" s="439"/>
      <c r="F1" s="439"/>
    </row>
    <row r="2" spans="1:10" x14ac:dyDescent="0.2">
      <c r="B2" s="71"/>
      <c r="C2" s="71"/>
      <c r="D2" s="71"/>
      <c r="E2" s="71"/>
      <c r="F2" s="71"/>
      <c r="G2" s="71"/>
      <c r="H2" s="71"/>
      <c r="I2" s="71"/>
      <c r="J2" s="71"/>
    </row>
    <row r="3" spans="1:10" x14ac:dyDescent="0.2">
      <c r="B3" s="72" t="s">
        <v>6</v>
      </c>
      <c r="C3" s="72" t="s">
        <v>107</v>
      </c>
      <c r="D3" s="72" t="s">
        <v>61</v>
      </c>
    </row>
    <row r="4" spans="1:10" x14ac:dyDescent="0.2">
      <c r="B4" s="70" t="s">
        <v>109</v>
      </c>
      <c r="C4" s="70">
        <v>10.72</v>
      </c>
      <c r="D4" s="73">
        <v>9.343</v>
      </c>
      <c r="H4" s="70"/>
      <c r="I4" s="70"/>
      <c r="J4" s="70"/>
    </row>
    <row r="5" spans="1:10" x14ac:dyDescent="0.2">
      <c r="B5" s="70"/>
      <c r="C5" s="70">
        <v>8.327</v>
      </c>
      <c r="D5" s="70"/>
      <c r="H5" s="70"/>
      <c r="I5" s="70"/>
      <c r="J5" s="70"/>
    </row>
    <row r="6" spans="1:10" x14ac:dyDescent="0.2">
      <c r="B6" s="70"/>
      <c r="C6" s="70">
        <v>8.9819999999999993</v>
      </c>
      <c r="D6" s="70"/>
      <c r="H6" s="70"/>
      <c r="I6" s="70"/>
      <c r="J6" s="70"/>
    </row>
    <row r="7" spans="1:10" x14ac:dyDescent="0.2">
      <c r="B7" s="70"/>
      <c r="C7" s="70"/>
      <c r="D7" s="72" t="s">
        <v>61</v>
      </c>
      <c r="H7" s="70"/>
      <c r="I7" s="70"/>
      <c r="J7" s="70"/>
    </row>
    <row r="8" spans="1:10" x14ac:dyDescent="0.2">
      <c r="B8" s="70" t="s">
        <v>110</v>
      </c>
      <c r="C8" s="70">
        <v>6.2610000000000001</v>
      </c>
      <c r="D8" s="73">
        <v>6.6076666700000004</v>
      </c>
      <c r="H8" s="70"/>
      <c r="I8" s="70"/>
      <c r="J8" s="70"/>
    </row>
    <row r="9" spans="1:10" x14ac:dyDescent="0.2">
      <c r="B9" s="70"/>
      <c r="C9" s="70">
        <v>6.2759999999999998</v>
      </c>
      <c r="D9" s="70"/>
      <c r="H9" s="70"/>
      <c r="I9" s="70"/>
      <c r="J9" s="70"/>
    </row>
    <row r="10" spans="1:10" x14ac:dyDescent="0.2">
      <c r="B10" s="70"/>
      <c r="C10" s="70">
        <v>7.2859999999999996</v>
      </c>
      <c r="D10" s="70"/>
      <c r="H10" s="70"/>
      <c r="I10" s="70"/>
      <c r="J10" s="70"/>
    </row>
    <row r="11" spans="1:10" x14ac:dyDescent="0.2">
      <c r="B11" s="70"/>
      <c r="C11" s="70"/>
      <c r="D11" s="72" t="s">
        <v>61</v>
      </c>
      <c r="H11" s="70"/>
      <c r="I11" s="70"/>
      <c r="J11" s="70"/>
    </row>
    <row r="12" spans="1:10" x14ac:dyDescent="0.2">
      <c r="B12" s="70" t="s">
        <v>9</v>
      </c>
      <c r="C12" s="70">
        <v>6.86</v>
      </c>
      <c r="D12" s="73">
        <v>7.4783333299999999</v>
      </c>
      <c r="H12" s="70"/>
      <c r="I12" s="70"/>
      <c r="J12" s="70"/>
    </row>
    <row r="13" spans="1:10" x14ac:dyDescent="0.2">
      <c r="B13" s="70"/>
      <c r="C13" s="70">
        <v>7.3959999999999999</v>
      </c>
      <c r="D13" s="70"/>
      <c r="G13" s="70"/>
      <c r="H13" s="70"/>
      <c r="I13" s="70"/>
      <c r="J13" s="70"/>
    </row>
    <row r="14" spans="1:10" x14ac:dyDescent="0.2">
      <c r="B14" s="75"/>
      <c r="C14" s="75">
        <v>8.1790000000000003</v>
      </c>
      <c r="D14" s="75"/>
      <c r="G14" s="70"/>
      <c r="H14" s="70"/>
      <c r="I14" s="70"/>
      <c r="J14" s="70"/>
    </row>
    <row r="15" spans="1:10" x14ac:dyDescent="0.2">
      <c r="D15" s="72" t="s">
        <v>61</v>
      </c>
    </row>
    <row r="16" spans="1:10" x14ac:dyDescent="0.2">
      <c r="B16" s="70" t="s">
        <v>11</v>
      </c>
      <c r="C16" s="70">
        <v>8.7569999999999997</v>
      </c>
      <c r="D16" s="73">
        <v>7.9486666699999997</v>
      </c>
    </row>
    <row r="17" spans="2:4" x14ac:dyDescent="0.2">
      <c r="B17" s="70"/>
      <c r="C17" s="70">
        <v>7.0309999999999997</v>
      </c>
      <c r="D17" s="70"/>
    </row>
    <row r="18" spans="2:4" x14ac:dyDescent="0.2">
      <c r="B18" s="70"/>
      <c r="C18" s="70">
        <v>8.0579999999999998</v>
      </c>
      <c r="D18" s="70"/>
    </row>
    <row r="19" spans="2:4" x14ac:dyDescent="0.2">
      <c r="B19" s="70"/>
      <c r="C19" s="70"/>
      <c r="D19" s="72" t="s">
        <v>61</v>
      </c>
    </row>
    <row r="20" spans="2:4" x14ac:dyDescent="0.2">
      <c r="B20" s="70" t="s">
        <v>12</v>
      </c>
      <c r="C20" s="70">
        <v>8.3529999999999998</v>
      </c>
      <c r="D20" s="73">
        <v>8.2603333299999999</v>
      </c>
    </row>
    <row r="21" spans="2:4" x14ac:dyDescent="0.2">
      <c r="B21" s="70"/>
      <c r="C21" s="70">
        <v>10</v>
      </c>
      <c r="D21" s="70"/>
    </row>
    <row r="22" spans="2:4" x14ac:dyDescent="0.2">
      <c r="B22" s="70"/>
      <c r="C22" s="70">
        <v>6.4279999999999999</v>
      </c>
      <c r="D22" s="70"/>
    </row>
    <row r="23" spans="2:4" x14ac:dyDescent="0.2">
      <c r="B23" s="70"/>
      <c r="C23" s="70"/>
      <c r="D23" s="72" t="s">
        <v>61</v>
      </c>
    </row>
    <row r="24" spans="2:4" x14ac:dyDescent="0.2">
      <c r="B24" s="70" t="s">
        <v>13</v>
      </c>
      <c r="C24" s="70">
        <v>7.3109999999999999</v>
      </c>
      <c r="D24" s="73">
        <v>7.4379999999999997</v>
      </c>
    </row>
    <row r="25" spans="2:4" x14ac:dyDescent="0.2">
      <c r="B25" s="70"/>
      <c r="C25" s="70">
        <v>7.01</v>
      </c>
      <c r="D25" s="70"/>
    </row>
    <row r="26" spans="2:4" x14ac:dyDescent="0.2">
      <c r="B26" s="75"/>
      <c r="C26" s="75">
        <v>7.9930000000000003</v>
      </c>
      <c r="D26" s="75"/>
    </row>
    <row r="27" spans="2:4" x14ac:dyDescent="0.2">
      <c r="D27" s="72" t="s">
        <v>61</v>
      </c>
    </row>
    <row r="28" spans="2:4" x14ac:dyDescent="0.2">
      <c r="B28" s="70" t="s">
        <v>15</v>
      </c>
      <c r="C28" s="70">
        <v>9.0950000000000006</v>
      </c>
      <c r="D28" s="73">
        <v>8.2183333300000001</v>
      </c>
    </row>
    <row r="29" spans="2:4" x14ac:dyDescent="0.2">
      <c r="B29" s="70"/>
      <c r="C29" s="70">
        <v>5.5220000000000002</v>
      </c>
      <c r="D29" s="70"/>
    </row>
    <row r="30" spans="2:4" x14ac:dyDescent="0.2">
      <c r="B30" s="70"/>
      <c r="C30" s="70">
        <v>10.038</v>
      </c>
      <c r="D30" s="70"/>
    </row>
    <row r="31" spans="2:4" x14ac:dyDescent="0.2">
      <c r="B31" s="70"/>
      <c r="C31" s="70"/>
      <c r="D31" s="72" t="s">
        <v>61</v>
      </c>
    </row>
    <row r="32" spans="2:4" x14ac:dyDescent="0.2">
      <c r="B32" s="70" t="s">
        <v>16</v>
      </c>
      <c r="C32" s="70">
        <v>5.76</v>
      </c>
      <c r="D32" s="73">
        <v>6.4133333300000004</v>
      </c>
    </row>
    <row r="33" spans="2:4" x14ac:dyDescent="0.2">
      <c r="B33" s="70"/>
      <c r="C33" s="70">
        <v>7.2190000000000003</v>
      </c>
      <c r="D33" s="70"/>
    </row>
    <row r="34" spans="2:4" x14ac:dyDescent="0.2">
      <c r="B34" s="75"/>
      <c r="C34" s="75">
        <v>6.2610000000000001</v>
      </c>
      <c r="D34" s="75"/>
    </row>
    <row r="35" spans="2:4" x14ac:dyDescent="0.2">
      <c r="D35" s="72" t="s">
        <v>61</v>
      </c>
    </row>
    <row r="36" spans="2:4" x14ac:dyDescent="0.2">
      <c r="B36" s="70" t="s">
        <v>19</v>
      </c>
      <c r="C36" s="70">
        <v>7.54</v>
      </c>
      <c r="D36" s="73">
        <v>8.2006666700000004</v>
      </c>
    </row>
    <row r="37" spans="2:4" x14ac:dyDescent="0.2">
      <c r="B37" s="70"/>
      <c r="C37" s="70">
        <v>8.6560000000000006</v>
      </c>
      <c r="D37" s="70"/>
    </row>
    <row r="38" spans="2:4" x14ac:dyDescent="0.2">
      <c r="B38" s="70"/>
      <c r="C38" s="70">
        <v>8.4060000000000006</v>
      </c>
      <c r="D38" s="70"/>
    </row>
    <row r="39" spans="2:4" x14ac:dyDescent="0.2">
      <c r="B39" s="70"/>
      <c r="C39" s="70"/>
      <c r="D39" s="72" t="s">
        <v>61</v>
      </c>
    </row>
    <row r="40" spans="2:4" x14ac:dyDescent="0.2">
      <c r="B40" s="70" t="s">
        <v>20</v>
      </c>
      <c r="C40" s="70">
        <v>10.96</v>
      </c>
      <c r="D40" s="73">
        <v>8.4933333300000005</v>
      </c>
    </row>
    <row r="41" spans="2:4" x14ac:dyDescent="0.2">
      <c r="B41" s="70"/>
      <c r="C41" s="70">
        <v>7.0279999999999996</v>
      </c>
      <c r="D41" s="70"/>
    </row>
    <row r="42" spans="2:4" x14ac:dyDescent="0.2">
      <c r="B42" s="70"/>
      <c r="C42" s="70">
        <v>7.492</v>
      </c>
      <c r="D42" s="70"/>
    </row>
    <row r="43" spans="2:4" x14ac:dyDescent="0.2">
      <c r="B43" s="70"/>
      <c r="C43" s="70"/>
      <c r="D43" s="74" t="s">
        <v>61</v>
      </c>
    </row>
    <row r="44" spans="2:4" x14ac:dyDescent="0.2">
      <c r="B44" s="70" t="s">
        <v>21</v>
      </c>
      <c r="C44" s="70">
        <v>10.082000000000001</v>
      </c>
      <c r="D44" s="73">
        <v>7.8583333299999998</v>
      </c>
    </row>
    <row r="45" spans="2:4" x14ac:dyDescent="0.2">
      <c r="B45" s="70"/>
      <c r="C45" s="70">
        <v>6.2960000000000003</v>
      </c>
      <c r="D45" s="70"/>
    </row>
    <row r="46" spans="2:4" x14ac:dyDescent="0.2">
      <c r="B46" s="75"/>
      <c r="C46" s="75">
        <v>7.1970000000000001</v>
      </c>
      <c r="D46" s="75"/>
    </row>
    <row r="47" spans="2:4" x14ac:dyDescent="0.2">
      <c r="D47" s="72" t="s">
        <v>61</v>
      </c>
    </row>
    <row r="48" spans="2:4" x14ac:dyDescent="0.2">
      <c r="B48" s="70" t="s">
        <v>36</v>
      </c>
      <c r="C48" s="70">
        <v>7.9660000000000002</v>
      </c>
      <c r="D48" s="77">
        <v>6.9066666699999999</v>
      </c>
    </row>
    <row r="49" spans="2:4" x14ac:dyDescent="0.2">
      <c r="B49" s="70"/>
      <c r="C49" s="70">
        <v>6.1660000000000004</v>
      </c>
      <c r="D49" s="70"/>
    </row>
    <row r="50" spans="2:4" x14ac:dyDescent="0.2">
      <c r="B50" s="70"/>
      <c r="C50" s="70">
        <v>6.5880000000000001</v>
      </c>
      <c r="D50" s="70"/>
    </row>
    <row r="51" spans="2:4" x14ac:dyDescent="0.2">
      <c r="B51" s="70"/>
      <c r="C51" s="70"/>
      <c r="D51" s="72" t="s">
        <v>61</v>
      </c>
    </row>
    <row r="52" spans="2:4" x14ac:dyDescent="0.2">
      <c r="B52" s="70" t="s">
        <v>37</v>
      </c>
      <c r="C52" s="70">
        <v>7.9660000000000002</v>
      </c>
      <c r="D52" s="77">
        <v>8.1980000000000004</v>
      </c>
    </row>
    <row r="53" spans="2:4" x14ac:dyDescent="0.2">
      <c r="B53" s="70"/>
      <c r="C53" s="70">
        <v>6.5309999999999997</v>
      </c>
      <c r="D53" s="70"/>
    </row>
    <row r="54" spans="2:4" x14ac:dyDescent="0.2">
      <c r="B54" s="70"/>
      <c r="C54" s="70">
        <v>10.097</v>
      </c>
      <c r="D54" s="70"/>
    </row>
    <row r="55" spans="2:4" x14ac:dyDescent="0.2">
      <c r="B55" s="70"/>
      <c r="C55" s="70"/>
      <c r="D55" s="72" t="s">
        <v>61</v>
      </c>
    </row>
    <row r="56" spans="2:4" x14ac:dyDescent="0.2">
      <c r="B56" s="70" t="s">
        <v>108</v>
      </c>
      <c r="C56" s="70">
        <v>8.0350000000000001</v>
      </c>
      <c r="D56" s="77">
        <v>7.6929999999999996</v>
      </c>
    </row>
    <row r="57" spans="2:4" x14ac:dyDescent="0.2">
      <c r="B57" s="70"/>
      <c r="C57" s="70">
        <v>7.5039999999999996</v>
      </c>
    </row>
    <row r="58" spans="2:4" x14ac:dyDescent="0.2">
      <c r="B58" s="75"/>
      <c r="C58" s="75">
        <v>7.54</v>
      </c>
      <c r="D58" s="76"/>
    </row>
    <row r="59" spans="2:4" x14ac:dyDescent="0.2">
      <c r="D59" s="72" t="s">
        <v>61</v>
      </c>
    </row>
    <row r="60" spans="2:4" x14ac:dyDescent="0.2">
      <c r="B60" s="70" t="s">
        <v>44</v>
      </c>
      <c r="C60" s="70">
        <v>9.2650000000000006</v>
      </c>
      <c r="D60" s="77">
        <v>8.4960000000000004</v>
      </c>
    </row>
    <row r="61" spans="2:4" x14ac:dyDescent="0.2">
      <c r="B61" s="70"/>
      <c r="C61" s="70">
        <v>8.17</v>
      </c>
      <c r="D61" s="70"/>
    </row>
    <row r="62" spans="2:4" x14ac:dyDescent="0.2">
      <c r="B62" s="70"/>
      <c r="C62" s="70">
        <v>8.0530000000000008</v>
      </c>
      <c r="D62" s="70"/>
    </row>
    <row r="63" spans="2:4" x14ac:dyDescent="0.2">
      <c r="B63" s="70"/>
      <c r="C63" s="70"/>
      <c r="D63" s="72" t="s">
        <v>61</v>
      </c>
    </row>
    <row r="64" spans="2:4" x14ac:dyDescent="0.2">
      <c r="B64" s="70" t="s">
        <v>41</v>
      </c>
      <c r="C64" s="70">
        <v>10.682</v>
      </c>
      <c r="D64" s="77">
        <v>9.1526666700000003</v>
      </c>
    </row>
    <row r="65" spans="2:4" x14ac:dyDescent="0.2">
      <c r="B65" s="70"/>
      <c r="C65" s="70">
        <v>9.4090000000000007</v>
      </c>
      <c r="D65" s="70"/>
    </row>
    <row r="66" spans="2:4" x14ac:dyDescent="0.2">
      <c r="B66" s="70"/>
      <c r="C66" s="70">
        <v>7.367</v>
      </c>
      <c r="D66" s="70"/>
    </row>
    <row r="67" spans="2:4" x14ac:dyDescent="0.2">
      <c r="B67" s="70"/>
      <c r="C67" s="70"/>
      <c r="D67" s="72" t="s">
        <v>61</v>
      </c>
    </row>
    <row r="68" spans="2:4" x14ac:dyDescent="0.2">
      <c r="B68" s="70" t="s">
        <v>42</v>
      </c>
      <c r="C68" s="70">
        <v>7.9320000000000004</v>
      </c>
      <c r="D68" s="77">
        <v>7.391</v>
      </c>
    </row>
    <row r="69" spans="2:4" x14ac:dyDescent="0.2">
      <c r="B69" s="70"/>
      <c r="C69" s="70">
        <v>7.3550000000000004</v>
      </c>
      <c r="D69" s="70"/>
    </row>
    <row r="70" spans="2:4" x14ac:dyDescent="0.2">
      <c r="B70" s="75"/>
      <c r="C70" s="75">
        <v>6.8860000000000001</v>
      </c>
      <c r="D70" s="75"/>
    </row>
    <row r="71" spans="2:4" x14ac:dyDescent="0.2">
      <c r="D71" s="72" t="s">
        <v>61</v>
      </c>
    </row>
    <row r="72" spans="2:4" x14ac:dyDescent="0.2">
      <c r="B72" s="70" t="s">
        <v>50</v>
      </c>
      <c r="C72" s="70">
        <v>8.7119999999999997</v>
      </c>
      <c r="D72" s="77">
        <v>8.3346666700000007</v>
      </c>
    </row>
    <row r="73" spans="2:4" x14ac:dyDescent="0.2">
      <c r="B73" s="70"/>
      <c r="C73" s="70">
        <v>7.1989999999999998</v>
      </c>
      <c r="D73" s="70"/>
    </row>
    <row r="74" spans="2:4" x14ac:dyDescent="0.2">
      <c r="B74" s="70"/>
      <c r="C74" s="70">
        <v>9.093</v>
      </c>
      <c r="D74" s="70"/>
    </row>
    <row r="75" spans="2:4" x14ac:dyDescent="0.2">
      <c r="B75" s="70"/>
      <c r="C75" s="70"/>
      <c r="D75" s="72" t="s">
        <v>61</v>
      </c>
    </row>
    <row r="76" spans="2:4" x14ac:dyDescent="0.2">
      <c r="B76" s="70" t="s">
        <v>51</v>
      </c>
      <c r="C76" s="70">
        <v>8.1940000000000008</v>
      </c>
      <c r="D76" s="77">
        <v>6.7576666699999999</v>
      </c>
    </row>
    <row r="77" spans="2:4" x14ac:dyDescent="0.2">
      <c r="B77" s="70"/>
      <c r="C77" s="70">
        <v>5.3029999999999999</v>
      </c>
      <c r="D77" s="70"/>
    </row>
    <row r="78" spans="2:4" x14ac:dyDescent="0.2">
      <c r="B78" s="70"/>
      <c r="C78" s="70">
        <v>6.7759999999999998</v>
      </c>
      <c r="D78" s="70"/>
    </row>
    <row r="79" spans="2:4" x14ac:dyDescent="0.2">
      <c r="B79" s="70"/>
      <c r="C79" s="70"/>
      <c r="D79" s="72" t="s">
        <v>61</v>
      </c>
    </row>
    <row r="80" spans="2:4" x14ac:dyDescent="0.2">
      <c r="B80" s="70" t="s">
        <v>52</v>
      </c>
      <c r="C80" s="70">
        <v>8.8119999999999994</v>
      </c>
      <c r="D80" s="77">
        <v>7.9086666699999997</v>
      </c>
    </row>
    <row r="81" spans="2:4" x14ac:dyDescent="0.2">
      <c r="B81" s="70"/>
      <c r="C81" s="70">
        <v>6.7679999999999998</v>
      </c>
      <c r="D81" s="70"/>
    </row>
    <row r="82" spans="2:4" x14ac:dyDescent="0.2">
      <c r="B82" s="75"/>
      <c r="C82" s="75">
        <v>8.1460000000000008</v>
      </c>
      <c r="D82" s="75"/>
    </row>
    <row r="83" spans="2:4" x14ac:dyDescent="0.2">
      <c r="D83" s="74" t="s">
        <v>61</v>
      </c>
    </row>
    <row r="84" spans="2:4" x14ac:dyDescent="0.2">
      <c r="B84" s="70" t="s">
        <v>49</v>
      </c>
      <c r="C84" s="70">
        <v>7.4470000000000001</v>
      </c>
      <c r="D84" s="77">
        <v>7.3373333299999999</v>
      </c>
    </row>
    <row r="85" spans="2:4" x14ac:dyDescent="0.2">
      <c r="B85" s="70"/>
      <c r="C85" s="70">
        <v>5.6980000000000004</v>
      </c>
      <c r="D85" s="70"/>
    </row>
    <row r="86" spans="2:4" x14ac:dyDescent="0.2">
      <c r="B86" s="70"/>
      <c r="C86" s="70">
        <v>8.8670000000000009</v>
      </c>
      <c r="D86" s="70"/>
    </row>
    <row r="87" spans="2:4" x14ac:dyDescent="0.2">
      <c r="B87" s="70"/>
      <c r="C87" s="70"/>
      <c r="D87" s="74" t="s">
        <v>61</v>
      </c>
    </row>
    <row r="88" spans="2:4" x14ac:dyDescent="0.2">
      <c r="B88" s="70" t="s">
        <v>46</v>
      </c>
      <c r="C88" s="70">
        <v>6.76</v>
      </c>
      <c r="D88" s="77">
        <v>7.74733333</v>
      </c>
    </row>
    <row r="89" spans="2:4" x14ac:dyDescent="0.2">
      <c r="B89" s="70"/>
      <c r="C89" s="70">
        <v>9.35</v>
      </c>
      <c r="D89" s="70"/>
    </row>
    <row r="90" spans="2:4" x14ac:dyDescent="0.2">
      <c r="B90" s="70"/>
      <c r="C90" s="70">
        <v>7.1319999999999997</v>
      </c>
      <c r="D90" s="70"/>
    </row>
    <row r="91" spans="2:4" x14ac:dyDescent="0.2">
      <c r="B91" s="70"/>
      <c r="C91" s="70"/>
      <c r="D91" s="74" t="s">
        <v>61</v>
      </c>
    </row>
    <row r="92" spans="2:4" x14ac:dyDescent="0.2">
      <c r="B92" s="70" t="s">
        <v>47</v>
      </c>
      <c r="C92" s="70">
        <v>10.182</v>
      </c>
      <c r="D92" s="77">
        <v>8.7166666700000004</v>
      </c>
    </row>
    <row r="93" spans="2:4" x14ac:dyDescent="0.2">
      <c r="B93" s="70"/>
      <c r="C93" s="70">
        <v>6.9640000000000004</v>
      </c>
      <c r="D93" s="70"/>
    </row>
    <row r="94" spans="2:4" x14ac:dyDescent="0.2">
      <c r="B94" s="70"/>
      <c r="C94" s="70">
        <v>9.0039999999999996</v>
      </c>
      <c r="D94" s="70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4A94B-3CCC-ED40-AD68-5C9304231D2A}">
  <dimension ref="A2:K40"/>
  <sheetViews>
    <sheetView workbookViewId="0">
      <selection activeCell="A2" sqref="A2:H2"/>
    </sheetView>
  </sheetViews>
  <sheetFormatPr baseColWidth="10" defaultColWidth="11" defaultRowHeight="16" x14ac:dyDescent="0.2"/>
  <cols>
    <col min="1" max="3" width="11" style="69"/>
    <col min="4" max="4" width="20.83203125" style="69" bestFit="1" customWidth="1"/>
    <col min="5" max="16384" width="11" style="69"/>
  </cols>
  <sheetData>
    <row r="2" spans="1:10" x14ac:dyDescent="0.2">
      <c r="A2" s="440" t="s">
        <v>127</v>
      </c>
      <c r="B2" s="440"/>
      <c r="C2" s="440"/>
      <c r="D2" s="440"/>
      <c r="E2" s="440"/>
      <c r="F2" s="440"/>
      <c r="G2" s="440"/>
      <c r="H2" s="440"/>
    </row>
    <row r="3" spans="1:10" x14ac:dyDescent="0.2">
      <c r="B3" s="71"/>
      <c r="C3" s="71"/>
      <c r="D3" s="71"/>
      <c r="E3" s="71"/>
      <c r="F3" s="71"/>
      <c r="G3" s="71"/>
      <c r="H3" s="71"/>
      <c r="I3" s="71"/>
      <c r="J3" s="71"/>
    </row>
    <row r="4" spans="1:10" x14ac:dyDescent="0.2">
      <c r="B4" s="72" t="s">
        <v>6</v>
      </c>
      <c r="C4" s="72" t="s">
        <v>113</v>
      </c>
      <c r="D4" s="72" t="s">
        <v>60</v>
      </c>
      <c r="F4" s="72" t="s">
        <v>61</v>
      </c>
    </row>
    <row r="5" spans="1:10" x14ac:dyDescent="0.2">
      <c r="B5" s="78" t="s">
        <v>59</v>
      </c>
      <c r="C5" s="78">
        <v>1</v>
      </c>
      <c r="D5" s="78">
        <v>182</v>
      </c>
      <c r="E5" s="78"/>
      <c r="F5" s="80">
        <v>155</v>
      </c>
    </row>
    <row r="6" spans="1:10" x14ac:dyDescent="0.2">
      <c r="B6" s="78" t="s">
        <v>114</v>
      </c>
      <c r="C6" s="78">
        <v>2</v>
      </c>
      <c r="D6" s="78">
        <v>181</v>
      </c>
      <c r="E6" s="78"/>
      <c r="F6" s="78"/>
    </row>
    <row r="7" spans="1:10" x14ac:dyDescent="0.2">
      <c r="B7" s="78" t="s">
        <v>59</v>
      </c>
      <c r="C7" s="78">
        <v>3</v>
      </c>
      <c r="D7" s="78">
        <v>151</v>
      </c>
      <c r="E7" s="78"/>
      <c r="F7" s="78"/>
    </row>
    <row r="8" spans="1:10" x14ac:dyDescent="0.2">
      <c r="B8" s="78" t="s">
        <v>59</v>
      </c>
      <c r="C8" s="78">
        <v>4</v>
      </c>
      <c r="D8" s="78">
        <v>106</v>
      </c>
      <c r="E8" s="78"/>
      <c r="F8" s="78"/>
    </row>
    <row r="9" spans="1:10" x14ac:dyDescent="0.2">
      <c r="B9" s="78"/>
      <c r="C9" s="78"/>
      <c r="D9" s="78"/>
      <c r="E9" s="78"/>
      <c r="F9" s="78"/>
    </row>
    <row r="10" spans="1:10" x14ac:dyDescent="0.2">
      <c r="B10" s="78" t="s">
        <v>111</v>
      </c>
      <c r="C10" s="78">
        <v>1</v>
      </c>
      <c r="D10" s="78">
        <v>162</v>
      </c>
      <c r="E10" s="78"/>
      <c r="F10" s="80">
        <v>119.75</v>
      </c>
    </row>
    <row r="11" spans="1:10" x14ac:dyDescent="0.2">
      <c r="B11" s="78" t="s">
        <v>111</v>
      </c>
      <c r="C11" s="78">
        <v>2</v>
      </c>
      <c r="D11" s="78">
        <v>83</v>
      </c>
      <c r="E11" s="78"/>
      <c r="F11" s="78"/>
    </row>
    <row r="12" spans="1:10" x14ac:dyDescent="0.2">
      <c r="B12" s="78" t="s">
        <v>111</v>
      </c>
      <c r="C12" s="78">
        <v>3</v>
      </c>
      <c r="D12" s="78">
        <v>94</v>
      </c>
      <c r="E12" s="78"/>
      <c r="F12" s="78"/>
    </row>
    <row r="13" spans="1:10" x14ac:dyDescent="0.2">
      <c r="B13" s="78" t="s">
        <v>111</v>
      </c>
      <c r="C13" s="78">
        <v>4</v>
      </c>
      <c r="D13" s="78">
        <v>140</v>
      </c>
      <c r="E13" s="78"/>
      <c r="F13" s="78"/>
    </row>
    <row r="14" spans="1:10" x14ac:dyDescent="0.2">
      <c r="B14" s="78"/>
      <c r="C14" s="78"/>
      <c r="D14" s="78"/>
      <c r="E14" s="78"/>
      <c r="F14" s="78"/>
    </row>
    <row r="15" spans="1:10" x14ac:dyDescent="0.2">
      <c r="B15" s="78" t="s">
        <v>112</v>
      </c>
      <c r="C15" s="78">
        <v>1</v>
      </c>
      <c r="D15" s="78">
        <v>176</v>
      </c>
      <c r="E15" s="78"/>
      <c r="F15" s="80">
        <v>155.75</v>
      </c>
    </row>
    <row r="16" spans="1:10" x14ac:dyDescent="0.2">
      <c r="B16" s="78" t="s">
        <v>112</v>
      </c>
      <c r="C16" s="78">
        <v>2</v>
      </c>
      <c r="D16" s="78">
        <v>134</v>
      </c>
      <c r="E16" s="78"/>
      <c r="F16" s="78"/>
    </row>
    <row r="17" spans="2:11" x14ac:dyDescent="0.2">
      <c r="B17" s="78" t="s">
        <v>112</v>
      </c>
      <c r="C17" s="78">
        <v>3</v>
      </c>
      <c r="D17" s="78">
        <v>150</v>
      </c>
      <c r="E17" s="78"/>
      <c r="F17" s="78"/>
    </row>
    <row r="18" spans="2:11" x14ac:dyDescent="0.2">
      <c r="B18" s="78" t="s">
        <v>112</v>
      </c>
      <c r="C18" s="78">
        <v>4</v>
      </c>
      <c r="D18" s="78">
        <v>163</v>
      </c>
      <c r="E18" s="78"/>
      <c r="F18" s="78"/>
    </row>
    <row r="19" spans="2:11" x14ac:dyDescent="0.2">
      <c r="B19" s="78"/>
      <c r="C19" s="78"/>
      <c r="D19" s="78"/>
      <c r="E19" s="78"/>
      <c r="F19" s="78"/>
    </row>
    <row r="20" spans="2:11" x14ac:dyDescent="0.2">
      <c r="B20" s="79"/>
      <c r="C20" s="79"/>
      <c r="D20" s="79"/>
      <c r="E20" s="79"/>
      <c r="F20" s="79"/>
    </row>
    <row r="21" spans="2:11" x14ac:dyDescent="0.2">
      <c r="B21" s="78"/>
      <c r="C21" s="78"/>
      <c r="D21" s="78"/>
      <c r="E21" s="78"/>
      <c r="F21" s="78"/>
    </row>
    <row r="22" spans="2:11" x14ac:dyDescent="0.2">
      <c r="B22" s="78" t="s">
        <v>66</v>
      </c>
      <c r="C22" s="78">
        <v>1</v>
      </c>
      <c r="D22" s="78">
        <v>196</v>
      </c>
      <c r="E22" s="78"/>
      <c r="F22" s="81">
        <v>154.75</v>
      </c>
    </row>
    <row r="23" spans="2:11" x14ac:dyDescent="0.2">
      <c r="B23" s="78" t="s">
        <v>66</v>
      </c>
      <c r="C23" s="78">
        <v>2</v>
      </c>
      <c r="D23" s="78">
        <v>102</v>
      </c>
      <c r="E23" s="78"/>
      <c r="F23" s="78"/>
    </row>
    <row r="24" spans="2:11" x14ac:dyDescent="0.2">
      <c r="B24" s="78" t="s">
        <v>66</v>
      </c>
      <c r="C24" s="78">
        <v>3</v>
      </c>
      <c r="D24" s="78">
        <v>141</v>
      </c>
      <c r="E24" s="78"/>
      <c r="F24" s="78"/>
    </row>
    <row r="25" spans="2:11" x14ac:dyDescent="0.2">
      <c r="B25" s="78" t="s">
        <v>66</v>
      </c>
      <c r="C25" s="78">
        <v>4</v>
      </c>
      <c r="D25" s="78">
        <v>180</v>
      </c>
      <c r="E25" s="78"/>
      <c r="F25" s="78"/>
    </row>
    <row r="26" spans="2:11" x14ac:dyDescent="0.2">
      <c r="B26" s="78"/>
      <c r="C26" s="78"/>
      <c r="D26" s="78"/>
      <c r="E26" s="78"/>
      <c r="F26" s="78"/>
    </row>
    <row r="27" spans="2:11" x14ac:dyDescent="0.2">
      <c r="B27" s="78" t="s">
        <v>65</v>
      </c>
      <c r="C27" s="78">
        <v>1</v>
      </c>
      <c r="D27" s="78">
        <v>181</v>
      </c>
      <c r="E27" s="78"/>
      <c r="F27" s="81">
        <v>215</v>
      </c>
    </row>
    <row r="28" spans="2:11" x14ac:dyDescent="0.2">
      <c r="B28" s="78" t="s">
        <v>65</v>
      </c>
      <c r="C28" s="78">
        <v>2</v>
      </c>
      <c r="D28" s="78">
        <v>264</v>
      </c>
      <c r="E28" s="78"/>
      <c r="F28" s="78"/>
    </row>
    <row r="29" spans="2:11" x14ac:dyDescent="0.2">
      <c r="B29" s="78" t="s">
        <v>65</v>
      </c>
      <c r="C29" s="78">
        <v>3</v>
      </c>
      <c r="D29" s="78">
        <v>193</v>
      </c>
      <c r="E29" s="78"/>
      <c r="F29" s="78"/>
    </row>
    <row r="30" spans="2:11" x14ac:dyDescent="0.2">
      <c r="B30" s="78" t="s">
        <v>65</v>
      </c>
      <c r="C30" s="78">
        <v>4</v>
      </c>
      <c r="D30" s="78">
        <v>222</v>
      </c>
      <c r="E30" s="78"/>
      <c r="F30" s="78"/>
    </row>
    <row r="31" spans="2:11" x14ac:dyDescent="0.2">
      <c r="K31" s="78"/>
    </row>
    <row r="32" spans="2:11" x14ac:dyDescent="0.2">
      <c r="B32" s="78" t="s">
        <v>68</v>
      </c>
      <c r="C32" s="78">
        <v>1</v>
      </c>
      <c r="D32" s="78">
        <v>286</v>
      </c>
      <c r="E32" s="78"/>
      <c r="F32" s="81">
        <v>261.75</v>
      </c>
      <c r="G32" s="78"/>
      <c r="H32" s="78"/>
      <c r="I32" s="78"/>
      <c r="J32" s="78"/>
      <c r="K32" s="78"/>
    </row>
    <row r="33" spans="2:11" x14ac:dyDescent="0.2">
      <c r="B33" s="78" t="s">
        <v>68</v>
      </c>
      <c r="C33" s="78">
        <v>2</v>
      </c>
      <c r="D33" s="78">
        <v>262</v>
      </c>
      <c r="E33" s="78"/>
      <c r="F33" s="78"/>
      <c r="G33" s="78"/>
      <c r="H33" s="78"/>
      <c r="I33" s="78"/>
      <c r="J33" s="78"/>
      <c r="K33" s="78"/>
    </row>
    <row r="34" spans="2:11" x14ac:dyDescent="0.2">
      <c r="B34" s="78" t="s">
        <v>68</v>
      </c>
      <c r="C34" s="78">
        <v>3</v>
      </c>
      <c r="D34" s="78">
        <v>233</v>
      </c>
      <c r="E34" s="78"/>
      <c r="F34" s="78"/>
      <c r="G34" s="78"/>
      <c r="H34" s="78"/>
      <c r="I34" s="78"/>
      <c r="J34" s="78"/>
      <c r="K34" s="78"/>
    </row>
    <row r="35" spans="2:11" x14ac:dyDescent="0.2">
      <c r="B35" s="78" t="s">
        <v>68</v>
      </c>
      <c r="C35" s="78">
        <v>4</v>
      </c>
      <c r="D35" s="78">
        <v>266</v>
      </c>
      <c r="E35" s="78"/>
      <c r="F35" s="78"/>
      <c r="G35" s="78"/>
      <c r="H35" s="78"/>
      <c r="I35" s="78"/>
      <c r="J35" s="78"/>
      <c r="K35" s="78"/>
    </row>
    <row r="36" spans="2:11" x14ac:dyDescent="0.2">
      <c r="B36" s="78"/>
      <c r="C36" s="78"/>
      <c r="D36" s="78"/>
      <c r="E36" s="78"/>
      <c r="F36" s="78"/>
      <c r="G36" s="78"/>
      <c r="H36" s="78"/>
      <c r="I36" s="78"/>
      <c r="J36" s="78"/>
      <c r="K36" s="78"/>
    </row>
    <row r="37" spans="2:11" x14ac:dyDescent="0.2">
      <c r="B37" s="78" t="s">
        <v>69</v>
      </c>
      <c r="C37" s="78">
        <v>1</v>
      </c>
      <c r="D37" s="78">
        <v>307</v>
      </c>
      <c r="E37" s="78"/>
      <c r="F37" s="81">
        <v>304.75</v>
      </c>
      <c r="G37" s="78"/>
      <c r="H37" s="78"/>
      <c r="I37" s="78"/>
      <c r="J37" s="78"/>
      <c r="K37" s="78"/>
    </row>
    <row r="38" spans="2:11" x14ac:dyDescent="0.2">
      <c r="B38" s="78" t="s">
        <v>69</v>
      </c>
      <c r="C38" s="78">
        <v>2</v>
      </c>
      <c r="D38" s="78">
        <v>326</v>
      </c>
      <c r="E38" s="78"/>
      <c r="F38" s="78"/>
      <c r="G38" s="78"/>
      <c r="H38" s="78"/>
      <c r="I38" s="78"/>
      <c r="J38" s="78"/>
      <c r="K38" s="78"/>
    </row>
    <row r="39" spans="2:11" x14ac:dyDescent="0.2">
      <c r="B39" s="78" t="s">
        <v>69</v>
      </c>
      <c r="C39" s="78">
        <v>3</v>
      </c>
      <c r="D39" s="78">
        <v>268</v>
      </c>
      <c r="E39" s="78"/>
      <c r="F39" s="78"/>
      <c r="G39" s="78"/>
      <c r="H39" s="78"/>
      <c r="I39" s="78"/>
      <c r="J39" s="78"/>
      <c r="K39" s="78"/>
    </row>
    <row r="40" spans="2:11" x14ac:dyDescent="0.2">
      <c r="B40" s="78" t="s">
        <v>69</v>
      </c>
      <c r="C40" s="78">
        <v>4</v>
      </c>
      <c r="D40" s="78">
        <v>318</v>
      </c>
      <c r="E40" s="78"/>
      <c r="F40" s="78"/>
      <c r="G40" s="78"/>
      <c r="H40" s="78"/>
      <c r="I40" s="78"/>
      <c r="J40" s="78"/>
    </row>
  </sheetData>
  <mergeCells count="1">
    <mergeCell ref="A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4D0F-545D-E141-89A7-3FC7AAEA06D0}">
  <dimension ref="A1:C60"/>
  <sheetViews>
    <sheetView topLeftCell="B1" zoomScale="124" zoomScaleNormal="124" workbookViewId="0">
      <selection activeCell="D5" sqref="D5:E5"/>
    </sheetView>
  </sheetViews>
  <sheetFormatPr baseColWidth="10" defaultRowHeight="15" x14ac:dyDescent="0.2"/>
  <cols>
    <col min="3" max="3" width="34.6640625" bestFit="1" customWidth="1"/>
  </cols>
  <sheetData>
    <row r="1" spans="1:3" x14ac:dyDescent="0.2">
      <c r="A1" s="2" t="s">
        <v>372</v>
      </c>
      <c r="B1" s="2"/>
      <c r="C1" s="2"/>
    </row>
    <row r="7" spans="1:3" x14ac:dyDescent="0.2">
      <c r="C7" s="90" t="s">
        <v>373</v>
      </c>
    </row>
    <row r="8" spans="1:3" x14ac:dyDescent="0.2">
      <c r="C8" s="90"/>
    </row>
    <row r="9" spans="1:3" x14ac:dyDescent="0.2">
      <c r="C9" s="90"/>
    </row>
    <row r="10" spans="1:3" x14ac:dyDescent="0.2">
      <c r="C10" s="90"/>
    </row>
    <row r="11" spans="1:3" x14ac:dyDescent="0.2">
      <c r="C11" s="90"/>
    </row>
    <row r="12" spans="1:3" x14ac:dyDescent="0.2">
      <c r="C12" s="90"/>
    </row>
    <row r="13" spans="1:3" x14ac:dyDescent="0.2">
      <c r="C13" s="90"/>
    </row>
    <row r="14" spans="1:3" x14ac:dyDescent="0.2">
      <c r="C14" s="90"/>
    </row>
    <row r="15" spans="1:3" x14ac:dyDescent="0.2">
      <c r="C15" s="90"/>
    </row>
    <row r="16" spans="1:3" x14ac:dyDescent="0.2">
      <c r="C16" s="90"/>
    </row>
    <row r="17" spans="3:3" x14ac:dyDescent="0.2">
      <c r="C17" s="90"/>
    </row>
    <row r="18" spans="3:3" x14ac:dyDescent="0.2">
      <c r="C18" s="90"/>
    </row>
    <row r="19" spans="3:3" x14ac:dyDescent="0.2">
      <c r="C19" s="90"/>
    </row>
    <row r="20" spans="3:3" x14ac:dyDescent="0.2">
      <c r="C20" s="90"/>
    </row>
    <row r="21" spans="3:3" x14ac:dyDescent="0.2">
      <c r="C21" s="90"/>
    </row>
    <row r="22" spans="3:3" x14ac:dyDescent="0.2">
      <c r="C22" s="90"/>
    </row>
    <row r="23" spans="3:3" x14ac:dyDescent="0.2">
      <c r="C23" s="90"/>
    </row>
    <row r="24" spans="3:3" x14ac:dyDescent="0.2">
      <c r="C24" s="90"/>
    </row>
    <row r="25" spans="3:3" x14ac:dyDescent="0.2">
      <c r="C25" s="90"/>
    </row>
    <row r="26" spans="3:3" x14ac:dyDescent="0.2">
      <c r="C26" s="90" t="s">
        <v>374</v>
      </c>
    </row>
    <row r="27" spans="3:3" x14ac:dyDescent="0.2">
      <c r="C27" s="90"/>
    </row>
    <row r="28" spans="3:3" x14ac:dyDescent="0.2">
      <c r="C28" s="90"/>
    </row>
    <row r="29" spans="3:3" x14ac:dyDescent="0.2">
      <c r="C29" s="90"/>
    </row>
    <row r="30" spans="3:3" x14ac:dyDescent="0.2">
      <c r="C30" s="90"/>
    </row>
    <row r="31" spans="3:3" x14ac:dyDescent="0.2">
      <c r="C31" s="90"/>
    </row>
    <row r="32" spans="3:3" x14ac:dyDescent="0.2">
      <c r="C32" s="90"/>
    </row>
    <row r="33" spans="3:3" x14ac:dyDescent="0.2">
      <c r="C33" s="90"/>
    </row>
    <row r="34" spans="3:3" x14ac:dyDescent="0.2">
      <c r="C34" s="90"/>
    </row>
    <row r="35" spans="3:3" x14ac:dyDescent="0.2">
      <c r="C35" s="90"/>
    </row>
    <row r="36" spans="3:3" x14ac:dyDescent="0.2">
      <c r="C36" s="90"/>
    </row>
    <row r="37" spans="3:3" x14ac:dyDescent="0.2">
      <c r="C37" s="90"/>
    </row>
    <row r="38" spans="3:3" x14ac:dyDescent="0.2">
      <c r="C38" s="90"/>
    </row>
    <row r="39" spans="3:3" x14ac:dyDescent="0.2">
      <c r="C39" s="90"/>
    </row>
    <row r="40" spans="3:3" x14ac:dyDescent="0.2">
      <c r="C40" s="90"/>
    </row>
    <row r="41" spans="3:3" x14ac:dyDescent="0.2">
      <c r="C41" s="90" t="s">
        <v>375</v>
      </c>
    </row>
    <row r="42" spans="3:3" x14ac:dyDescent="0.2">
      <c r="C42" s="90"/>
    </row>
    <row r="43" spans="3:3" x14ac:dyDescent="0.2">
      <c r="C43" s="90"/>
    </row>
    <row r="44" spans="3:3" x14ac:dyDescent="0.2">
      <c r="C44" s="90"/>
    </row>
    <row r="45" spans="3:3" x14ac:dyDescent="0.2">
      <c r="C45" s="90"/>
    </row>
    <row r="46" spans="3:3" x14ac:dyDescent="0.2">
      <c r="C46" s="90"/>
    </row>
    <row r="47" spans="3:3" x14ac:dyDescent="0.2">
      <c r="C47" s="90"/>
    </row>
    <row r="48" spans="3:3" x14ac:dyDescent="0.2">
      <c r="C48" s="90"/>
    </row>
    <row r="49" spans="3:3" x14ac:dyDescent="0.2">
      <c r="C49" s="90"/>
    </row>
    <row r="50" spans="3:3" x14ac:dyDescent="0.2">
      <c r="C50" s="90"/>
    </row>
    <row r="51" spans="3:3" x14ac:dyDescent="0.2">
      <c r="C51" s="90"/>
    </row>
    <row r="52" spans="3:3" x14ac:dyDescent="0.2">
      <c r="C52" s="90"/>
    </row>
    <row r="53" spans="3:3" x14ac:dyDescent="0.2">
      <c r="C53" s="90"/>
    </row>
    <row r="54" spans="3:3" x14ac:dyDescent="0.2">
      <c r="C54" s="90"/>
    </row>
    <row r="55" spans="3:3" x14ac:dyDescent="0.2">
      <c r="C55" s="90"/>
    </row>
    <row r="56" spans="3:3" x14ac:dyDescent="0.2">
      <c r="C56" s="90"/>
    </row>
    <row r="57" spans="3:3" x14ac:dyDescent="0.2">
      <c r="C57" s="90"/>
    </row>
    <row r="58" spans="3:3" x14ac:dyDescent="0.2">
      <c r="C58" s="90"/>
    </row>
    <row r="59" spans="3:3" x14ac:dyDescent="0.2">
      <c r="C59" s="90"/>
    </row>
    <row r="60" spans="3:3" x14ac:dyDescent="0.2">
      <c r="C60" s="90" t="s">
        <v>376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A28D-6A1E-0C42-BBFA-A21EEF601FFB}">
  <dimension ref="B1:AA622"/>
  <sheetViews>
    <sheetView topLeftCell="K250" zoomScaleNormal="100" workbookViewId="0">
      <selection activeCell="S266" sqref="S5:S266"/>
    </sheetView>
  </sheetViews>
  <sheetFormatPr baseColWidth="10" defaultRowHeight="15" x14ac:dyDescent="0.2"/>
  <cols>
    <col min="1" max="1" width="42.5" style="367" customWidth="1"/>
    <col min="2" max="2" width="11.6640625" style="367" bestFit="1" customWidth="1"/>
    <col min="3" max="3" width="9.1640625" style="367" bestFit="1" customWidth="1"/>
    <col min="4" max="4" width="50.5" style="367" bestFit="1" customWidth="1"/>
    <col min="5" max="5" width="30" style="367" bestFit="1" customWidth="1"/>
    <col min="6" max="6" width="5.33203125" style="367" bestFit="1" customWidth="1"/>
    <col min="7" max="7" width="5.6640625" style="367" bestFit="1" customWidth="1"/>
    <col min="8" max="8" width="5.6640625" style="367" customWidth="1"/>
    <col min="9" max="9" width="50.5" style="367" bestFit="1" customWidth="1"/>
    <col min="10" max="10" width="30" style="367" bestFit="1" customWidth="1"/>
    <col min="11" max="11" width="7.6640625" style="367" customWidth="1"/>
    <col min="12" max="14" width="10.83203125" style="367"/>
    <col min="18" max="18" width="10.83203125" style="395"/>
    <col min="19" max="19" width="11.5" style="368" bestFit="1" customWidth="1"/>
    <col min="20" max="20" width="11.5" style="377" customWidth="1"/>
    <col min="21" max="21" width="12.83203125" style="368" bestFit="1" customWidth="1"/>
    <col min="22" max="22" width="10.83203125" style="368"/>
    <col min="23" max="27" width="10.83203125" style="387"/>
    <col min="28" max="16384" width="10.83203125" style="367"/>
  </cols>
  <sheetData>
    <row r="1" spans="2:27" ht="14" x14ac:dyDescent="0.15">
      <c r="B1" s="441" t="s">
        <v>377</v>
      </c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383"/>
      <c r="Q1" s="383"/>
      <c r="R1" s="384" t="s">
        <v>467</v>
      </c>
      <c r="T1" s="384"/>
      <c r="U1" s="384"/>
      <c r="V1" s="384"/>
      <c r="W1" s="384"/>
      <c r="X1" s="384"/>
      <c r="Y1" s="384"/>
      <c r="Z1" s="384"/>
      <c r="AA1" s="384"/>
    </row>
    <row r="2" spans="2:27" ht="14" x14ac:dyDescent="0.15">
      <c r="B2" s="384"/>
      <c r="C2" s="442" t="s">
        <v>166</v>
      </c>
      <c r="D2" s="442"/>
      <c r="E2" s="442"/>
      <c r="F2" s="385"/>
      <c r="G2" s="386"/>
      <c r="H2" s="386"/>
      <c r="I2" s="442" t="s">
        <v>157</v>
      </c>
      <c r="J2" s="442"/>
      <c r="K2" s="385"/>
      <c r="L2" s="387"/>
      <c r="M2" s="387"/>
      <c r="N2" s="387"/>
      <c r="O2" s="387"/>
      <c r="P2" s="367"/>
      <c r="Q2" s="367"/>
      <c r="R2" s="377"/>
      <c r="S2" s="369"/>
      <c r="T2" s="388"/>
    </row>
    <row r="3" spans="2:27" x14ac:dyDescent="0.2">
      <c r="B3" s="260"/>
      <c r="C3" s="261"/>
      <c r="D3" s="389" t="s">
        <v>448</v>
      </c>
      <c r="E3" s="389" t="s">
        <v>449</v>
      </c>
      <c r="F3" s="389"/>
      <c r="G3" s="261"/>
      <c r="H3" s="261"/>
      <c r="I3" s="389" t="s">
        <v>448</v>
      </c>
      <c r="J3" s="389" t="s">
        <v>449</v>
      </c>
      <c r="K3" s="389"/>
      <c r="L3" s="387"/>
      <c r="M3" s="387"/>
      <c r="N3" s="387"/>
      <c r="O3" s="387"/>
      <c r="P3" s="367"/>
      <c r="Q3" s="367"/>
      <c r="R3" s="377"/>
      <c r="S3" s="373" t="s">
        <v>166</v>
      </c>
      <c r="T3" s="390"/>
      <c r="U3" s="373" t="s">
        <v>157</v>
      </c>
    </row>
    <row r="4" spans="2:27" x14ac:dyDescent="0.2">
      <c r="B4" s="262" t="s">
        <v>465</v>
      </c>
      <c r="C4" s="265" t="s">
        <v>178</v>
      </c>
      <c r="D4" s="265">
        <v>39.130434782608702</v>
      </c>
      <c r="E4" s="265">
        <v>23</v>
      </c>
      <c r="F4" s="265"/>
      <c r="G4" s="261"/>
      <c r="H4" s="261"/>
      <c r="I4" s="265">
        <v>75</v>
      </c>
      <c r="J4" s="265">
        <v>12</v>
      </c>
      <c r="K4" s="261"/>
      <c r="L4" s="387"/>
      <c r="M4" s="387"/>
      <c r="N4" s="387"/>
      <c r="O4" s="387"/>
      <c r="P4" s="367"/>
      <c r="Q4" s="367"/>
      <c r="R4" s="377"/>
      <c r="S4" s="376"/>
      <c r="T4" s="381"/>
      <c r="U4" s="376"/>
    </row>
    <row r="5" spans="2:27" x14ac:dyDescent="0.2">
      <c r="B5" s="262"/>
      <c r="C5" s="265" t="s">
        <v>184</v>
      </c>
      <c r="D5" s="265">
        <v>30.769230769230766</v>
      </c>
      <c r="E5" s="265">
        <v>13</v>
      </c>
      <c r="F5" s="265"/>
      <c r="G5" s="261"/>
      <c r="H5" s="261"/>
      <c r="I5" s="265">
        <v>80</v>
      </c>
      <c r="J5" s="265">
        <v>5</v>
      </c>
      <c r="K5" s="261"/>
      <c r="L5" s="387"/>
      <c r="M5" s="387"/>
      <c r="N5" s="387"/>
      <c r="O5" s="387"/>
      <c r="P5" s="367"/>
      <c r="Q5" s="367"/>
      <c r="R5" s="396" t="s">
        <v>178</v>
      </c>
      <c r="S5" s="376">
        <v>8118.4759999999997</v>
      </c>
      <c r="T5" s="397" t="s">
        <v>178</v>
      </c>
      <c r="U5" s="376">
        <v>4217.4930000000004</v>
      </c>
    </row>
    <row r="6" spans="2:27" x14ac:dyDescent="0.2">
      <c r="B6" s="263"/>
      <c r="C6" s="266" t="s">
        <v>392</v>
      </c>
      <c r="D6" s="266">
        <v>16.666666666666668</v>
      </c>
      <c r="E6" s="266">
        <v>12</v>
      </c>
      <c r="F6" s="267" t="s">
        <v>211</v>
      </c>
      <c r="G6" s="264">
        <f>AVERAGE(D4:D6)</f>
        <v>28.855444072835379</v>
      </c>
      <c r="H6" s="264"/>
      <c r="I6" s="266">
        <v>87.5</v>
      </c>
      <c r="J6" s="266">
        <v>8</v>
      </c>
      <c r="K6" s="267" t="s">
        <v>211</v>
      </c>
      <c r="L6" s="391">
        <f>AVERAGE(I4:I6)</f>
        <v>80.833333333333329</v>
      </c>
      <c r="M6" s="391"/>
      <c r="N6" s="391"/>
      <c r="O6" s="391"/>
      <c r="P6" s="367"/>
      <c r="Q6" s="367"/>
      <c r="R6" s="377"/>
      <c r="S6" s="376">
        <v>9107.5239999999994</v>
      </c>
      <c r="T6" s="381"/>
      <c r="U6" s="376">
        <v>2928.5219999999999</v>
      </c>
    </row>
    <row r="7" spans="2:27" x14ac:dyDescent="0.2">
      <c r="B7" s="262">
        <v>1</v>
      </c>
      <c r="C7" s="265" t="s">
        <v>178</v>
      </c>
      <c r="D7" s="265">
        <v>39.130434782608695</v>
      </c>
      <c r="E7" s="265">
        <v>23</v>
      </c>
      <c r="F7" s="265"/>
      <c r="G7" s="261"/>
      <c r="H7" s="261"/>
      <c r="I7" s="265">
        <v>16.666666666666668</v>
      </c>
      <c r="J7" s="265">
        <v>12</v>
      </c>
      <c r="K7" s="261"/>
      <c r="L7" s="387"/>
      <c r="M7" s="387"/>
      <c r="N7" s="387"/>
      <c r="O7" s="387"/>
      <c r="P7" s="367"/>
      <c r="Q7" s="367"/>
      <c r="R7" s="377"/>
      <c r="S7" s="376">
        <v>8230.5720000000001</v>
      </c>
      <c r="T7" s="381"/>
      <c r="U7" s="376">
        <v>3093.5219999999999</v>
      </c>
    </row>
    <row r="8" spans="2:27" x14ac:dyDescent="0.2">
      <c r="B8" s="262"/>
      <c r="C8" s="265" t="s">
        <v>184</v>
      </c>
      <c r="D8" s="265">
        <v>38.46153846153846</v>
      </c>
      <c r="E8" s="265">
        <v>13</v>
      </c>
      <c r="F8" s="265"/>
      <c r="G8" s="261"/>
      <c r="H8" s="261"/>
      <c r="I8" s="265">
        <v>20</v>
      </c>
      <c r="J8" s="265">
        <v>5</v>
      </c>
      <c r="K8" s="261"/>
      <c r="L8" s="261"/>
      <c r="M8" s="261"/>
      <c r="N8" s="387"/>
      <c r="O8" s="387"/>
      <c r="P8" s="367"/>
      <c r="Q8" s="367"/>
      <c r="R8" s="377"/>
      <c r="S8" s="376">
        <v>9293.3809999999994</v>
      </c>
      <c r="T8" s="381"/>
      <c r="U8" s="376">
        <v>2895.348</v>
      </c>
    </row>
    <row r="9" spans="2:27" x14ac:dyDescent="0.2">
      <c r="B9" s="263"/>
      <c r="C9" s="266" t="s">
        <v>392</v>
      </c>
      <c r="D9" s="266">
        <v>41.666666666666671</v>
      </c>
      <c r="E9" s="266">
        <v>12</v>
      </c>
      <c r="F9" s="267" t="s">
        <v>211</v>
      </c>
      <c r="G9" s="264">
        <f>AVERAGE(D7:D9)</f>
        <v>39.752879970271273</v>
      </c>
      <c r="H9" s="264"/>
      <c r="I9" s="266">
        <v>12.5</v>
      </c>
      <c r="J9" s="266">
        <v>8</v>
      </c>
      <c r="K9" s="267" t="s">
        <v>211</v>
      </c>
      <c r="L9" s="391">
        <f>AVERAGE(I7:I9)</f>
        <v>16.388888888888889</v>
      </c>
      <c r="M9" s="264"/>
      <c r="N9" s="391"/>
      <c r="O9" s="391"/>
      <c r="P9" s="367"/>
      <c r="Q9" s="367"/>
      <c r="R9" s="377"/>
      <c r="S9" s="376">
        <v>8941.2379999999994</v>
      </c>
      <c r="U9" s="376">
        <v>2955.739</v>
      </c>
    </row>
    <row r="10" spans="2:27" x14ac:dyDescent="0.2">
      <c r="B10" s="262" t="s">
        <v>466</v>
      </c>
      <c r="C10" s="265" t="s">
        <v>178</v>
      </c>
      <c r="D10" s="265">
        <v>21.739130434782609</v>
      </c>
      <c r="E10" s="265">
        <v>23</v>
      </c>
      <c r="F10" s="265"/>
      <c r="G10" s="261"/>
      <c r="H10" s="261"/>
      <c r="I10" s="265">
        <v>8.3333333333333339</v>
      </c>
      <c r="J10" s="265">
        <v>12</v>
      </c>
      <c r="K10" s="261"/>
      <c r="L10" s="387"/>
      <c r="M10" s="261"/>
      <c r="N10" s="387"/>
      <c r="O10" s="387"/>
      <c r="P10" s="367"/>
      <c r="Q10" s="367"/>
      <c r="R10" s="377"/>
      <c r="S10" s="376">
        <v>10612.808999999999</v>
      </c>
      <c r="T10" s="381"/>
      <c r="U10" s="376">
        <v>3115.377</v>
      </c>
    </row>
    <row r="11" spans="2:27" x14ac:dyDescent="0.2">
      <c r="B11" s="260"/>
      <c r="C11" s="265" t="s">
        <v>184</v>
      </c>
      <c r="D11" s="265">
        <v>30.769230769230766</v>
      </c>
      <c r="E11" s="265">
        <v>13</v>
      </c>
      <c r="F11" s="265"/>
      <c r="G11" s="261"/>
      <c r="H11" s="261"/>
      <c r="I11" s="265">
        <v>0</v>
      </c>
      <c r="J11" s="265">
        <v>5</v>
      </c>
      <c r="K11" s="261"/>
      <c r="L11" s="387"/>
      <c r="M11" s="261"/>
      <c r="N11" s="387"/>
      <c r="O11" s="387"/>
      <c r="P11" s="367"/>
      <c r="Q11" s="367"/>
      <c r="R11" s="377"/>
      <c r="S11" s="376">
        <v>11004.619000000001</v>
      </c>
      <c r="T11" s="381"/>
      <c r="U11" s="376">
        <v>3460.058</v>
      </c>
    </row>
    <row r="12" spans="2:27" x14ac:dyDescent="0.2">
      <c r="B12" s="260"/>
      <c r="C12" s="265" t="s">
        <v>392</v>
      </c>
      <c r="D12" s="265">
        <v>41.666666666666671</v>
      </c>
      <c r="E12" s="265">
        <v>12</v>
      </c>
      <c r="F12" s="268" t="s">
        <v>211</v>
      </c>
      <c r="G12" s="261">
        <f>AVERAGE(D10:D12)</f>
        <v>31.391675956893351</v>
      </c>
      <c r="H12" s="261"/>
      <c r="I12" s="265">
        <v>0</v>
      </c>
      <c r="J12" s="265">
        <v>8</v>
      </c>
      <c r="K12" s="268" t="s">
        <v>211</v>
      </c>
      <c r="L12" s="387">
        <f>AVERAGE(I10:I12)</f>
        <v>2.7777777777777781</v>
      </c>
      <c r="M12" s="261"/>
      <c r="N12" s="387"/>
      <c r="O12" s="387"/>
      <c r="P12" s="367"/>
      <c r="Q12" s="367"/>
      <c r="R12" s="377"/>
      <c r="S12" s="376">
        <v>11372.476000000001</v>
      </c>
      <c r="T12" s="381"/>
      <c r="U12" s="376">
        <v>3978.16</v>
      </c>
    </row>
    <row r="13" spans="2:27" x14ac:dyDescent="0.2">
      <c r="B13" s="387"/>
      <c r="C13" s="387"/>
      <c r="D13" s="387"/>
      <c r="E13" s="387"/>
      <c r="F13" s="387"/>
      <c r="G13" s="387"/>
      <c r="H13" s="387"/>
      <c r="I13" s="387"/>
      <c r="J13" s="387"/>
      <c r="K13" s="387"/>
      <c r="L13" s="387"/>
      <c r="M13" s="261"/>
      <c r="N13" s="387"/>
      <c r="O13" s="387"/>
      <c r="P13" s="367"/>
      <c r="Q13" s="367"/>
      <c r="R13" s="377"/>
      <c r="S13" s="376">
        <v>7684.38</v>
      </c>
      <c r="T13" s="381"/>
      <c r="U13" s="376">
        <v>934.95699999999999</v>
      </c>
    </row>
    <row r="14" spans="2:27" x14ac:dyDescent="0.2">
      <c r="B14" s="387"/>
      <c r="C14" s="387"/>
      <c r="D14" s="387"/>
      <c r="E14" s="392" t="s">
        <v>446</v>
      </c>
      <c r="F14" s="393"/>
      <c r="G14" s="384"/>
      <c r="H14" s="384"/>
      <c r="I14" s="384"/>
      <c r="J14" s="394" t="s">
        <v>447</v>
      </c>
      <c r="K14" s="384"/>
      <c r="L14" s="387"/>
      <c r="M14" s="261"/>
      <c r="N14" s="387"/>
      <c r="O14" s="387"/>
      <c r="P14" s="367"/>
      <c r="Q14" s="367"/>
      <c r="R14" s="377"/>
      <c r="S14" s="376">
        <v>5281.7619999999997</v>
      </c>
      <c r="T14" s="381"/>
      <c r="U14" s="376">
        <v>1945.145</v>
      </c>
    </row>
    <row r="15" spans="2:27" ht="14" x14ac:dyDescent="0.15">
      <c r="O15" s="367"/>
      <c r="P15" s="367"/>
      <c r="Q15" s="367"/>
      <c r="R15" s="377"/>
      <c r="S15" s="376">
        <v>9768.3340000000007</v>
      </c>
      <c r="T15" s="381"/>
      <c r="U15" s="376">
        <v>816.33399999999995</v>
      </c>
    </row>
    <row r="16" spans="2:27" ht="14" x14ac:dyDescent="0.15">
      <c r="O16" s="367"/>
      <c r="P16" s="367"/>
      <c r="Q16" s="367"/>
      <c r="R16" s="377"/>
      <c r="S16" s="376">
        <v>10240.143</v>
      </c>
      <c r="T16" s="381"/>
      <c r="U16" s="376">
        <v>3656.9270000000001</v>
      </c>
    </row>
    <row r="17" spans="15:21" ht="14" x14ac:dyDescent="0.15">
      <c r="O17" s="367"/>
      <c r="P17" s="367"/>
      <c r="Q17" s="367"/>
      <c r="R17" s="377"/>
      <c r="S17" s="376">
        <v>4285.3810000000003</v>
      </c>
      <c r="T17" s="381"/>
      <c r="U17" s="376">
        <v>1901.5360000000001</v>
      </c>
    </row>
    <row r="18" spans="15:21" ht="14" x14ac:dyDescent="0.15">
      <c r="O18" s="367"/>
      <c r="P18" s="367"/>
      <c r="Q18" s="367"/>
      <c r="R18" s="377"/>
      <c r="S18" s="376">
        <v>8765.81</v>
      </c>
      <c r="T18" s="381"/>
      <c r="U18" s="376">
        <v>1191.8119999999999</v>
      </c>
    </row>
    <row r="19" spans="15:21" ht="14" x14ac:dyDescent="0.15">
      <c r="O19" s="367"/>
      <c r="P19" s="367"/>
      <c r="Q19" s="367"/>
      <c r="R19" s="377"/>
      <c r="S19" s="376">
        <v>10930.096</v>
      </c>
      <c r="T19" s="381"/>
      <c r="U19" s="376">
        <v>722.86900000000003</v>
      </c>
    </row>
    <row r="20" spans="15:21" ht="14" x14ac:dyDescent="0.15">
      <c r="O20" s="367"/>
      <c r="P20" s="367"/>
      <c r="Q20" s="367"/>
      <c r="R20" s="377"/>
      <c r="S20" s="376">
        <v>7090.9049999999997</v>
      </c>
      <c r="T20" s="381"/>
      <c r="U20" s="376">
        <v>1678.6959999999999</v>
      </c>
    </row>
    <row r="21" spans="15:21" ht="14" x14ac:dyDescent="0.15">
      <c r="O21" s="367"/>
      <c r="P21" s="367"/>
      <c r="Q21" s="367"/>
      <c r="R21" s="377"/>
      <c r="S21" s="376">
        <v>8498.2379999999994</v>
      </c>
      <c r="T21" s="381"/>
      <c r="U21" s="376">
        <v>1910.7239999999999</v>
      </c>
    </row>
    <row r="22" spans="15:21" ht="14" x14ac:dyDescent="0.15">
      <c r="O22" s="367"/>
      <c r="P22" s="367"/>
      <c r="Q22" s="367"/>
      <c r="R22" s="377"/>
      <c r="S22" s="376">
        <v>8271.5239999999994</v>
      </c>
      <c r="T22" s="381"/>
      <c r="U22" s="376">
        <v>2224.348</v>
      </c>
    </row>
    <row r="23" spans="15:21" ht="14" x14ac:dyDescent="0.15">
      <c r="O23" s="367"/>
      <c r="P23" s="367"/>
      <c r="Q23" s="367"/>
      <c r="R23" s="377"/>
      <c r="S23" s="376">
        <v>8528.3330000000005</v>
      </c>
      <c r="T23" s="381"/>
      <c r="U23" s="376">
        <v>4277.6670000000004</v>
      </c>
    </row>
    <row r="24" spans="15:21" ht="14" x14ac:dyDescent="0.15">
      <c r="O24" s="367"/>
      <c r="P24" s="367"/>
      <c r="Q24" s="367"/>
      <c r="R24" s="377"/>
      <c r="S24" s="376">
        <v>5114.6189999999997</v>
      </c>
      <c r="T24" s="381"/>
      <c r="U24" s="376">
        <v>2754.19</v>
      </c>
    </row>
    <row r="25" spans="15:21" ht="14" x14ac:dyDescent="0.15">
      <c r="O25" s="367"/>
      <c r="P25" s="367"/>
      <c r="Q25" s="367"/>
      <c r="R25" s="377"/>
      <c r="S25" s="376">
        <v>7856.4290000000001</v>
      </c>
      <c r="T25" s="381"/>
      <c r="U25" s="376">
        <v>4121.5230000000001</v>
      </c>
    </row>
    <row r="26" spans="15:21" ht="14" x14ac:dyDescent="0.15">
      <c r="O26" s="367"/>
      <c r="P26" s="367"/>
      <c r="Q26" s="367"/>
      <c r="R26" s="377"/>
      <c r="S26" s="376">
        <v>7131.4290000000001</v>
      </c>
      <c r="T26" s="381"/>
      <c r="U26" s="376">
        <v>1984.5709999999999</v>
      </c>
    </row>
    <row r="27" spans="15:21" ht="14" x14ac:dyDescent="0.15">
      <c r="O27" s="367"/>
      <c r="P27" s="367"/>
      <c r="Q27" s="367"/>
      <c r="R27" s="377"/>
      <c r="S27" s="376">
        <v>9862.6190000000006</v>
      </c>
      <c r="T27" s="381"/>
      <c r="U27" s="376">
        <v>2864.3809999999999</v>
      </c>
    </row>
    <row r="28" spans="15:21" ht="14" x14ac:dyDescent="0.15">
      <c r="O28" s="367"/>
      <c r="P28" s="367"/>
      <c r="Q28" s="367"/>
      <c r="R28" s="377"/>
      <c r="S28" s="376">
        <v>10025.81</v>
      </c>
      <c r="T28" s="381"/>
      <c r="U28" s="376">
        <v>1724.095</v>
      </c>
    </row>
    <row r="29" spans="15:21" ht="14" x14ac:dyDescent="0.15">
      <c r="O29" s="367"/>
      <c r="P29" s="367"/>
      <c r="Q29" s="367"/>
      <c r="R29" s="377"/>
      <c r="S29" s="376">
        <v>10717.953</v>
      </c>
      <c r="T29" s="381"/>
      <c r="U29" s="376">
        <v>2316.6660000000002</v>
      </c>
    </row>
    <row r="30" spans="15:21" ht="14" x14ac:dyDescent="0.15">
      <c r="O30" s="367"/>
      <c r="P30" s="367"/>
      <c r="Q30" s="367"/>
      <c r="R30" s="377"/>
      <c r="S30" s="376">
        <v>6206.4290000000001</v>
      </c>
      <c r="T30" s="381"/>
      <c r="U30" s="376">
        <v>2719.2860000000001</v>
      </c>
    </row>
    <row r="31" spans="15:21" ht="14" x14ac:dyDescent="0.15">
      <c r="O31" s="367"/>
      <c r="P31" s="367"/>
      <c r="Q31" s="367"/>
      <c r="R31" s="377"/>
      <c r="S31" s="376">
        <v>7666.0479999999998</v>
      </c>
      <c r="T31" s="381"/>
      <c r="U31" s="376">
        <v>4293.1899999999996</v>
      </c>
    </row>
    <row r="32" spans="15:21" ht="14" x14ac:dyDescent="0.15">
      <c r="O32" s="367"/>
      <c r="P32" s="367"/>
      <c r="Q32" s="367"/>
      <c r="R32" s="377"/>
      <c r="S32" s="376">
        <v>6847.19</v>
      </c>
      <c r="T32" s="381"/>
      <c r="U32" s="376">
        <v>4409.143</v>
      </c>
    </row>
    <row r="33" spans="15:21" ht="14" x14ac:dyDescent="0.15">
      <c r="O33" s="367"/>
      <c r="P33" s="367"/>
      <c r="Q33" s="367"/>
      <c r="R33" s="377"/>
      <c r="S33" s="376">
        <v>7087.4290000000001</v>
      </c>
      <c r="T33" s="381"/>
      <c r="U33" s="376">
        <v>4344.0479999999998</v>
      </c>
    </row>
    <row r="34" spans="15:21" ht="14" x14ac:dyDescent="0.15">
      <c r="O34" s="367"/>
      <c r="P34" s="367"/>
      <c r="Q34" s="367"/>
      <c r="R34" s="377"/>
      <c r="S34" s="376">
        <v>7065.2380000000003</v>
      </c>
      <c r="T34" s="381"/>
      <c r="U34" s="376">
        <v>3649.3339999999998</v>
      </c>
    </row>
    <row r="35" spans="15:21" ht="14" x14ac:dyDescent="0.15">
      <c r="O35" s="367"/>
      <c r="P35" s="367"/>
      <c r="Q35" s="367"/>
      <c r="R35" s="377"/>
      <c r="S35" s="376">
        <v>5841.1909999999998</v>
      </c>
      <c r="T35" s="381"/>
      <c r="U35" s="376">
        <v>1925.191</v>
      </c>
    </row>
    <row r="36" spans="15:21" ht="14" x14ac:dyDescent="0.15">
      <c r="O36" s="367"/>
      <c r="P36" s="367"/>
      <c r="Q36" s="367"/>
      <c r="R36" s="377"/>
      <c r="S36" s="376">
        <v>8668.6669999999995</v>
      </c>
      <c r="T36" s="381"/>
      <c r="U36" s="376">
        <v>3245.0949999999998</v>
      </c>
    </row>
    <row r="37" spans="15:21" ht="14" x14ac:dyDescent="0.15">
      <c r="O37" s="367"/>
      <c r="P37" s="367"/>
      <c r="Q37" s="367"/>
      <c r="R37" s="377"/>
      <c r="S37" s="376">
        <v>7964.3810000000003</v>
      </c>
      <c r="T37" s="381"/>
      <c r="U37" s="376">
        <v>2404.9520000000002</v>
      </c>
    </row>
    <row r="38" spans="15:21" ht="14" x14ac:dyDescent="0.15">
      <c r="O38" s="367"/>
      <c r="P38" s="367"/>
      <c r="Q38" s="367"/>
      <c r="R38" s="377"/>
      <c r="S38" s="376">
        <v>7223.6670000000004</v>
      </c>
      <c r="T38" s="381"/>
      <c r="U38" s="376">
        <v>3534.81</v>
      </c>
    </row>
    <row r="39" spans="15:21" ht="14" x14ac:dyDescent="0.15">
      <c r="O39" s="367"/>
      <c r="P39" s="367"/>
      <c r="Q39" s="367"/>
      <c r="R39" s="377"/>
      <c r="S39" s="376">
        <v>6217.3810000000003</v>
      </c>
      <c r="T39" s="381"/>
      <c r="U39" s="376">
        <v>3462.4760000000001</v>
      </c>
    </row>
    <row r="40" spans="15:21" ht="14" x14ac:dyDescent="0.15">
      <c r="O40" s="367"/>
      <c r="P40" s="367"/>
      <c r="Q40" s="367"/>
      <c r="R40" s="377"/>
      <c r="S40" s="376">
        <v>9898.5239999999994</v>
      </c>
      <c r="T40" s="381"/>
      <c r="U40" s="376">
        <v>4170.4290000000001</v>
      </c>
    </row>
    <row r="41" spans="15:21" ht="14" x14ac:dyDescent="0.15">
      <c r="O41" s="367"/>
      <c r="P41" s="367"/>
      <c r="Q41" s="367"/>
      <c r="R41" s="377"/>
      <c r="S41" s="376">
        <v>5397.3810000000003</v>
      </c>
      <c r="T41" s="381"/>
      <c r="U41" s="376">
        <v>5271.19</v>
      </c>
    </row>
    <row r="42" spans="15:21" ht="14" x14ac:dyDescent="0.15">
      <c r="O42" s="367"/>
      <c r="P42" s="367"/>
      <c r="Q42" s="367"/>
      <c r="R42" s="377"/>
      <c r="S42" s="376">
        <v>8344.0470000000005</v>
      </c>
      <c r="T42" s="381"/>
      <c r="U42" s="376">
        <v>5288.3339999999998</v>
      </c>
    </row>
    <row r="43" spans="15:21" ht="14" x14ac:dyDescent="0.15">
      <c r="O43" s="367"/>
      <c r="P43" s="367"/>
      <c r="Q43" s="367"/>
      <c r="R43" s="377"/>
      <c r="S43" s="376">
        <v>8432.9519999999993</v>
      </c>
      <c r="T43" s="381"/>
      <c r="U43" s="376">
        <v>3189.3330000000001</v>
      </c>
    </row>
    <row r="44" spans="15:21" ht="14" x14ac:dyDescent="0.15">
      <c r="O44" s="367"/>
      <c r="P44" s="367"/>
      <c r="Q44" s="367"/>
      <c r="R44" s="377"/>
      <c r="S44" s="376">
        <v>3842.1419999999998</v>
      </c>
      <c r="T44" s="381"/>
      <c r="U44" s="376">
        <v>3235.5709999999999</v>
      </c>
    </row>
    <row r="45" spans="15:21" ht="14" x14ac:dyDescent="0.15">
      <c r="O45" s="367"/>
      <c r="P45" s="367"/>
      <c r="Q45" s="367"/>
      <c r="R45" s="377"/>
      <c r="S45" s="376">
        <v>7049.9049999999997</v>
      </c>
      <c r="T45" s="381"/>
      <c r="U45" s="376">
        <v>4084.5709999999999</v>
      </c>
    </row>
    <row r="46" spans="15:21" ht="14" x14ac:dyDescent="0.15">
      <c r="O46" s="367"/>
      <c r="P46" s="367"/>
      <c r="Q46" s="367"/>
      <c r="R46" s="377"/>
      <c r="S46" s="376">
        <v>10260.714</v>
      </c>
      <c r="T46" s="381"/>
      <c r="U46" s="376">
        <v>3313.953</v>
      </c>
    </row>
    <row r="47" spans="15:21" ht="14" x14ac:dyDescent="0.15">
      <c r="O47" s="367"/>
      <c r="P47" s="367"/>
      <c r="Q47" s="367"/>
      <c r="R47" s="377"/>
      <c r="S47" s="376">
        <v>9083.3809999999994</v>
      </c>
      <c r="T47" s="381"/>
      <c r="U47" s="376">
        <v>5007.1909999999998</v>
      </c>
    </row>
    <row r="48" spans="15:21" ht="14" x14ac:dyDescent="0.15">
      <c r="O48" s="367"/>
      <c r="P48" s="367"/>
      <c r="Q48" s="367"/>
      <c r="R48" s="377"/>
      <c r="S48" s="376">
        <v>15366</v>
      </c>
      <c r="T48" s="381"/>
      <c r="U48" s="376">
        <v>3643.5709999999999</v>
      </c>
    </row>
    <row r="49" spans="15:21" ht="14" x14ac:dyDescent="0.15">
      <c r="O49" s="367"/>
      <c r="P49" s="367"/>
      <c r="Q49" s="367"/>
      <c r="R49" s="377"/>
      <c r="S49" s="376">
        <v>3509.857</v>
      </c>
      <c r="T49" s="381"/>
      <c r="U49" s="376">
        <v>1876</v>
      </c>
    </row>
    <row r="50" spans="15:21" ht="14" x14ac:dyDescent="0.15">
      <c r="O50" s="367"/>
      <c r="P50" s="367"/>
      <c r="Q50" s="367"/>
      <c r="R50" s="377"/>
      <c r="S50" s="376">
        <v>4060.4769999999999</v>
      </c>
      <c r="T50" s="381"/>
      <c r="U50" s="376">
        <v>2919.4290000000001</v>
      </c>
    </row>
    <row r="51" spans="15:21" ht="14" x14ac:dyDescent="0.15">
      <c r="O51" s="367"/>
      <c r="P51" s="367"/>
      <c r="Q51" s="367"/>
      <c r="R51" s="377"/>
      <c r="S51" s="376">
        <v>7489.2380000000003</v>
      </c>
      <c r="T51" s="381"/>
      <c r="U51" s="376">
        <v>1608.5709999999999</v>
      </c>
    </row>
    <row r="52" spans="15:21" ht="14" x14ac:dyDescent="0.15">
      <c r="O52" s="367"/>
      <c r="P52" s="367"/>
      <c r="Q52" s="367"/>
      <c r="R52" s="377"/>
      <c r="S52" s="376">
        <v>2215.0709999999999</v>
      </c>
      <c r="T52" s="381"/>
      <c r="U52" s="376">
        <v>3346.7139999999999</v>
      </c>
    </row>
    <row r="53" spans="15:21" ht="14" x14ac:dyDescent="0.15">
      <c r="O53" s="367"/>
      <c r="P53" s="367"/>
      <c r="Q53" s="367"/>
      <c r="R53" s="377"/>
      <c r="S53" s="376">
        <v>4030</v>
      </c>
      <c r="T53" s="381"/>
      <c r="U53" s="376">
        <v>2896.62</v>
      </c>
    </row>
    <row r="54" spans="15:21" ht="14" x14ac:dyDescent="0.15">
      <c r="O54" s="367"/>
      <c r="P54" s="367"/>
      <c r="Q54" s="367"/>
      <c r="R54" s="377"/>
      <c r="S54" s="376">
        <v>3450.4290000000001</v>
      </c>
      <c r="T54" s="381"/>
      <c r="U54" s="376">
        <v>6979.7150000000001</v>
      </c>
    </row>
    <row r="55" spans="15:21" ht="14" x14ac:dyDescent="0.15">
      <c r="O55" s="367"/>
      <c r="P55" s="367"/>
      <c r="Q55" s="367"/>
      <c r="R55" s="377"/>
      <c r="S55" s="376">
        <v>4807.2849999999999</v>
      </c>
      <c r="T55" s="381"/>
      <c r="U55" s="376">
        <v>7401.5709999999999</v>
      </c>
    </row>
    <row r="56" spans="15:21" ht="14" x14ac:dyDescent="0.15">
      <c r="O56" s="367"/>
      <c r="P56" s="367"/>
      <c r="Q56" s="367"/>
      <c r="R56" s="377"/>
      <c r="S56" s="376">
        <v>6617.3810000000003</v>
      </c>
      <c r="T56" s="381"/>
      <c r="U56" s="376">
        <v>6530.3810000000003</v>
      </c>
    </row>
    <row r="57" spans="15:21" ht="14" x14ac:dyDescent="0.15">
      <c r="O57" s="367"/>
      <c r="P57" s="367"/>
      <c r="Q57" s="367"/>
      <c r="R57" s="377"/>
      <c r="S57" s="376">
        <v>6751</v>
      </c>
      <c r="T57" s="381"/>
      <c r="U57" s="376">
        <v>7975.4769999999999</v>
      </c>
    </row>
    <row r="58" spans="15:21" ht="14" x14ac:dyDescent="0.15">
      <c r="O58" s="367"/>
      <c r="P58" s="367"/>
      <c r="Q58" s="367"/>
      <c r="R58" s="377"/>
      <c r="S58" s="376">
        <v>6625.9049999999997</v>
      </c>
      <c r="T58" s="381"/>
      <c r="U58" s="376">
        <v>7597.2380000000003</v>
      </c>
    </row>
    <row r="59" spans="15:21" ht="14" x14ac:dyDescent="0.15">
      <c r="O59" s="367"/>
      <c r="P59" s="367"/>
      <c r="Q59" s="367"/>
      <c r="R59" s="377"/>
      <c r="S59" s="376">
        <v>6692.3810000000003</v>
      </c>
      <c r="T59" s="381"/>
      <c r="U59" s="376">
        <v>4088.4769999999999</v>
      </c>
    </row>
    <row r="60" spans="15:21" ht="14" x14ac:dyDescent="0.15">
      <c r="O60" s="367"/>
      <c r="P60" s="367"/>
      <c r="Q60" s="367"/>
      <c r="R60" s="377"/>
      <c r="S60" s="376">
        <v>4834.1909999999998</v>
      </c>
      <c r="T60" s="381"/>
      <c r="U60" s="376">
        <v>6024.1419999999998</v>
      </c>
    </row>
    <row r="61" spans="15:21" ht="14" x14ac:dyDescent="0.15">
      <c r="O61" s="367"/>
      <c r="P61" s="367"/>
      <c r="Q61" s="367"/>
      <c r="R61" s="377"/>
      <c r="S61" s="376">
        <v>5511.3329999999996</v>
      </c>
      <c r="T61" s="381"/>
      <c r="U61" s="376">
        <v>3937.7620000000002</v>
      </c>
    </row>
    <row r="62" spans="15:21" ht="14" x14ac:dyDescent="0.15">
      <c r="O62" s="367"/>
      <c r="P62" s="367"/>
      <c r="Q62" s="367"/>
      <c r="R62" s="377"/>
      <c r="S62" s="376">
        <v>4371.1899999999996</v>
      </c>
      <c r="T62" s="381"/>
      <c r="U62" s="376">
        <v>6719.4290000000001</v>
      </c>
    </row>
    <row r="63" spans="15:21" ht="14" x14ac:dyDescent="0.15">
      <c r="O63" s="367"/>
      <c r="P63" s="367"/>
      <c r="Q63" s="367"/>
      <c r="R63" s="377"/>
      <c r="S63" s="376">
        <v>7551.2860000000001</v>
      </c>
      <c r="T63" s="381"/>
      <c r="U63" s="376">
        <v>3788</v>
      </c>
    </row>
    <row r="64" spans="15:21" ht="14" x14ac:dyDescent="0.15">
      <c r="O64" s="367"/>
      <c r="P64" s="367"/>
      <c r="Q64" s="367"/>
      <c r="R64" s="377"/>
      <c r="S64" s="376">
        <v>6747.7619999999997</v>
      </c>
      <c r="T64" s="381"/>
      <c r="U64" s="376">
        <v>9229.6200000000008</v>
      </c>
    </row>
    <row r="65" spans="15:21" ht="14" x14ac:dyDescent="0.15">
      <c r="O65" s="367"/>
      <c r="P65" s="367"/>
      <c r="Q65" s="367"/>
      <c r="R65" s="377"/>
      <c r="S65" s="376">
        <v>8157.8090000000002</v>
      </c>
      <c r="T65" s="381"/>
      <c r="U65" s="376">
        <v>9400.5709999999999</v>
      </c>
    </row>
    <row r="66" spans="15:21" ht="14" x14ac:dyDescent="0.15">
      <c r="O66" s="367"/>
      <c r="P66" s="367"/>
      <c r="Q66" s="367"/>
      <c r="R66" s="377"/>
      <c r="S66" s="376">
        <v>5418.143</v>
      </c>
      <c r="T66" s="381"/>
      <c r="U66" s="376">
        <v>6416.6670000000004</v>
      </c>
    </row>
    <row r="67" spans="15:21" ht="14" x14ac:dyDescent="0.15">
      <c r="O67" s="367"/>
      <c r="P67" s="367"/>
      <c r="Q67" s="367"/>
      <c r="R67" s="377"/>
      <c r="S67" s="376">
        <v>5975</v>
      </c>
      <c r="T67" s="381"/>
      <c r="U67" s="376">
        <v>3333.7150000000001</v>
      </c>
    </row>
    <row r="68" spans="15:21" ht="14" x14ac:dyDescent="0.15">
      <c r="O68" s="367"/>
      <c r="P68" s="367"/>
      <c r="Q68" s="367"/>
      <c r="R68" s="377"/>
      <c r="S68" s="376">
        <v>5710.2380000000003</v>
      </c>
      <c r="T68" s="381"/>
      <c r="U68" s="376">
        <v>7613.7139999999999</v>
      </c>
    </row>
    <row r="69" spans="15:21" ht="14" x14ac:dyDescent="0.15">
      <c r="O69" s="367"/>
      <c r="P69" s="367"/>
      <c r="Q69" s="367"/>
      <c r="R69" s="377"/>
      <c r="S69" s="376">
        <v>5356.0950000000003</v>
      </c>
      <c r="T69" s="381"/>
      <c r="U69" s="376">
        <v>8314.7139999999999</v>
      </c>
    </row>
    <row r="70" spans="15:21" ht="14" x14ac:dyDescent="0.15">
      <c r="O70" s="367"/>
      <c r="P70" s="367"/>
      <c r="Q70" s="367"/>
      <c r="R70" s="377"/>
      <c r="S70" s="376">
        <v>6428.2860000000001</v>
      </c>
      <c r="T70" s="381"/>
      <c r="U70" s="376">
        <v>4053.7150000000001</v>
      </c>
    </row>
    <row r="71" spans="15:21" ht="14" x14ac:dyDescent="0.15">
      <c r="O71" s="367"/>
      <c r="P71" s="367"/>
      <c r="Q71" s="367"/>
      <c r="R71" s="377"/>
      <c r="S71" s="376">
        <v>5704.6189999999997</v>
      </c>
      <c r="T71" s="381"/>
      <c r="U71" s="376">
        <v>5012.2860000000001</v>
      </c>
    </row>
    <row r="72" spans="15:21" ht="14" x14ac:dyDescent="0.15">
      <c r="O72" s="367"/>
      <c r="P72" s="367"/>
      <c r="Q72" s="367"/>
      <c r="R72" s="377"/>
      <c r="S72" s="376">
        <v>6595.4290000000001</v>
      </c>
      <c r="T72" s="381"/>
      <c r="U72" s="376">
        <v>6055.19</v>
      </c>
    </row>
    <row r="73" spans="15:21" ht="14" x14ac:dyDescent="0.15">
      <c r="O73" s="367"/>
      <c r="P73" s="367"/>
      <c r="Q73" s="367"/>
      <c r="R73" s="377"/>
      <c r="S73" s="376">
        <v>4609.7139999999999</v>
      </c>
      <c r="T73" s="381"/>
      <c r="U73" s="376">
        <v>6260.3810000000003</v>
      </c>
    </row>
    <row r="74" spans="15:21" ht="14" x14ac:dyDescent="0.15">
      <c r="O74" s="367"/>
      <c r="P74" s="367"/>
      <c r="Q74" s="367"/>
      <c r="R74" s="377"/>
      <c r="S74" s="376">
        <v>5620.3329999999996</v>
      </c>
      <c r="T74" s="381"/>
      <c r="U74" s="376">
        <v>6055.0950000000003</v>
      </c>
    </row>
    <row r="75" spans="15:21" ht="14" x14ac:dyDescent="0.15">
      <c r="O75" s="367"/>
      <c r="P75" s="367"/>
      <c r="Q75" s="367"/>
      <c r="R75" s="377"/>
      <c r="S75" s="376">
        <v>2592.4989999999998</v>
      </c>
      <c r="T75" s="381"/>
      <c r="U75" s="376">
        <v>5177.0479999999998</v>
      </c>
    </row>
    <row r="76" spans="15:21" ht="14" x14ac:dyDescent="0.15">
      <c r="O76" s="367"/>
      <c r="P76" s="367"/>
      <c r="Q76" s="367"/>
      <c r="R76" s="377"/>
      <c r="S76" s="376">
        <v>2149.5709999999999</v>
      </c>
      <c r="T76" s="381"/>
      <c r="U76" s="376">
        <v>1522.143</v>
      </c>
    </row>
    <row r="77" spans="15:21" ht="14" x14ac:dyDescent="0.15">
      <c r="O77" s="367"/>
      <c r="P77" s="367"/>
      <c r="Q77" s="367"/>
      <c r="R77" s="377"/>
      <c r="S77" s="376">
        <v>2072.6190000000001</v>
      </c>
      <c r="T77" s="381"/>
      <c r="U77" s="376">
        <v>4984.6670000000004</v>
      </c>
    </row>
    <row r="78" spans="15:21" ht="14" x14ac:dyDescent="0.15">
      <c r="O78" s="367"/>
      <c r="P78" s="367"/>
      <c r="Q78" s="367"/>
      <c r="R78" s="377"/>
      <c r="S78" s="376">
        <v>1545.7619999999999</v>
      </c>
      <c r="T78" s="381"/>
      <c r="U78" s="376">
        <v>16820.095000000001</v>
      </c>
    </row>
    <row r="79" spans="15:21" ht="14" x14ac:dyDescent="0.15">
      <c r="O79" s="367"/>
      <c r="P79" s="367"/>
      <c r="Q79" s="367"/>
      <c r="R79" s="377"/>
      <c r="S79" s="376">
        <v>1881.5719999999999</v>
      </c>
      <c r="T79" s="381"/>
      <c r="U79" s="376">
        <v>9265.4770000000008</v>
      </c>
    </row>
    <row r="80" spans="15:21" ht="14" x14ac:dyDescent="0.15">
      <c r="O80" s="367"/>
      <c r="P80" s="367"/>
      <c r="Q80" s="367"/>
      <c r="R80" s="377"/>
      <c r="S80" s="376">
        <v>3703.4279999999999</v>
      </c>
      <c r="T80" s="381"/>
      <c r="U80" s="376">
        <v>7071.857</v>
      </c>
    </row>
    <row r="81" spans="15:21" ht="14" x14ac:dyDescent="0.15">
      <c r="O81" s="367"/>
      <c r="P81" s="367"/>
      <c r="Q81" s="367"/>
      <c r="R81" s="377"/>
      <c r="S81" s="376">
        <v>2838.2379999999998</v>
      </c>
      <c r="T81" s="381"/>
      <c r="U81" s="376">
        <v>12441.571</v>
      </c>
    </row>
    <row r="82" spans="15:21" ht="14" x14ac:dyDescent="0.15">
      <c r="O82" s="367"/>
      <c r="P82" s="367"/>
      <c r="Q82" s="367"/>
      <c r="R82" s="377"/>
      <c r="S82" s="376">
        <v>4002.7139999999999</v>
      </c>
      <c r="T82" s="381"/>
      <c r="U82" s="376">
        <v>7609.6189999999997</v>
      </c>
    </row>
    <row r="83" spans="15:21" ht="14" x14ac:dyDescent="0.15">
      <c r="O83" s="367"/>
      <c r="P83" s="367"/>
      <c r="Q83" s="367"/>
      <c r="R83" s="377"/>
      <c r="S83" s="376">
        <v>2603.6190000000001</v>
      </c>
      <c r="T83" s="381"/>
      <c r="U83" s="376">
        <v>6184.4759999999997</v>
      </c>
    </row>
    <row r="84" spans="15:21" ht="14" x14ac:dyDescent="0.15">
      <c r="O84" s="367"/>
      <c r="P84" s="367"/>
      <c r="Q84" s="367"/>
      <c r="R84" s="377"/>
      <c r="S84" s="376">
        <v>2432.9520000000002</v>
      </c>
      <c r="T84" s="381"/>
      <c r="U84" s="376">
        <v>3042.4760000000001</v>
      </c>
    </row>
    <row r="85" spans="15:21" ht="14" x14ac:dyDescent="0.15">
      <c r="O85" s="367"/>
      <c r="P85" s="367"/>
      <c r="Q85" s="367"/>
      <c r="R85" s="377"/>
      <c r="S85" s="376">
        <v>2102.3330000000001</v>
      </c>
      <c r="T85" s="381"/>
      <c r="U85" s="376">
        <v>5297.1909999999998</v>
      </c>
    </row>
    <row r="86" spans="15:21" ht="14" x14ac:dyDescent="0.15">
      <c r="O86" s="367"/>
      <c r="P86" s="367"/>
      <c r="Q86" s="367"/>
      <c r="R86" s="377"/>
      <c r="S86" s="376">
        <v>3489.5239999999999</v>
      </c>
      <c r="T86" s="381"/>
      <c r="U86" s="376">
        <v>5112.8580000000002</v>
      </c>
    </row>
    <row r="87" spans="15:21" ht="14" x14ac:dyDescent="0.15">
      <c r="O87" s="367"/>
      <c r="P87" s="367"/>
      <c r="Q87" s="367"/>
      <c r="R87" s="377"/>
      <c r="S87" s="376">
        <v>2916.1909999999998</v>
      </c>
      <c r="T87" s="381"/>
      <c r="U87" s="376">
        <v>9027.857</v>
      </c>
    </row>
    <row r="88" spans="15:21" ht="14" x14ac:dyDescent="0.15">
      <c r="O88" s="367"/>
      <c r="P88" s="367"/>
      <c r="Q88" s="367"/>
      <c r="R88" s="377"/>
      <c r="S88" s="376">
        <v>3297.5239999999999</v>
      </c>
      <c r="T88" s="381"/>
      <c r="U88" s="376">
        <v>10408.333000000001</v>
      </c>
    </row>
    <row r="89" spans="15:21" ht="14" x14ac:dyDescent="0.15">
      <c r="O89" s="367"/>
      <c r="P89" s="367"/>
      <c r="Q89" s="367"/>
      <c r="R89" s="377"/>
      <c r="S89" s="376">
        <v>5189.4759999999997</v>
      </c>
      <c r="T89" s="381"/>
      <c r="U89" s="376">
        <v>6364.6189999999997</v>
      </c>
    </row>
    <row r="90" spans="15:21" ht="14" x14ac:dyDescent="0.15">
      <c r="O90" s="367"/>
      <c r="P90" s="367"/>
      <c r="Q90" s="367"/>
      <c r="R90" s="377"/>
      <c r="S90" s="376">
        <v>2894.3809999999999</v>
      </c>
      <c r="T90" s="381"/>
      <c r="U90" s="376">
        <v>9455.3330000000005</v>
      </c>
    </row>
    <row r="91" spans="15:21" ht="14" x14ac:dyDescent="0.15">
      <c r="O91" s="367"/>
      <c r="P91" s="367"/>
      <c r="Q91" s="367"/>
      <c r="R91" s="377"/>
      <c r="S91" s="376">
        <v>2467.81</v>
      </c>
      <c r="T91" s="381"/>
      <c r="U91" s="376">
        <v>3505.0949999999998</v>
      </c>
    </row>
    <row r="92" spans="15:21" ht="14" x14ac:dyDescent="0.15">
      <c r="O92" s="367"/>
      <c r="P92" s="367"/>
      <c r="Q92" s="367"/>
      <c r="R92" s="377"/>
      <c r="S92" s="376">
        <v>2171.0479999999998</v>
      </c>
      <c r="T92" s="381"/>
      <c r="U92" s="376">
        <v>4822.0469999999996</v>
      </c>
    </row>
    <row r="93" spans="15:21" ht="14" x14ac:dyDescent="0.15">
      <c r="O93" s="367"/>
      <c r="P93" s="367"/>
      <c r="Q93" s="367"/>
      <c r="R93" s="377"/>
      <c r="S93" s="376">
        <v>1273.857</v>
      </c>
      <c r="T93" s="381"/>
      <c r="U93" s="376">
        <v>6355.9530000000004</v>
      </c>
    </row>
    <row r="94" spans="15:21" ht="14" x14ac:dyDescent="0.15">
      <c r="O94" s="367"/>
      <c r="P94" s="367"/>
      <c r="Q94" s="367"/>
      <c r="R94" s="377"/>
      <c r="S94" s="376">
        <v>2610.3330000000001</v>
      </c>
      <c r="T94" s="381"/>
      <c r="U94" s="376">
        <v>3802.5239999999999</v>
      </c>
    </row>
    <row r="95" spans="15:21" ht="14" x14ac:dyDescent="0.15">
      <c r="O95" s="367"/>
      <c r="P95" s="367"/>
      <c r="Q95" s="367"/>
      <c r="R95" s="377"/>
      <c r="S95" s="376">
        <v>2891.953</v>
      </c>
      <c r="T95" s="381"/>
      <c r="U95" s="376">
        <v>7171.2860000000001</v>
      </c>
    </row>
    <row r="96" spans="15:21" ht="14" x14ac:dyDescent="0.15">
      <c r="O96" s="367"/>
      <c r="P96" s="367"/>
      <c r="Q96" s="367"/>
      <c r="R96" s="377"/>
      <c r="S96" s="376">
        <v>4493.5709999999999</v>
      </c>
      <c r="T96" s="381"/>
      <c r="U96" s="376">
        <v>4174.9049999999997</v>
      </c>
    </row>
    <row r="97" spans="15:21" ht="14" x14ac:dyDescent="0.15">
      <c r="O97" s="367"/>
      <c r="P97" s="367"/>
      <c r="Q97" s="367"/>
      <c r="R97" s="377"/>
      <c r="S97" s="376">
        <v>2661.4760000000001</v>
      </c>
      <c r="T97" s="381"/>
      <c r="U97" s="376">
        <v>3961.2860000000001</v>
      </c>
    </row>
    <row r="98" spans="15:21" ht="14" x14ac:dyDescent="0.15">
      <c r="O98" s="367"/>
      <c r="P98" s="367"/>
      <c r="Q98" s="367"/>
      <c r="R98" s="377"/>
      <c r="S98" s="376">
        <v>2394.3809999999999</v>
      </c>
      <c r="T98" s="381"/>
      <c r="U98" s="376">
        <v>5569.0469999999996</v>
      </c>
    </row>
    <row r="99" spans="15:21" ht="14" x14ac:dyDescent="0.15">
      <c r="O99" s="367"/>
      <c r="P99" s="367"/>
      <c r="Q99" s="367"/>
      <c r="R99" s="377"/>
      <c r="S99" s="376">
        <v>2713.4760000000001</v>
      </c>
      <c r="T99" s="381"/>
      <c r="U99" s="376">
        <v>4026.5239999999999</v>
      </c>
    </row>
    <row r="100" spans="15:21" ht="14" x14ac:dyDescent="0.15">
      <c r="O100" s="367"/>
      <c r="P100" s="367"/>
      <c r="Q100" s="367"/>
      <c r="R100" s="377"/>
      <c r="S100" s="376">
        <v>2543.4290000000001</v>
      </c>
      <c r="T100" s="381"/>
      <c r="U100" s="376">
        <v>5455</v>
      </c>
    </row>
    <row r="101" spans="15:21" ht="14" x14ac:dyDescent="0.15">
      <c r="O101" s="367"/>
      <c r="P101" s="367"/>
      <c r="Q101" s="367"/>
      <c r="R101" s="377"/>
      <c r="S101" s="376">
        <v>2714.9050000000002</v>
      </c>
      <c r="T101" s="381"/>
      <c r="U101" s="376">
        <v>5934.4279999999999</v>
      </c>
    </row>
    <row r="102" spans="15:21" ht="14" x14ac:dyDescent="0.15">
      <c r="O102" s="367"/>
      <c r="P102" s="367"/>
      <c r="Q102" s="367"/>
      <c r="R102" s="377"/>
      <c r="S102" s="376">
        <v>2343.2379999999998</v>
      </c>
      <c r="T102" s="381"/>
      <c r="U102" s="376">
        <v>6152.6189999999997</v>
      </c>
    </row>
    <row r="103" spans="15:21" ht="14" x14ac:dyDescent="0.15">
      <c r="O103" s="367"/>
      <c r="P103" s="367"/>
      <c r="Q103" s="367"/>
      <c r="R103" s="377"/>
      <c r="S103" s="376">
        <v>1768.7139999999999</v>
      </c>
      <c r="T103" s="381"/>
      <c r="U103" s="376">
        <v>2672.2860000000001</v>
      </c>
    </row>
    <row r="104" spans="15:21" ht="14" x14ac:dyDescent="0.15">
      <c r="O104" s="367"/>
      <c r="P104" s="367"/>
      <c r="Q104" s="367"/>
      <c r="R104" s="377"/>
      <c r="S104" s="376">
        <v>2223.953</v>
      </c>
      <c r="T104" s="381"/>
      <c r="U104" s="376">
        <v>3995.9050000000002</v>
      </c>
    </row>
    <row r="105" spans="15:21" ht="14" x14ac:dyDescent="0.15">
      <c r="O105" s="367"/>
      <c r="P105" s="367"/>
      <c r="Q105" s="367"/>
      <c r="R105" s="377"/>
      <c r="S105" s="376">
        <v>2514</v>
      </c>
      <c r="T105" s="381"/>
      <c r="U105" s="376">
        <v>2859.6669999999999</v>
      </c>
    </row>
    <row r="106" spans="15:21" ht="14" x14ac:dyDescent="0.15">
      <c r="O106" s="367"/>
      <c r="P106" s="367"/>
      <c r="Q106" s="367"/>
      <c r="R106" s="377"/>
      <c r="S106" s="376">
        <v>642.90499999999997</v>
      </c>
      <c r="T106" s="381"/>
      <c r="U106" s="376">
        <v>7736.5230000000001</v>
      </c>
    </row>
    <row r="107" spans="15:21" ht="14" x14ac:dyDescent="0.15">
      <c r="O107" s="367"/>
      <c r="P107" s="367"/>
      <c r="Q107" s="367"/>
      <c r="R107" s="377"/>
      <c r="S107" s="376">
        <v>1492.4280000000001</v>
      </c>
      <c r="T107" s="381"/>
      <c r="U107" s="376">
        <v>4348.7150000000001</v>
      </c>
    </row>
    <row r="108" spans="15:21" ht="14" x14ac:dyDescent="0.15">
      <c r="O108" s="367"/>
      <c r="P108" s="367"/>
      <c r="Q108" s="367"/>
      <c r="R108" s="377"/>
      <c r="S108" s="376">
        <v>1524.4760000000001</v>
      </c>
      <c r="T108" s="381"/>
      <c r="U108" s="376">
        <v>10222.476000000001</v>
      </c>
    </row>
    <row r="109" spans="15:21" ht="14" x14ac:dyDescent="0.15">
      <c r="O109" s="367"/>
      <c r="P109" s="367"/>
      <c r="Q109" s="367"/>
      <c r="R109" s="377"/>
      <c r="S109" s="376">
        <v>3134.62</v>
      </c>
      <c r="T109" s="381"/>
      <c r="U109" s="376">
        <v>12094.191000000001</v>
      </c>
    </row>
    <row r="110" spans="15:21" ht="14" x14ac:dyDescent="0.15">
      <c r="O110" s="367"/>
      <c r="P110" s="367"/>
      <c r="Q110" s="367"/>
      <c r="R110" s="377"/>
      <c r="S110" s="376">
        <v>7011.3329999999996</v>
      </c>
      <c r="T110" s="381"/>
      <c r="U110" s="376">
        <v>9571.5720000000001</v>
      </c>
    </row>
    <row r="111" spans="15:21" ht="14" x14ac:dyDescent="0.15">
      <c r="O111" s="367"/>
      <c r="P111" s="367"/>
      <c r="Q111" s="367"/>
      <c r="R111" s="377"/>
      <c r="S111" s="376">
        <v>9425.6190000000006</v>
      </c>
      <c r="T111" s="381"/>
      <c r="U111" s="376">
        <v>6179.8090000000002</v>
      </c>
    </row>
    <row r="112" spans="15:21" ht="14" x14ac:dyDescent="0.15">
      <c r="O112" s="367"/>
      <c r="P112" s="367"/>
      <c r="Q112" s="367"/>
      <c r="R112" s="377"/>
      <c r="S112" s="376">
        <v>9678.0949999999993</v>
      </c>
      <c r="T112" s="381"/>
      <c r="U112" s="376">
        <v>7919.8090000000002</v>
      </c>
    </row>
    <row r="113" spans="15:21" ht="14" x14ac:dyDescent="0.15">
      <c r="O113" s="367"/>
      <c r="P113" s="367"/>
      <c r="Q113" s="367"/>
      <c r="R113" s="377"/>
      <c r="S113" s="376">
        <v>7877.1909999999998</v>
      </c>
      <c r="T113" s="381"/>
      <c r="U113" s="376">
        <v>8836.9519999999993</v>
      </c>
    </row>
    <row r="114" spans="15:21" ht="14" x14ac:dyDescent="0.15">
      <c r="O114" s="367"/>
      <c r="P114" s="367"/>
      <c r="Q114" s="367"/>
      <c r="R114" s="377"/>
      <c r="S114" s="376">
        <v>9902.6659999999993</v>
      </c>
      <c r="T114" s="381"/>
      <c r="U114" s="376">
        <v>7189.0479999999998</v>
      </c>
    </row>
    <row r="115" spans="15:21" ht="14" x14ac:dyDescent="0.15">
      <c r="O115" s="367"/>
      <c r="P115" s="367"/>
      <c r="Q115" s="367"/>
      <c r="R115" s="377"/>
      <c r="S115" s="376">
        <v>8634.2860000000001</v>
      </c>
      <c r="T115" s="381"/>
      <c r="U115" s="376">
        <v>7656.3329999999996</v>
      </c>
    </row>
    <row r="116" spans="15:21" ht="14" x14ac:dyDescent="0.15">
      <c r="O116" s="367"/>
      <c r="P116" s="367"/>
      <c r="Q116" s="367"/>
      <c r="R116" s="377"/>
      <c r="S116" s="376">
        <v>8908.8089999999993</v>
      </c>
      <c r="T116" s="381"/>
      <c r="U116" s="376">
        <v>11386.286</v>
      </c>
    </row>
    <row r="117" spans="15:21" ht="14" x14ac:dyDescent="0.15">
      <c r="O117" s="367"/>
      <c r="P117" s="367"/>
      <c r="Q117" s="367"/>
      <c r="R117" s="377"/>
      <c r="S117" s="376">
        <v>6724.857</v>
      </c>
      <c r="T117" s="381"/>
      <c r="U117" s="376">
        <v>7434.6189999999997</v>
      </c>
    </row>
    <row r="118" spans="15:21" ht="14" x14ac:dyDescent="0.15">
      <c r="O118" s="367"/>
      <c r="P118" s="367"/>
      <c r="Q118" s="367"/>
      <c r="R118" s="377"/>
      <c r="S118" s="376">
        <v>6839.3810000000003</v>
      </c>
      <c r="T118" s="381"/>
      <c r="U118" s="376">
        <v>7719.857</v>
      </c>
    </row>
    <row r="119" spans="15:21" ht="14" x14ac:dyDescent="0.15">
      <c r="O119" s="367"/>
      <c r="P119" s="367"/>
      <c r="Q119" s="367"/>
      <c r="R119" s="377"/>
      <c r="S119" s="376">
        <v>8594</v>
      </c>
      <c r="T119" s="381"/>
      <c r="U119" s="376">
        <v>8874.9529999999995</v>
      </c>
    </row>
    <row r="120" spans="15:21" ht="14" x14ac:dyDescent="0.15">
      <c r="O120" s="367"/>
      <c r="P120" s="367"/>
      <c r="Q120" s="367"/>
      <c r="R120" s="377"/>
      <c r="S120" s="376">
        <v>11524.286</v>
      </c>
      <c r="T120" s="381"/>
      <c r="U120" s="376">
        <v>8711.7620000000006</v>
      </c>
    </row>
    <row r="121" spans="15:21" ht="14" x14ac:dyDescent="0.15">
      <c r="O121" s="367"/>
      <c r="P121" s="367"/>
      <c r="Q121" s="367"/>
      <c r="R121" s="377"/>
      <c r="S121" s="376">
        <v>9888.8089999999993</v>
      </c>
      <c r="T121" s="381"/>
      <c r="U121" s="376">
        <v>8579.7139999999999</v>
      </c>
    </row>
    <row r="122" spans="15:21" ht="14" x14ac:dyDescent="0.15">
      <c r="O122" s="367"/>
      <c r="P122" s="367"/>
      <c r="Q122" s="367"/>
      <c r="R122" s="377"/>
      <c r="S122" s="376">
        <v>6468.0469999999996</v>
      </c>
      <c r="T122" s="381"/>
      <c r="U122" s="376">
        <v>6457.0479999999998</v>
      </c>
    </row>
    <row r="123" spans="15:21" ht="14" x14ac:dyDescent="0.15">
      <c r="O123" s="367"/>
      <c r="P123" s="367"/>
      <c r="Q123" s="367"/>
      <c r="R123" s="377"/>
      <c r="S123" s="376">
        <v>9622.2860000000001</v>
      </c>
      <c r="T123" s="381"/>
      <c r="U123" s="376">
        <v>6635.857</v>
      </c>
    </row>
    <row r="124" spans="15:21" ht="14" x14ac:dyDescent="0.15">
      <c r="O124" s="367"/>
      <c r="P124" s="367"/>
      <c r="Q124" s="367"/>
      <c r="R124" s="396" t="s">
        <v>184</v>
      </c>
      <c r="S124" s="376">
        <v>6197.9040000000005</v>
      </c>
      <c r="T124" s="381"/>
      <c r="U124" s="376">
        <v>6611.0950000000003</v>
      </c>
    </row>
    <row r="125" spans="15:21" ht="14" x14ac:dyDescent="0.15">
      <c r="O125" s="367"/>
      <c r="P125" s="367"/>
      <c r="Q125" s="367"/>
      <c r="R125" s="377"/>
      <c r="S125" s="376">
        <v>3040.19</v>
      </c>
      <c r="T125" s="381"/>
      <c r="U125" s="376">
        <v>9494.6190000000006</v>
      </c>
    </row>
    <row r="126" spans="15:21" ht="14" x14ac:dyDescent="0.15">
      <c r="O126" s="367"/>
      <c r="P126" s="367"/>
      <c r="Q126" s="367"/>
      <c r="R126" s="377"/>
      <c r="S126" s="376">
        <v>3569.5720000000001</v>
      </c>
      <c r="T126" s="381"/>
      <c r="U126" s="376">
        <v>1983.6189999999999</v>
      </c>
    </row>
    <row r="127" spans="15:21" ht="14" x14ac:dyDescent="0.15">
      <c r="O127" s="367"/>
      <c r="P127" s="367"/>
      <c r="Q127" s="367"/>
      <c r="R127" s="377"/>
      <c r="S127" s="376">
        <v>3422.8090000000002</v>
      </c>
      <c r="T127" s="381"/>
      <c r="U127" s="376">
        <v>3714.81</v>
      </c>
    </row>
    <row r="128" spans="15:21" ht="14" x14ac:dyDescent="0.15">
      <c r="O128" s="367"/>
      <c r="P128" s="367"/>
      <c r="Q128" s="367"/>
      <c r="R128" s="377"/>
      <c r="S128" s="376">
        <v>3871.2860000000001</v>
      </c>
      <c r="T128" s="381"/>
      <c r="U128" s="376">
        <v>1614.047</v>
      </c>
    </row>
    <row r="129" spans="15:21" ht="14" x14ac:dyDescent="0.15">
      <c r="O129" s="367"/>
      <c r="P129" s="367"/>
      <c r="Q129" s="367"/>
      <c r="R129" s="377"/>
      <c r="S129" s="376">
        <v>3087.0949999999998</v>
      </c>
      <c r="T129" s="381"/>
      <c r="U129" s="376">
        <v>3834.2379999999998</v>
      </c>
    </row>
    <row r="130" spans="15:21" ht="14" x14ac:dyDescent="0.15">
      <c r="O130" s="367"/>
      <c r="P130" s="367"/>
      <c r="Q130" s="367"/>
      <c r="R130" s="377"/>
      <c r="S130" s="376">
        <v>4335.8090000000002</v>
      </c>
      <c r="T130" s="381"/>
      <c r="U130" s="376">
        <v>2546.143</v>
      </c>
    </row>
    <row r="131" spans="15:21" ht="14" x14ac:dyDescent="0.15">
      <c r="O131" s="367"/>
      <c r="P131" s="367"/>
      <c r="Q131" s="367"/>
      <c r="R131" s="377"/>
      <c r="S131" s="376">
        <v>2116.6660000000002</v>
      </c>
      <c r="T131" s="381"/>
      <c r="U131" s="376">
        <v>2273.0949999999998</v>
      </c>
    </row>
    <row r="132" spans="15:21" ht="14" x14ac:dyDescent="0.15">
      <c r="O132" s="367"/>
      <c r="P132" s="367"/>
      <c r="Q132" s="367"/>
      <c r="R132" s="377"/>
      <c r="S132" s="376">
        <v>3969</v>
      </c>
      <c r="T132" s="381"/>
      <c r="U132" s="376">
        <v>3788.2849999999999</v>
      </c>
    </row>
    <row r="133" spans="15:21" ht="14" x14ac:dyDescent="0.15">
      <c r="O133" s="367"/>
      <c r="P133" s="367"/>
      <c r="Q133" s="367"/>
      <c r="R133" s="377"/>
      <c r="S133" s="376">
        <v>3095.4760000000001</v>
      </c>
      <c r="T133" s="381"/>
      <c r="U133" s="376">
        <v>2570.4760000000001</v>
      </c>
    </row>
    <row r="134" spans="15:21" ht="14" x14ac:dyDescent="0.15">
      <c r="O134" s="367"/>
      <c r="P134" s="367"/>
      <c r="Q134" s="367"/>
      <c r="R134" s="377"/>
      <c r="S134" s="376">
        <v>3687.0949999999998</v>
      </c>
      <c r="T134" s="381"/>
      <c r="U134" s="376">
        <v>2636.5709999999999</v>
      </c>
    </row>
    <row r="135" spans="15:21" ht="14" x14ac:dyDescent="0.15">
      <c r="O135" s="367"/>
      <c r="P135" s="367"/>
      <c r="Q135" s="367"/>
      <c r="R135" s="377"/>
      <c r="S135" s="376">
        <v>2947.6190000000001</v>
      </c>
      <c r="T135" s="381"/>
      <c r="U135" s="376">
        <v>1286.761</v>
      </c>
    </row>
    <row r="136" spans="15:21" ht="14" x14ac:dyDescent="0.15">
      <c r="O136" s="367"/>
      <c r="P136" s="367"/>
      <c r="Q136" s="367"/>
      <c r="R136" s="377"/>
      <c r="S136" s="376">
        <v>2969.5239999999999</v>
      </c>
      <c r="T136" s="381"/>
      <c r="U136" s="376">
        <v>2096.7150000000001</v>
      </c>
    </row>
    <row r="137" spans="15:21" ht="14" x14ac:dyDescent="0.15">
      <c r="O137" s="367"/>
      <c r="P137" s="367"/>
      <c r="Q137" s="367"/>
      <c r="R137" s="377"/>
      <c r="S137" s="376">
        <v>3221.9520000000002</v>
      </c>
      <c r="T137" s="381"/>
      <c r="U137" s="376">
        <v>4113.857</v>
      </c>
    </row>
    <row r="138" spans="15:21" ht="14" x14ac:dyDescent="0.15">
      <c r="O138" s="367"/>
      <c r="P138" s="367"/>
      <c r="Q138" s="367"/>
      <c r="R138" s="377"/>
      <c r="S138" s="376">
        <v>3544.2379999999998</v>
      </c>
      <c r="T138" s="381"/>
      <c r="U138" s="376">
        <v>2140.3330000000001</v>
      </c>
    </row>
    <row r="139" spans="15:21" ht="14" x14ac:dyDescent="0.15">
      <c r="O139" s="367"/>
      <c r="P139" s="367"/>
      <c r="Q139" s="367"/>
      <c r="R139" s="377"/>
      <c r="S139" s="376">
        <v>3473.5239999999999</v>
      </c>
      <c r="T139" s="381"/>
      <c r="U139" s="376">
        <v>2770.3809999999999</v>
      </c>
    </row>
    <row r="140" spans="15:21" ht="14" x14ac:dyDescent="0.15">
      <c r="O140" s="367"/>
      <c r="P140" s="367"/>
      <c r="Q140" s="367"/>
      <c r="R140" s="377"/>
      <c r="S140" s="376">
        <v>2815</v>
      </c>
      <c r="T140" s="381"/>
      <c r="U140" s="376">
        <v>2015.857</v>
      </c>
    </row>
    <row r="141" spans="15:21" ht="14" x14ac:dyDescent="0.15">
      <c r="O141" s="367"/>
      <c r="P141" s="367"/>
      <c r="Q141" s="367"/>
      <c r="R141" s="377"/>
      <c r="S141" s="376">
        <v>7203.3329999999996</v>
      </c>
      <c r="T141" s="381"/>
      <c r="U141" s="376">
        <v>3867.8090000000002</v>
      </c>
    </row>
    <row r="142" spans="15:21" ht="14" x14ac:dyDescent="0.15">
      <c r="O142" s="367"/>
      <c r="P142" s="367"/>
      <c r="Q142" s="367"/>
      <c r="R142" s="377"/>
      <c r="S142" s="376">
        <v>3209.3330000000001</v>
      </c>
      <c r="T142" s="381"/>
      <c r="U142" s="376">
        <v>1502.7619999999999</v>
      </c>
    </row>
    <row r="143" spans="15:21" ht="14" x14ac:dyDescent="0.15">
      <c r="O143" s="367"/>
      <c r="P143" s="367"/>
      <c r="Q143" s="367"/>
      <c r="R143" s="377"/>
      <c r="S143" s="376">
        <v>3165.9520000000002</v>
      </c>
      <c r="T143" s="381"/>
      <c r="U143" s="376">
        <v>3167.5239999999999</v>
      </c>
    </row>
    <row r="144" spans="15:21" ht="14" x14ac:dyDescent="0.15">
      <c r="O144" s="367"/>
      <c r="P144" s="367"/>
      <c r="Q144" s="367"/>
      <c r="R144" s="377"/>
      <c r="S144" s="376">
        <v>2526.4290000000001</v>
      </c>
      <c r="T144" s="381"/>
      <c r="U144" s="376">
        <v>2871.047</v>
      </c>
    </row>
    <row r="145" spans="15:21" ht="14" x14ac:dyDescent="0.15">
      <c r="O145" s="367"/>
      <c r="P145" s="367"/>
      <c r="Q145" s="367"/>
      <c r="R145" s="377"/>
      <c r="S145" s="376">
        <v>2879.0949999999998</v>
      </c>
      <c r="T145" s="381"/>
      <c r="U145" s="376">
        <v>2142.5709999999999</v>
      </c>
    </row>
    <row r="146" spans="15:21" ht="14" x14ac:dyDescent="0.15">
      <c r="O146" s="367"/>
      <c r="P146" s="367"/>
      <c r="Q146" s="367"/>
      <c r="R146" s="377"/>
      <c r="S146" s="376">
        <v>3532.4290000000001</v>
      </c>
      <c r="T146" s="381"/>
      <c r="U146" s="376">
        <v>3126.7150000000001</v>
      </c>
    </row>
    <row r="147" spans="15:21" ht="14" x14ac:dyDescent="0.15">
      <c r="O147" s="367"/>
      <c r="P147" s="367"/>
      <c r="Q147" s="367"/>
      <c r="R147" s="377"/>
      <c r="S147" s="376">
        <v>4231.7139999999999</v>
      </c>
      <c r="T147" s="381"/>
      <c r="U147" s="376">
        <v>1298.095</v>
      </c>
    </row>
    <row r="148" spans="15:21" ht="14" x14ac:dyDescent="0.15">
      <c r="O148" s="367"/>
      <c r="P148" s="367"/>
      <c r="Q148" s="367"/>
      <c r="R148" s="377"/>
      <c r="S148" s="376">
        <v>2499.3330000000001</v>
      </c>
      <c r="T148" s="381"/>
      <c r="U148" s="376">
        <v>2189.2379999999998</v>
      </c>
    </row>
    <row r="149" spans="15:21" ht="14" x14ac:dyDescent="0.15">
      <c r="O149" s="367"/>
      <c r="P149" s="367"/>
      <c r="Q149" s="367"/>
      <c r="R149" s="377"/>
      <c r="S149" s="376">
        <v>2297.1909999999998</v>
      </c>
      <c r="T149" s="381"/>
      <c r="U149" s="376">
        <v>3066.2379999999998</v>
      </c>
    </row>
    <row r="150" spans="15:21" ht="14" x14ac:dyDescent="0.15">
      <c r="O150" s="367"/>
      <c r="P150" s="367"/>
      <c r="Q150" s="367"/>
      <c r="R150" s="377"/>
      <c r="S150" s="376">
        <v>2634.3809999999999</v>
      </c>
      <c r="T150" s="381"/>
      <c r="U150" s="376">
        <v>2052</v>
      </c>
    </row>
    <row r="151" spans="15:21" ht="14" x14ac:dyDescent="0.15">
      <c r="O151" s="367"/>
      <c r="P151" s="367"/>
      <c r="Q151" s="367"/>
      <c r="R151" s="377"/>
      <c r="S151" s="376">
        <v>3821.0949999999998</v>
      </c>
      <c r="T151" s="381"/>
      <c r="U151" s="376">
        <v>293.42899999999997</v>
      </c>
    </row>
    <row r="152" spans="15:21" ht="14" x14ac:dyDescent="0.15">
      <c r="O152" s="367"/>
      <c r="P152" s="367"/>
      <c r="Q152" s="367"/>
      <c r="R152" s="377"/>
      <c r="S152" s="376">
        <v>3318.7620000000002</v>
      </c>
      <c r="T152" s="381"/>
      <c r="U152" s="376">
        <v>1618.3810000000001</v>
      </c>
    </row>
    <row r="153" spans="15:21" ht="14" x14ac:dyDescent="0.15">
      <c r="O153" s="367"/>
      <c r="P153" s="367"/>
      <c r="Q153" s="367"/>
      <c r="R153" s="377"/>
      <c r="S153" s="376">
        <v>4224.5240000000003</v>
      </c>
      <c r="T153" s="381"/>
      <c r="U153" s="376">
        <v>1566.19</v>
      </c>
    </row>
    <row r="154" spans="15:21" ht="14" x14ac:dyDescent="0.15">
      <c r="O154" s="367"/>
      <c r="P154" s="367"/>
      <c r="Q154" s="367"/>
      <c r="R154" s="377"/>
      <c r="S154" s="376">
        <v>3056.4290000000001</v>
      </c>
      <c r="T154" s="381"/>
      <c r="U154" s="376">
        <v>3036.047</v>
      </c>
    </row>
    <row r="155" spans="15:21" ht="14" x14ac:dyDescent="0.15">
      <c r="O155" s="367"/>
      <c r="P155" s="367"/>
      <c r="Q155" s="367"/>
      <c r="R155" s="377"/>
      <c r="S155" s="376">
        <v>9572.2860000000001</v>
      </c>
      <c r="T155" s="381"/>
      <c r="U155" s="376">
        <v>2164.0949999999998</v>
      </c>
    </row>
    <row r="156" spans="15:21" ht="14" x14ac:dyDescent="0.15">
      <c r="O156" s="367"/>
      <c r="P156" s="367"/>
      <c r="Q156" s="367"/>
      <c r="R156" s="377"/>
      <c r="S156" s="376">
        <v>9382.81</v>
      </c>
      <c r="T156" s="381"/>
      <c r="U156" s="376">
        <v>2300.7139999999999</v>
      </c>
    </row>
    <row r="157" spans="15:21" ht="14" x14ac:dyDescent="0.15">
      <c r="O157" s="367"/>
      <c r="P157" s="367"/>
      <c r="Q157" s="367"/>
      <c r="R157" s="377"/>
      <c r="S157" s="376">
        <v>8204.1910000000007</v>
      </c>
      <c r="T157" s="381"/>
      <c r="U157" s="376">
        <v>2541.5709999999999</v>
      </c>
    </row>
    <row r="158" spans="15:21" ht="14" x14ac:dyDescent="0.15">
      <c r="O158" s="367"/>
      <c r="P158" s="367"/>
      <c r="Q158" s="367"/>
      <c r="R158" s="377"/>
      <c r="S158" s="376">
        <v>13022.143</v>
      </c>
      <c r="T158" s="381"/>
      <c r="U158" s="376">
        <v>1883</v>
      </c>
    </row>
    <row r="159" spans="15:21" ht="14" x14ac:dyDescent="0.15">
      <c r="O159" s="367"/>
      <c r="P159" s="367"/>
      <c r="Q159" s="367"/>
      <c r="R159" s="377"/>
      <c r="S159" s="376">
        <v>9849.4760000000006</v>
      </c>
      <c r="T159" s="381"/>
      <c r="U159" s="376">
        <v>1048.857</v>
      </c>
    </row>
    <row r="160" spans="15:21" ht="14" x14ac:dyDescent="0.15">
      <c r="O160" s="367"/>
      <c r="P160" s="367"/>
      <c r="Q160" s="367"/>
      <c r="R160" s="377"/>
      <c r="S160" s="376">
        <v>4561.0479999999998</v>
      </c>
      <c r="T160" s="381"/>
      <c r="U160" s="376">
        <v>1431.904</v>
      </c>
    </row>
    <row r="161" spans="15:21" ht="14" x14ac:dyDescent="0.15">
      <c r="O161" s="367"/>
      <c r="P161" s="367"/>
      <c r="Q161" s="367"/>
      <c r="R161" s="377"/>
      <c r="S161" s="376">
        <v>6538.3339999999998</v>
      </c>
      <c r="T161" s="381"/>
      <c r="U161" s="376">
        <v>1210.143</v>
      </c>
    </row>
    <row r="162" spans="15:21" ht="14" x14ac:dyDescent="0.15">
      <c r="O162" s="367"/>
      <c r="P162" s="367"/>
      <c r="Q162" s="367"/>
      <c r="R162" s="377"/>
      <c r="S162" s="376">
        <v>10900.237999999999</v>
      </c>
      <c r="T162" s="381"/>
      <c r="U162" s="376">
        <v>1120.095</v>
      </c>
    </row>
    <row r="163" spans="15:21" ht="14" x14ac:dyDescent="0.15">
      <c r="O163" s="367"/>
      <c r="P163" s="367"/>
      <c r="Q163" s="367"/>
      <c r="R163" s="377"/>
      <c r="S163" s="376">
        <v>6468.0469999999996</v>
      </c>
      <c r="T163" s="381"/>
      <c r="U163" s="376">
        <v>1083.3810000000001</v>
      </c>
    </row>
    <row r="164" spans="15:21" ht="14" x14ac:dyDescent="0.15">
      <c r="O164" s="367"/>
      <c r="P164" s="367"/>
      <c r="Q164" s="367"/>
      <c r="R164" s="377"/>
      <c r="S164" s="376">
        <v>8620.1910000000007</v>
      </c>
      <c r="T164" s="381"/>
      <c r="U164" s="376">
        <v>1403.81</v>
      </c>
    </row>
    <row r="165" spans="15:21" ht="14" x14ac:dyDescent="0.15">
      <c r="O165" s="367"/>
      <c r="P165" s="367"/>
      <c r="Q165" s="367"/>
      <c r="R165" s="377"/>
      <c r="S165" s="376">
        <v>11175.334000000001</v>
      </c>
      <c r="T165" s="381"/>
      <c r="U165" s="376">
        <v>923.33399999999995</v>
      </c>
    </row>
    <row r="166" spans="15:21" ht="14" x14ac:dyDescent="0.15">
      <c r="O166" s="367"/>
      <c r="P166" s="367"/>
      <c r="Q166" s="367"/>
      <c r="R166" s="377"/>
      <c r="S166" s="376">
        <v>7490.5720000000001</v>
      </c>
      <c r="T166" s="381"/>
      <c r="U166" s="376">
        <v>853.38099999999997</v>
      </c>
    </row>
    <row r="167" spans="15:21" ht="14" x14ac:dyDescent="0.15">
      <c r="O167" s="367"/>
      <c r="P167" s="367"/>
      <c r="Q167" s="367"/>
      <c r="R167" s="377"/>
      <c r="S167" s="376">
        <v>5411.0479999999998</v>
      </c>
      <c r="T167" s="381"/>
      <c r="U167" s="376">
        <v>1105.3330000000001</v>
      </c>
    </row>
    <row r="168" spans="15:21" ht="14" x14ac:dyDescent="0.15">
      <c r="O168" s="367"/>
      <c r="P168" s="367"/>
      <c r="Q168" s="367"/>
      <c r="R168" s="377"/>
      <c r="S168" s="376">
        <v>6483.19</v>
      </c>
      <c r="T168" s="381"/>
      <c r="U168" s="376">
        <v>1208.904</v>
      </c>
    </row>
    <row r="169" spans="15:21" ht="14" x14ac:dyDescent="0.15">
      <c r="O169" s="367"/>
      <c r="P169" s="367"/>
      <c r="Q169" s="367"/>
      <c r="R169" s="377"/>
      <c r="S169" s="376">
        <v>9618.4760000000006</v>
      </c>
      <c r="T169" s="381"/>
      <c r="U169" s="376">
        <v>956.476</v>
      </c>
    </row>
    <row r="170" spans="15:21" ht="14" x14ac:dyDescent="0.15">
      <c r="O170" s="367"/>
      <c r="P170" s="367"/>
      <c r="Q170" s="367"/>
      <c r="R170" s="377"/>
      <c r="S170" s="376">
        <v>11360.523999999999</v>
      </c>
      <c r="T170" s="381"/>
      <c r="U170" s="376">
        <v>1121.5239999999999</v>
      </c>
    </row>
    <row r="171" spans="15:21" ht="14" x14ac:dyDescent="0.15">
      <c r="O171" s="367"/>
      <c r="P171" s="367"/>
      <c r="Q171" s="367"/>
      <c r="R171" s="377"/>
      <c r="S171" s="376">
        <v>10599.762000000001</v>
      </c>
      <c r="T171" s="381"/>
      <c r="U171" s="376">
        <v>1743.5239999999999</v>
      </c>
    </row>
    <row r="172" spans="15:21" ht="14" x14ac:dyDescent="0.15">
      <c r="O172" s="367"/>
      <c r="P172" s="367"/>
      <c r="Q172" s="367"/>
      <c r="R172" s="377"/>
      <c r="S172" s="376">
        <v>8674.5239999999994</v>
      </c>
      <c r="T172" s="381" t="s">
        <v>184</v>
      </c>
      <c r="U172" s="376">
        <v>1226.3810000000001</v>
      </c>
    </row>
    <row r="173" spans="15:21" ht="14" x14ac:dyDescent="0.15">
      <c r="O173" s="367"/>
      <c r="P173" s="367"/>
      <c r="Q173" s="367"/>
      <c r="R173" s="377"/>
      <c r="S173" s="376">
        <v>9417.4770000000008</v>
      </c>
      <c r="T173" s="381"/>
      <c r="U173" s="376">
        <v>1128.2860000000001</v>
      </c>
    </row>
    <row r="174" spans="15:21" ht="14" x14ac:dyDescent="0.15">
      <c r="O174" s="367"/>
      <c r="P174" s="367"/>
      <c r="Q174" s="367"/>
      <c r="R174" s="377"/>
      <c r="S174" s="376">
        <v>10650</v>
      </c>
      <c r="T174" s="381"/>
      <c r="U174" s="376">
        <v>3436.857</v>
      </c>
    </row>
    <row r="175" spans="15:21" ht="14" x14ac:dyDescent="0.15">
      <c r="O175" s="367"/>
      <c r="P175" s="367"/>
      <c r="Q175" s="367"/>
      <c r="R175" s="377"/>
      <c r="S175" s="376">
        <v>9445.5709999999999</v>
      </c>
      <c r="T175" s="381"/>
      <c r="U175" s="376">
        <v>714.85699999999997</v>
      </c>
    </row>
    <row r="176" spans="15:21" ht="14" x14ac:dyDescent="0.15">
      <c r="O176" s="367"/>
      <c r="P176" s="367"/>
      <c r="Q176" s="367"/>
      <c r="R176" s="377"/>
      <c r="S176" s="376">
        <v>9508.7620000000006</v>
      </c>
      <c r="T176" s="381"/>
      <c r="U176" s="376">
        <v>1279.5239999999999</v>
      </c>
    </row>
    <row r="177" spans="15:21" ht="14" x14ac:dyDescent="0.15">
      <c r="O177" s="367"/>
      <c r="P177" s="367"/>
      <c r="Q177" s="367"/>
      <c r="R177" s="377"/>
      <c r="S177" s="376">
        <v>6638.5709999999999</v>
      </c>
      <c r="T177" s="381"/>
      <c r="U177" s="376">
        <v>1121.3810000000001</v>
      </c>
    </row>
    <row r="178" spans="15:21" ht="14" x14ac:dyDescent="0.15">
      <c r="O178" s="367"/>
      <c r="P178" s="367"/>
      <c r="Q178" s="367"/>
      <c r="R178" s="377"/>
      <c r="S178" s="376">
        <v>1014.571</v>
      </c>
      <c r="T178" s="381"/>
      <c r="U178" s="376">
        <v>1491.19</v>
      </c>
    </row>
    <row r="179" spans="15:21" ht="14" x14ac:dyDescent="0.15">
      <c r="O179" s="367"/>
      <c r="P179" s="367"/>
      <c r="Q179" s="367"/>
      <c r="R179" s="377"/>
      <c r="S179" s="376">
        <v>4539.7139999999999</v>
      </c>
      <c r="T179" s="381"/>
      <c r="U179" s="376">
        <v>1527.905</v>
      </c>
    </row>
    <row r="180" spans="15:21" ht="14" x14ac:dyDescent="0.15">
      <c r="O180" s="367"/>
      <c r="P180" s="367"/>
      <c r="Q180" s="367"/>
      <c r="R180" s="377"/>
      <c r="S180" s="376">
        <v>3011.5239999999999</v>
      </c>
      <c r="T180" s="381"/>
      <c r="U180" s="376">
        <v>1565.2850000000001</v>
      </c>
    </row>
    <row r="181" spans="15:21" ht="14" x14ac:dyDescent="0.15">
      <c r="O181" s="367"/>
      <c r="P181" s="367"/>
      <c r="Q181" s="367"/>
      <c r="R181" s="377"/>
      <c r="S181" s="376">
        <v>4219.3329999999996</v>
      </c>
      <c r="T181" s="381"/>
      <c r="U181" s="376">
        <v>2001.048</v>
      </c>
    </row>
    <row r="182" spans="15:21" ht="14" x14ac:dyDescent="0.15">
      <c r="O182" s="367"/>
      <c r="P182" s="367"/>
      <c r="Q182" s="367"/>
      <c r="R182" s="377"/>
      <c r="S182" s="376">
        <v>3789.9050000000002</v>
      </c>
      <c r="T182" s="381"/>
      <c r="U182" s="376">
        <v>1945.6659999999999</v>
      </c>
    </row>
    <row r="183" spans="15:21" ht="14" x14ac:dyDescent="0.15">
      <c r="O183" s="367"/>
      <c r="P183" s="367"/>
      <c r="Q183" s="367"/>
      <c r="R183" s="377"/>
      <c r="S183" s="376">
        <v>4075.5230000000001</v>
      </c>
      <c r="T183" s="381"/>
      <c r="U183" s="376">
        <v>1509.857</v>
      </c>
    </row>
    <row r="184" spans="15:21" ht="14" x14ac:dyDescent="0.15">
      <c r="O184" s="367"/>
      <c r="P184" s="367"/>
      <c r="Q184" s="367"/>
      <c r="R184" s="377"/>
      <c r="S184" s="376">
        <v>4312.5240000000003</v>
      </c>
      <c r="T184" s="381"/>
      <c r="U184" s="376">
        <v>2932</v>
      </c>
    </row>
    <row r="185" spans="15:21" ht="14" x14ac:dyDescent="0.15">
      <c r="O185" s="367"/>
      <c r="P185" s="367"/>
      <c r="Q185" s="367"/>
      <c r="R185" s="377"/>
      <c r="S185" s="376">
        <v>6519.9040000000005</v>
      </c>
      <c r="T185" s="381"/>
      <c r="U185" s="376">
        <v>1636.047</v>
      </c>
    </row>
    <row r="186" spans="15:21" ht="14" x14ac:dyDescent="0.15">
      <c r="O186" s="367"/>
      <c r="P186" s="367"/>
      <c r="Q186" s="367"/>
      <c r="R186" s="377"/>
      <c r="S186" s="376">
        <v>3684.143</v>
      </c>
      <c r="T186" s="381"/>
      <c r="U186" s="376">
        <v>2052.5230000000001</v>
      </c>
    </row>
    <row r="187" spans="15:21" ht="14" x14ac:dyDescent="0.15">
      <c r="O187" s="367"/>
      <c r="P187" s="367"/>
      <c r="Q187" s="367"/>
      <c r="R187" s="377"/>
      <c r="S187" s="376">
        <v>5949.0950000000003</v>
      </c>
      <c r="T187" s="381"/>
      <c r="U187" s="376">
        <v>1136.2860000000001</v>
      </c>
    </row>
    <row r="188" spans="15:21" ht="14" x14ac:dyDescent="0.15">
      <c r="O188" s="367"/>
      <c r="P188" s="367"/>
      <c r="Q188" s="367"/>
      <c r="R188" s="377"/>
      <c r="S188" s="376">
        <v>1610</v>
      </c>
      <c r="T188" s="381"/>
      <c r="U188" s="376">
        <v>1269.2380000000001</v>
      </c>
    </row>
    <row r="189" spans="15:21" ht="14" x14ac:dyDescent="0.15">
      <c r="O189" s="367"/>
      <c r="P189" s="367"/>
      <c r="Q189" s="367"/>
      <c r="R189" s="377"/>
      <c r="S189" s="376">
        <v>3559.2860000000001</v>
      </c>
      <c r="T189" s="381"/>
      <c r="U189" s="376">
        <v>2386</v>
      </c>
    </row>
    <row r="190" spans="15:21" ht="14" x14ac:dyDescent="0.15">
      <c r="O190" s="367"/>
      <c r="P190" s="367"/>
      <c r="Q190" s="367"/>
      <c r="R190" s="377"/>
      <c r="S190" s="376">
        <v>5177.2380000000003</v>
      </c>
      <c r="T190" s="381"/>
      <c r="U190" s="376">
        <v>2607.857</v>
      </c>
    </row>
    <row r="191" spans="15:21" ht="14" x14ac:dyDescent="0.15">
      <c r="O191" s="367"/>
      <c r="P191" s="367"/>
      <c r="Q191" s="367"/>
      <c r="R191" s="377"/>
      <c r="S191" s="376">
        <v>2709.0949999999998</v>
      </c>
      <c r="T191" s="381"/>
      <c r="U191" s="376">
        <v>898.95299999999997</v>
      </c>
    </row>
    <row r="192" spans="15:21" ht="14" x14ac:dyDescent="0.15">
      <c r="O192" s="367"/>
      <c r="P192" s="367"/>
      <c r="Q192" s="367"/>
      <c r="R192" s="377"/>
      <c r="S192" s="376">
        <v>5066.0479999999998</v>
      </c>
      <c r="T192" s="381"/>
      <c r="U192" s="376">
        <v>4181.0959999999995</v>
      </c>
    </row>
    <row r="193" spans="15:21" ht="14" x14ac:dyDescent="0.15">
      <c r="O193" s="367"/>
      <c r="P193" s="367"/>
      <c r="Q193" s="367"/>
      <c r="R193" s="377"/>
      <c r="S193" s="376">
        <v>5365.2860000000001</v>
      </c>
      <c r="T193" s="381"/>
      <c r="U193" s="376">
        <v>4176.5240000000003</v>
      </c>
    </row>
    <row r="194" spans="15:21" ht="14" x14ac:dyDescent="0.15">
      <c r="O194" s="367"/>
      <c r="P194" s="367"/>
      <c r="Q194" s="367"/>
      <c r="R194" s="377"/>
      <c r="S194" s="376">
        <v>5624.2849999999999</v>
      </c>
      <c r="T194" s="381"/>
      <c r="U194" s="376">
        <v>2601.7620000000002</v>
      </c>
    </row>
    <row r="195" spans="15:21" ht="14" x14ac:dyDescent="0.15">
      <c r="O195" s="367"/>
      <c r="P195" s="367"/>
      <c r="Q195" s="367"/>
      <c r="R195" s="377"/>
      <c r="S195" s="376">
        <v>9632.1419999999998</v>
      </c>
      <c r="T195" s="381"/>
      <c r="U195" s="376">
        <v>1655</v>
      </c>
    </row>
    <row r="196" spans="15:21" ht="14" x14ac:dyDescent="0.15">
      <c r="O196" s="367"/>
      <c r="P196" s="367"/>
      <c r="Q196" s="367"/>
      <c r="R196" s="377"/>
      <c r="S196" s="376">
        <v>3660.4760000000001</v>
      </c>
      <c r="T196" s="381"/>
      <c r="U196" s="376">
        <v>2657.9520000000002</v>
      </c>
    </row>
    <row r="197" spans="15:21" ht="14" x14ac:dyDescent="0.15">
      <c r="O197" s="367"/>
      <c r="P197" s="367"/>
      <c r="Q197" s="367"/>
      <c r="R197" s="377"/>
      <c r="S197" s="376">
        <v>6557.5720000000001</v>
      </c>
      <c r="T197" s="381"/>
      <c r="U197" s="376">
        <v>3357.857</v>
      </c>
    </row>
    <row r="198" spans="15:21" ht="14" x14ac:dyDescent="0.15">
      <c r="O198" s="367"/>
      <c r="P198" s="367"/>
      <c r="Q198" s="367"/>
      <c r="R198" s="377"/>
      <c r="S198" s="376">
        <v>7150.5709999999999</v>
      </c>
      <c r="T198" s="381"/>
      <c r="U198" s="376">
        <v>4625.8100000000004</v>
      </c>
    </row>
    <row r="199" spans="15:21" ht="14" x14ac:dyDescent="0.15">
      <c r="O199" s="367"/>
      <c r="P199" s="367"/>
      <c r="Q199" s="367"/>
      <c r="R199" s="377"/>
      <c r="S199" s="376">
        <v>4538.7139999999999</v>
      </c>
      <c r="T199" s="381"/>
      <c r="U199" s="376">
        <v>3477.6669999999999</v>
      </c>
    </row>
    <row r="200" spans="15:21" ht="14" x14ac:dyDescent="0.15">
      <c r="O200" s="367"/>
      <c r="P200" s="367"/>
      <c r="Q200" s="367"/>
      <c r="R200" s="377"/>
      <c r="S200" s="376">
        <v>7292.143</v>
      </c>
      <c r="T200" s="381"/>
      <c r="U200" s="376">
        <v>4100.4769999999999</v>
      </c>
    </row>
    <row r="201" spans="15:21" ht="14" x14ac:dyDescent="0.15">
      <c r="O201" s="367"/>
      <c r="P201" s="367"/>
      <c r="Q201" s="367"/>
      <c r="R201" s="377"/>
      <c r="S201" s="376">
        <v>8120</v>
      </c>
      <c r="T201" s="381"/>
      <c r="U201" s="376">
        <v>4152.9040000000005</v>
      </c>
    </row>
    <row r="202" spans="15:21" ht="14" x14ac:dyDescent="0.15">
      <c r="O202" s="367"/>
      <c r="P202" s="367"/>
      <c r="Q202" s="367"/>
      <c r="R202" s="377"/>
      <c r="S202" s="376">
        <v>6214.0950000000003</v>
      </c>
      <c r="T202" s="381"/>
      <c r="U202" s="376">
        <v>4594.0950000000003</v>
      </c>
    </row>
    <row r="203" spans="15:21" ht="14" x14ac:dyDescent="0.15">
      <c r="O203" s="367"/>
      <c r="P203" s="367"/>
      <c r="Q203" s="367"/>
      <c r="R203" s="377"/>
      <c r="S203" s="376">
        <v>7310.3339999999998</v>
      </c>
      <c r="T203" s="381"/>
      <c r="U203" s="376">
        <v>4537.857</v>
      </c>
    </row>
    <row r="204" spans="15:21" ht="14" x14ac:dyDescent="0.15">
      <c r="O204" s="367"/>
      <c r="P204" s="367"/>
      <c r="Q204" s="367"/>
      <c r="R204" s="396" t="s">
        <v>392</v>
      </c>
      <c r="S204" s="376">
        <v>5626.9530000000004</v>
      </c>
      <c r="T204" s="381"/>
      <c r="U204" s="376">
        <v>4393</v>
      </c>
    </row>
    <row r="205" spans="15:21" ht="14" x14ac:dyDescent="0.15">
      <c r="O205" s="367"/>
      <c r="P205" s="367"/>
      <c r="Q205" s="367"/>
      <c r="R205" s="377"/>
      <c r="S205" s="376">
        <v>6789.0469999999996</v>
      </c>
      <c r="T205" s="381"/>
      <c r="U205" s="376">
        <v>4371.1909999999998</v>
      </c>
    </row>
    <row r="206" spans="15:21" ht="14" x14ac:dyDescent="0.15">
      <c r="O206" s="367"/>
      <c r="P206" s="367"/>
      <c r="Q206" s="367"/>
      <c r="R206" s="377"/>
      <c r="S206" s="376">
        <v>6971</v>
      </c>
      <c r="T206" s="381"/>
      <c r="U206" s="376">
        <v>3718.5709999999999</v>
      </c>
    </row>
    <row r="207" spans="15:21" ht="14" x14ac:dyDescent="0.15">
      <c r="O207" s="367"/>
      <c r="P207" s="367"/>
      <c r="Q207" s="367"/>
      <c r="R207" s="377"/>
      <c r="S207" s="376">
        <v>8183.2860000000001</v>
      </c>
      <c r="T207" s="381"/>
      <c r="U207" s="376">
        <v>3735.0479999999998</v>
      </c>
    </row>
    <row r="208" spans="15:21" ht="14" x14ac:dyDescent="0.15">
      <c r="O208" s="367"/>
      <c r="P208" s="367"/>
      <c r="Q208" s="367"/>
      <c r="R208" s="377"/>
      <c r="S208" s="376">
        <v>5150.143</v>
      </c>
      <c r="T208" s="381"/>
      <c r="U208" s="376">
        <v>5361.2860000000001</v>
      </c>
    </row>
    <row r="209" spans="15:21" ht="14" x14ac:dyDescent="0.15">
      <c r="O209" s="367"/>
      <c r="P209" s="367"/>
      <c r="Q209" s="367"/>
      <c r="R209" s="377"/>
      <c r="S209" s="376">
        <v>8053.4759999999997</v>
      </c>
      <c r="T209" s="381"/>
      <c r="U209" s="376">
        <v>5191.0950000000003</v>
      </c>
    </row>
    <row r="210" spans="15:21" ht="14" x14ac:dyDescent="0.15">
      <c r="O210" s="367"/>
      <c r="P210" s="367"/>
      <c r="Q210" s="367"/>
      <c r="R210" s="377"/>
      <c r="S210" s="376">
        <v>7318.3810000000003</v>
      </c>
      <c r="T210" s="381"/>
      <c r="U210" s="376">
        <v>2241.857</v>
      </c>
    </row>
    <row r="211" spans="15:21" ht="14" x14ac:dyDescent="0.15">
      <c r="O211" s="367"/>
      <c r="P211" s="367"/>
      <c r="Q211" s="367"/>
      <c r="R211" s="377"/>
      <c r="S211" s="376">
        <v>5760.4290000000001</v>
      </c>
      <c r="T211" s="381"/>
      <c r="U211" s="376">
        <v>2088.6190000000001</v>
      </c>
    </row>
    <row r="212" spans="15:21" ht="14" x14ac:dyDescent="0.15">
      <c r="O212" s="367"/>
      <c r="P212" s="367"/>
      <c r="Q212" s="367"/>
      <c r="R212" s="377"/>
      <c r="S212" s="376">
        <v>3626.4290000000001</v>
      </c>
      <c r="T212" s="381"/>
      <c r="U212" s="376">
        <v>3282.7139999999999</v>
      </c>
    </row>
    <row r="213" spans="15:21" ht="14" x14ac:dyDescent="0.15">
      <c r="O213" s="367"/>
      <c r="P213" s="367"/>
      <c r="Q213" s="367"/>
      <c r="R213" s="377"/>
      <c r="S213" s="376">
        <v>5582</v>
      </c>
      <c r="T213" s="381"/>
      <c r="U213" s="376">
        <v>1735.2860000000001</v>
      </c>
    </row>
    <row r="214" spans="15:21" ht="14" x14ac:dyDescent="0.15">
      <c r="O214" s="367"/>
      <c r="P214" s="367"/>
      <c r="Q214" s="367"/>
      <c r="R214" s="377"/>
      <c r="S214" s="376">
        <v>7425.7139999999999</v>
      </c>
      <c r="T214" s="381"/>
      <c r="U214" s="376">
        <v>1704.905</v>
      </c>
    </row>
    <row r="215" spans="15:21" ht="14" x14ac:dyDescent="0.15">
      <c r="O215" s="367"/>
      <c r="P215" s="367"/>
      <c r="Q215" s="367"/>
      <c r="R215" s="377"/>
      <c r="S215" s="376">
        <v>11847.191000000001</v>
      </c>
      <c r="T215" s="381"/>
      <c r="U215" s="376">
        <v>2048.8580000000002</v>
      </c>
    </row>
    <row r="216" spans="15:21" ht="14" x14ac:dyDescent="0.15">
      <c r="O216" s="367"/>
      <c r="P216" s="367"/>
      <c r="Q216" s="367"/>
      <c r="R216" s="377"/>
      <c r="S216" s="376">
        <v>7591.7610000000004</v>
      </c>
      <c r="T216" s="381"/>
      <c r="U216" s="376">
        <v>2440.4279999999999</v>
      </c>
    </row>
    <row r="217" spans="15:21" ht="14" x14ac:dyDescent="0.15">
      <c r="O217" s="367"/>
      <c r="P217" s="367"/>
      <c r="Q217" s="367"/>
      <c r="R217" s="377"/>
      <c r="S217" s="376">
        <v>5636.3329999999996</v>
      </c>
      <c r="T217" s="381"/>
      <c r="U217" s="376">
        <v>2269.2849999999999</v>
      </c>
    </row>
    <row r="218" spans="15:21" ht="14" x14ac:dyDescent="0.15">
      <c r="O218" s="367"/>
      <c r="P218" s="367"/>
      <c r="Q218" s="367"/>
      <c r="R218" s="377"/>
      <c r="S218" s="376">
        <v>9777.1910000000007</v>
      </c>
      <c r="T218" s="381"/>
      <c r="U218" s="376">
        <v>3326.3809999999999</v>
      </c>
    </row>
    <row r="219" spans="15:21" ht="14" x14ac:dyDescent="0.15">
      <c r="O219" s="367"/>
      <c r="P219" s="367"/>
      <c r="Q219" s="367"/>
      <c r="R219" s="377"/>
      <c r="S219" s="376">
        <v>7264.9049999999997</v>
      </c>
      <c r="T219" s="381"/>
      <c r="U219" s="376">
        <v>3079.4769999999999</v>
      </c>
    </row>
    <row r="220" spans="15:21" ht="14" x14ac:dyDescent="0.15">
      <c r="O220" s="367"/>
      <c r="P220" s="367"/>
      <c r="Q220" s="367"/>
      <c r="R220" s="377"/>
      <c r="S220" s="376">
        <v>3836.1909999999998</v>
      </c>
      <c r="T220" s="381"/>
      <c r="U220" s="376">
        <v>2441.143</v>
      </c>
    </row>
    <row r="221" spans="15:21" ht="14" x14ac:dyDescent="0.15">
      <c r="O221" s="367"/>
      <c r="P221" s="367"/>
      <c r="Q221" s="367"/>
      <c r="R221" s="377"/>
      <c r="S221" s="376">
        <v>4643.2380000000003</v>
      </c>
      <c r="T221" s="381"/>
      <c r="U221" s="376">
        <v>2020.3330000000001</v>
      </c>
    </row>
    <row r="222" spans="15:21" ht="14" x14ac:dyDescent="0.15">
      <c r="O222" s="367"/>
      <c r="P222" s="367"/>
      <c r="Q222" s="367"/>
      <c r="R222" s="377"/>
      <c r="S222" s="376">
        <v>3433.7620000000002</v>
      </c>
      <c r="T222" s="381" t="s">
        <v>392</v>
      </c>
      <c r="U222" s="376">
        <v>4749.5709999999999</v>
      </c>
    </row>
    <row r="223" spans="15:21" ht="14" x14ac:dyDescent="0.15">
      <c r="O223" s="367"/>
      <c r="P223" s="367"/>
      <c r="Q223" s="367"/>
      <c r="R223" s="377"/>
      <c r="S223" s="376">
        <v>6401.9049999999997</v>
      </c>
      <c r="T223" s="381"/>
      <c r="U223" s="376">
        <v>5275.5720000000001</v>
      </c>
    </row>
    <row r="224" spans="15:21" ht="14" x14ac:dyDescent="0.15">
      <c r="O224" s="367"/>
      <c r="P224" s="367"/>
      <c r="Q224" s="367"/>
      <c r="R224" s="377"/>
      <c r="S224" s="376">
        <v>2542.4290000000001</v>
      </c>
      <c r="T224" s="381"/>
      <c r="U224" s="376">
        <v>4406.3339999999998</v>
      </c>
    </row>
    <row r="225" spans="15:21" ht="14" x14ac:dyDescent="0.15">
      <c r="O225" s="367"/>
      <c r="P225" s="367"/>
      <c r="Q225" s="367"/>
      <c r="R225" s="377"/>
      <c r="S225" s="376">
        <v>1715.3330000000001</v>
      </c>
      <c r="T225" s="381"/>
      <c r="U225" s="376">
        <v>6321.2860000000001</v>
      </c>
    </row>
    <row r="226" spans="15:21" ht="14" x14ac:dyDescent="0.15">
      <c r="O226" s="367"/>
      <c r="P226" s="367"/>
      <c r="Q226" s="367"/>
      <c r="R226" s="377"/>
      <c r="S226" s="376">
        <v>6689.857</v>
      </c>
      <c r="T226" s="381"/>
      <c r="U226" s="376">
        <v>6192.9049999999997</v>
      </c>
    </row>
    <row r="227" spans="15:21" ht="14" x14ac:dyDescent="0.15">
      <c r="O227" s="367"/>
      <c r="P227" s="367"/>
      <c r="Q227" s="367"/>
      <c r="R227" s="377"/>
      <c r="S227" s="376">
        <v>4739.2380000000003</v>
      </c>
      <c r="T227" s="381"/>
      <c r="U227" s="376">
        <v>9199.19</v>
      </c>
    </row>
    <row r="228" spans="15:21" ht="14" x14ac:dyDescent="0.15">
      <c r="O228" s="367"/>
      <c r="P228" s="367"/>
      <c r="Q228" s="367"/>
      <c r="R228" s="377"/>
      <c r="S228" s="376">
        <v>4876.3810000000003</v>
      </c>
      <c r="T228" s="381"/>
      <c r="U228" s="376">
        <v>6303.7150000000001</v>
      </c>
    </row>
    <row r="229" spans="15:21" ht="14" x14ac:dyDescent="0.15">
      <c r="O229" s="367"/>
      <c r="P229" s="367"/>
      <c r="Q229" s="367"/>
      <c r="R229" s="377"/>
      <c r="S229" s="376">
        <v>5259.5240000000003</v>
      </c>
      <c r="T229" s="381"/>
      <c r="U229" s="376">
        <v>5764.143</v>
      </c>
    </row>
    <row r="230" spans="15:21" ht="14" x14ac:dyDescent="0.15">
      <c r="O230" s="367"/>
      <c r="P230" s="367"/>
      <c r="Q230" s="367"/>
      <c r="R230" s="377"/>
      <c r="S230" s="376">
        <v>3702.5709999999999</v>
      </c>
      <c r="T230" s="381"/>
      <c r="U230" s="376">
        <v>5005.857</v>
      </c>
    </row>
    <row r="231" spans="15:21" ht="14" x14ac:dyDescent="0.15">
      <c r="O231" s="367"/>
      <c r="P231" s="367"/>
      <c r="Q231" s="367"/>
      <c r="R231" s="377"/>
      <c r="S231" s="376">
        <v>3994.81</v>
      </c>
      <c r="T231" s="381"/>
      <c r="U231" s="376">
        <v>5513</v>
      </c>
    </row>
    <row r="232" spans="15:21" ht="14" x14ac:dyDescent="0.15">
      <c r="O232" s="367"/>
      <c r="P232" s="367"/>
      <c r="Q232" s="367"/>
      <c r="R232" s="377"/>
      <c r="S232" s="376">
        <v>8435.9529999999995</v>
      </c>
      <c r="T232" s="381"/>
      <c r="U232" s="376">
        <v>2684.6190000000001</v>
      </c>
    </row>
    <row r="233" spans="15:21" ht="14" x14ac:dyDescent="0.15">
      <c r="O233" s="367"/>
      <c r="P233" s="367"/>
      <c r="Q233" s="367"/>
      <c r="R233" s="377"/>
      <c r="S233" s="376">
        <v>5635.0950000000003</v>
      </c>
      <c r="T233" s="381"/>
      <c r="U233" s="376">
        <v>6582.9520000000002</v>
      </c>
    </row>
    <row r="234" spans="15:21" ht="14" x14ac:dyDescent="0.15">
      <c r="O234" s="367"/>
      <c r="P234" s="367"/>
      <c r="Q234" s="367"/>
      <c r="R234" s="377"/>
      <c r="S234" s="376">
        <v>5155.5230000000001</v>
      </c>
      <c r="T234" s="381"/>
      <c r="U234" s="376">
        <v>5789.4290000000001</v>
      </c>
    </row>
    <row r="235" spans="15:21" ht="14" x14ac:dyDescent="0.15">
      <c r="O235" s="367"/>
      <c r="P235" s="367"/>
      <c r="Q235" s="367"/>
      <c r="R235" s="377"/>
      <c r="S235" s="376">
        <v>2347.5239999999999</v>
      </c>
      <c r="T235" s="381"/>
      <c r="U235" s="376">
        <v>5373.3329999999996</v>
      </c>
    </row>
    <row r="236" spans="15:21" ht="14" x14ac:dyDescent="0.15">
      <c r="O236" s="367"/>
      <c r="P236" s="367"/>
      <c r="Q236" s="367"/>
      <c r="R236" s="377"/>
      <c r="S236" s="376">
        <v>2464</v>
      </c>
      <c r="T236" s="381"/>
      <c r="U236" s="376">
        <v>8810.7139999999999</v>
      </c>
    </row>
    <row r="237" spans="15:21" ht="14" x14ac:dyDescent="0.15">
      <c r="O237" s="367"/>
      <c r="P237" s="367"/>
      <c r="Q237" s="367"/>
      <c r="R237" s="377"/>
      <c r="S237" s="376">
        <v>3209.9050000000002</v>
      </c>
      <c r="T237" s="381"/>
      <c r="U237" s="376">
        <v>7704.5240000000003</v>
      </c>
    </row>
    <row r="238" spans="15:21" ht="14" x14ac:dyDescent="0.15">
      <c r="O238" s="367"/>
      <c r="P238" s="367"/>
      <c r="Q238" s="367"/>
      <c r="R238" s="377"/>
      <c r="S238" s="376">
        <v>3781.7150000000001</v>
      </c>
      <c r="T238" s="381"/>
      <c r="U238" s="376">
        <v>7591.2380000000003</v>
      </c>
    </row>
    <row r="239" spans="15:21" ht="14" x14ac:dyDescent="0.15">
      <c r="O239" s="367"/>
      <c r="P239" s="367"/>
      <c r="Q239" s="367"/>
      <c r="R239" s="377"/>
      <c r="S239" s="376">
        <v>1287</v>
      </c>
      <c r="T239" s="381"/>
      <c r="U239" s="376">
        <v>9980.143</v>
      </c>
    </row>
    <row r="240" spans="15:21" ht="14" x14ac:dyDescent="0.15">
      <c r="O240" s="367"/>
      <c r="P240" s="367"/>
      <c r="Q240" s="367"/>
      <c r="R240" s="377"/>
      <c r="S240" s="376">
        <v>2225</v>
      </c>
      <c r="T240" s="381"/>
      <c r="U240" s="376">
        <v>7866.2849999999999</v>
      </c>
    </row>
    <row r="241" spans="15:21" ht="14" x14ac:dyDescent="0.15">
      <c r="O241" s="367"/>
      <c r="P241" s="367"/>
      <c r="Q241" s="367"/>
      <c r="R241" s="377"/>
      <c r="S241" s="376">
        <v>1966.19</v>
      </c>
      <c r="T241" s="381"/>
      <c r="U241" s="376">
        <v>6526.0959999999995</v>
      </c>
    </row>
    <row r="242" spans="15:21" ht="14" x14ac:dyDescent="0.15">
      <c r="O242" s="367"/>
      <c r="P242" s="367"/>
      <c r="Q242" s="367"/>
      <c r="R242" s="377"/>
      <c r="S242" s="376">
        <v>2015.2380000000001</v>
      </c>
      <c r="T242" s="381"/>
      <c r="U242" s="376">
        <v>6831.7139999999999</v>
      </c>
    </row>
    <row r="243" spans="15:21" ht="14" x14ac:dyDescent="0.15">
      <c r="O243" s="367"/>
      <c r="P243" s="367"/>
      <c r="Q243" s="367"/>
      <c r="R243" s="377"/>
      <c r="S243" s="376">
        <v>2025.143</v>
      </c>
      <c r="T243" s="381"/>
      <c r="U243" s="376">
        <v>10808.096</v>
      </c>
    </row>
    <row r="244" spans="15:21" ht="14" x14ac:dyDescent="0.15">
      <c r="O244" s="367"/>
      <c r="P244" s="367"/>
      <c r="Q244" s="367"/>
      <c r="R244" s="377"/>
      <c r="S244" s="376">
        <v>2712.904</v>
      </c>
      <c r="T244" s="381"/>
      <c r="U244" s="376">
        <v>2324.19</v>
      </c>
    </row>
    <row r="245" spans="15:21" ht="14" x14ac:dyDescent="0.15">
      <c r="O245" s="367"/>
      <c r="P245" s="367"/>
      <c r="Q245" s="367"/>
      <c r="R245" s="377"/>
      <c r="S245" s="376">
        <v>3479.5230000000001</v>
      </c>
      <c r="T245" s="381"/>
      <c r="U245" s="376">
        <v>4667.5720000000001</v>
      </c>
    </row>
    <row r="246" spans="15:21" ht="14" x14ac:dyDescent="0.15">
      <c r="O246" s="367"/>
      <c r="P246" s="367"/>
      <c r="Q246" s="367"/>
      <c r="R246" s="377"/>
      <c r="S246" s="376">
        <v>3441</v>
      </c>
      <c r="T246" s="381"/>
      <c r="U246" s="376">
        <v>6636.0950000000003</v>
      </c>
    </row>
    <row r="247" spans="15:21" ht="14" x14ac:dyDescent="0.15">
      <c r="O247" s="367"/>
      <c r="P247" s="367"/>
      <c r="Q247" s="367"/>
      <c r="R247" s="377"/>
      <c r="S247" s="376">
        <v>2901.4760000000001</v>
      </c>
      <c r="T247" s="381"/>
      <c r="U247" s="376">
        <v>6350.0479999999998</v>
      </c>
    </row>
    <row r="248" spans="15:21" ht="14" x14ac:dyDescent="0.15">
      <c r="O248" s="367"/>
      <c r="P248" s="367"/>
      <c r="Q248" s="367"/>
      <c r="R248" s="377"/>
      <c r="S248" s="376">
        <v>3365.5239999999999</v>
      </c>
      <c r="T248" s="381"/>
      <c r="U248" s="376">
        <v>4235.9520000000002</v>
      </c>
    </row>
    <row r="249" spans="15:21" ht="14" x14ac:dyDescent="0.15">
      <c r="O249" s="367"/>
      <c r="P249" s="367"/>
      <c r="Q249" s="367"/>
      <c r="R249" s="377"/>
      <c r="S249" s="376">
        <v>2798.4279999999999</v>
      </c>
      <c r="T249" s="381"/>
      <c r="U249" s="376">
        <v>4942.0950000000003</v>
      </c>
    </row>
    <row r="250" spans="15:21" ht="14" x14ac:dyDescent="0.15">
      <c r="O250" s="367"/>
      <c r="P250" s="367"/>
      <c r="Q250" s="367"/>
      <c r="R250" s="377"/>
      <c r="S250" s="376">
        <v>2574.5709999999999</v>
      </c>
      <c r="T250" s="381"/>
      <c r="U250" s="376">
        <v>5714.4759999999997</v>
      </c>
    </row>
    <row r="251" spans="15:21" ht="14" x14ac:dyDescent="0.15">
      <c r="O251" s="367"/>
      <c r="P251" s="367"/>
      <c r="Q251" s="367"/>
      <c r="R251" s="377"/>
      <c r="S251" s="376">
        <v>13237.523999999999</v>
      </c>
      <c r="T251" s="381"/>
      <c r="U251" s="376">
        <v>6079.81</v>
      </c>
    </row>
    <row r="252" spans="15:21" ht="14" x14ac:dyDescent="0.15">
      <c r="O252" s="367"/>
      <c r="P252" s="367"/>
      <c r="Q252" s="367"/>
      <c r="R252" s="377"/>
      <c r="S252" s="376">
        <v>10206.285</v>
      </c>
      <c r="T252" s="381"/>
      <c r="U252" s="376">
        <v>3799.9520000000002</v>
      </c>
    </row>
    <row r="253" spans="15:21" ht="14" x14ac:dyDescent="0.15">
      <c r="O253" s="367"/>
      <c r="P253" s="367"/>
      <c r="Q253" s="367"/>
      <c r="R253" s="377"/>
      <c r="S253" s="376">
        <v>5692.1909999999998</v>
      </c>
      <c r="T253" s="381"/>
      <c r="U253" s="376">
        <v>6652</v>
      </c>
    </row>
    <row r="254" spans="15:21" ht="14" x14ac:dyDescent="0.15">
      <c r="O254" s="367"/>
      <c r="P254" s="367"/>
      <c r="Q254" s="367"/>
      <c r="R254" s="377"/>
      <c r="S254" s="376">
        <v>9358.2860000000001</v>
      </c>
      <c r="T254" s="381"/>
      <c r="U254" s="376">
        <v>5654.3329999999996</v>
      </c>
    </row>
    <row r="255" spans="15:21" ht="14" x14ac:dyDescent="0.15">
      <c r="O255" s="367"/>
      <c r="P255" s="367"/>
      <c r="Q255" s="367"/>
      <c r="R255" s="377"/>
      <c r="S255" s="376">
        <v>15636.237999999999</v>
      </c>
      <c r="T255" s="381"/>
      <c r="U255" s="376">
        <v>8939.3330000000005</v>
      </c>
    </row>
    <row r="256" spans="15:21" ht="14" x14ac:dyDescent="0.15">
      <c r="O256" s="367"/>
      <c r="P256" s="367"/>
      <c r="Q256" s="367"/>
      <c r="R256" s="377"/>
      <c r="S256" s="376">
        <v>8891.143</v>
      </c>
      <c r="T256" s="381"/>
      <c r="U256" s="376">
        <v>6431.4759999999997</v>
      </c>
    </row>
    <row r="257" spans="15:21" ht="14" x14ac:dyDescent="0.15">
      <c r="O257" s="367"/>
      <c r="P257" s="367"/>
      <c r="Q257" s="367"/>
      <c r="R257" s="377"/>
      <c r="S257" s="376">
        <v>8206.857</v>
      </c>
      <c r="T257" s="381"/>
      <c r="U257" s="376">
        <v>4364.4759999999997</v>
      </c>
    </row>
    <row r="258" spans="15:21" ht="14" x14ac:dyDescent="0.15">
      <c r="O258" s="367"/>
      <c r="P258" s="367"/>
      <c r="Q258" s="367"/>
      <c r="R258" s="377"/>
      <c r="S258" s="376">
        <v>7911.9530000000004</v>
      </c>
      <c r="T258" s="381"/>
      <c r="U258" s="376">
        <v>3148.1909999999998</v>
      </c>
    </row>
    <row r="259" spans="15:21" ht="14" x14ac:dyDescent="0.15">
      <c r="O259" s="367"/>
      <c r="P259" s="367"/>
      <c r="Q259" s="367"/>
      <c r="R259" s="377"/>
      <c r="S259" s="376">
        <v>12429.953</v>
      </c>
      <c r="T259" s="381"/>
      <c r="U259" s="376">
        <v>6400.6670000000004</v>
      </c>
    </row>
    <row r="260" spans="15:21" ht="14" x14ac:dyDescent="0.15">
      <c r="O260" s="367"/>
      <c r="P260" s="367"/>
      <c r="Q260" s="367"/>
      <c r="R260" s="377"/>
      <c r="S260" s="376">
        <v>17389.189999999999</v>
      </c>
      <c r="T260" s="381"/>
      <c r="U260" s="376">
        <v>4107.4279999999999</v>
      </c>
    </row>
    <row r="261" spans="15:21" ht="14" x14ac:dyDescent="0.15">
      <c r="O261" s="367"/>
      <c r="P261" s="367"/>
      <c r="Q261" s="367"/>
      <c r="R261" s="377"/>
      <c r="S261" s="376">
        <v>18345.238000000001</v>
      </c>
      <c r="T261" s="381"/>
      <c r="U261" s="376">
        <v>4640.6670000000004</v>
      </c>
    </row>
    <row r="262" spans="15:21" ht="14" x14ac:dyDescent="0.15">
      <c r="O262" s="367"/>
      <c r="P262" s="367"/>
      <c r="Q262" s="367"/>
      <c r="R262" s="377"/>
      <c r="S262" s="376">
        <v>11740.191000000001</v>
      </c>
      <c r="T262" s="381"/>
      <c r="U262" s="376">
        <v>3603.2860000000001</v>
      </c>
    </row>
    <row r="263" spans="15:21" ht="14" x14ac:dyDescent="0.15">
      <c r="O263" s="367"/>
      <c r="P263" s="367"/>
      <c r="Q263" s="367"/>
      <c r="R263" s="377"/>
      <c r="S263" s="376">
        <v>8345.6659999999993</v>
      </c>
      <c r="T263" s="381"/>
      <c r="U263" s="376">
        <v>4756.6660000000002</v>
      </c>
    </row>
    <row r="264" spans="15:21" ht="14" x14ac:dyDescent="0.15">
      <c r="O264" s="367"/>
      <c r="P264" s="367"/>
      <c r="Q264" s="367"/>
      <c r="R264" s="377"/>
      <c r="S264" s="376">
        <v>13772.143</v>
      </c>
      <c r="T264" s="381"/>
      <c r="U264" s="376">
        <v>4843.4279999999999</v>
      </c>
    </row>
    <row r="265" spans="15:21" ht="14" x14ac:dyDescent="0.15">
      <c r="O265" s="367"/>
      <c r="P265" s="367"/>
      <c r="Q265" s="367"/>
      <c r="R265" s="377"/>
      <c r="S265" s="376">
        <v>10074.380999999999</v>
      </c>
      <c r="T265" s="381"/>
      <c r="U265" s="376">
        <v>4039.5239999999999</v>
      </c>
    </row>
    <row r="266" spans="15:21" ht="14" x14ac:dyDescent="0.15">
      <c r="O266" s="367"/>
      <c r="P266" s="367"/>
      <c r="Q266" s="367"/>
      <c r="R266" s="377"/>
      <c r="S266" s="376">
        <v>9609.0959999999995</v>
      </c>
      <c r="T266" s="381"/>
      <c r="U266" s="376">
        <v>3724.5720000000001</v>
      </c>
    </row>
    <row r="267" spans="15:21" ht="14" x14ac:dyDescent="0.15">
      <c r="O267" s="367"/>
      <c r="P267" s="367"/>
      <c r="Q267" s="367"/>
      <c r="R267" s="377"/>
      <c r="S267" s="376"/>
      <c r="T267" s="381"/>
      <c r="U267" s="376">
        <v>4204.9530000000004</v>
      </c>
    </row>
    <row r="268" spans="15:21" ht="14" x14ac:dyDescent="0.15">
      <c r="O268" s="367"/>
      <c r="P268" s="367"/>
      <c r="Q268" s="367"/>
      <c r="R268" s="377"/>
      <c r="S268" s="376"/>
      <c r="T268" s="381"/>
      <c r="U268" s="376">
        <v>2882.0949999999998</v>
      </c>
    </row>
    <row r="269" spans="15:21" ht="14" x14ac:dyDescent="0.15">
      <c r="O269" s="367"/>
      <c r="P269" s="367"/>
      <c r="Q269" s="367"/>
      <c r="R269" s="377"/>
      <c r="S269" s="376"/>
      <c r="T269" s="381"/>
      <c r="U269" s="376">
        <v>4641.3810000000003</v>
      </c>
    </row>
    <row r="270" spans="15:21" ht="14" x14ac:dyDescent="0.15">
      <c r="O270" s="367"/>
      <c r="P270" s="367"/>
      <c r="Q270" s="367"/>
      <c r="R270" s="377"/>
      <c r="S270" s="376"/>
      <c r="T270" s="381"/>
      <c r="U270" s="376">
        <v>5181.4769999999999</v>
      </c>
    </row>
    <row r="271" spans="15:21" ht="14" x14ac:dyDescent="0.15">
      <c r="O271" s="367"/>
      <c r="P271" s="367"/>
      <c r="Q271" s="367"/>
      <c r="R271" s="377"/>
      <c r="S271" s="376"/>
      <c r="T271" s="381"/>
      <c r="U271" s="376">
        <v>6023.7619999999997</v>
      </c>
    </row>
    <row r="272" spans="15:21" ht="14" x14ac:dyDescent="0.15">
      <c r="O272" s="367"/>
      <c r="P272" s="367"/>
      <c r="Q272" s="367"/>
      <c r="R272" s="377"/>
      <c r="S272" s="376"/>
      <c r="T272" s="381"/>
      <c r="U272" s="376">
        <v>6736.3329999999996</v>
      </c>
    </row>
    <row r="273" spans="15:21" ht="14" x14ac:dyDescent="0.15">
      <c r="O273" s="367"/>
      <c r="P273" s="367"/>
      <c r="Q273" s="367"/>
      <c r="R273" s="377"/>
      <c r="S273" s="376"/>
      <c r="T273" s="381"/>
      <c r="U273" s="376">
        <v>4907.4279999999999</v>
      </c>
    </row>
    <row r="274" spans="15:21" ht="14" x14ac:dyDescent="0.15">
      <c r="O274" s="367"/>
      <c r="P274" s="367"/>
      <c r="Q274" s="367"/>
      <c r="R274" s="377"/>
      <c r="S274" s="376"/>
      <c r="T274" s="381"/>
      <c r="U274" s="376">
        <v>2614.857</v>
      </c>
    </row>
    <row r="275" spans="15:21" ht="14" x14ac:dyDescent="0.15">
      <c r="O275" s="367"/>
      <c r="P275" s="367"/>
      <c r="Q275" s="367"/>
      <c r="R275" s="377"/>
      <c r="S275" s="376"/>
      <c r="T275" s="381"/>
      <c r="U275" s="376">
        <v>4251.3339999999998</v>
      </c>
    </row>
    <row r="276" spans="15:21" ht="14" x14ac:dyDescent="0.15">
      <c r="O276" s="367"/>
      <c r="P276" s="367"/>
      <c r="Q276" s="367"/>
      <c r="R276" s="377"/>
      <c r="S276" s="376"/>
      <c r="T276" s="381"/>
      <c r="U276" s="376">
        <v>4551.0950000000003</v>
      </c>
    </row>
    <row r="277" spans="15:21" ht="14" x14ac:dyDescent="0.15">
      <c r="O277" s="367"/>
      <c r="P277" s="367"/>
      <c r="Q277" s="367"/>
      <c r="R277" s="377"/>
      <c r="S277" s="376"/>
      <c r="T277" s="381"/>
      <c r="U277" s="376">
        <v>5779.2380000000003</v>
      </c>
    </row>
    <row r="278" spans="15:21" ht="14" x14ac:dyDescent="0.15">
      <c r="O278" s="367"/>
      <c r="P278" s="367"/>
      <c r="Q278" s="367"/>
      <c r="R278" s="377"/>
      <c r="S278" s="376"/>
      <c r="T278" s="381"/>
      <c r="U278" s="376">
        <v>8694.3809999999994</v>
      </c>
    </row>
    <row r="279" spans="15:21" ht="14" x14ac:dyDescent="0.15">
      <c r="O279" s="367"/>
      <c r="P279" s="367"/>
      <c r="Q279" s="367"/>
      <c r="R279" s="377"/>
      <c r="S279" s="376"/>
      <c r="T279" s="381"/>
      <c r="U279" s="376">
        <v>6919.81</v>
      </c>
    </row>
    <row r="280" spans="15:21" ht="14" x14ac:dyDescent="0.15">
      <c r="O280" s="367"/>
      <c r="P280" s="367"/>
      <c r="Q280" s="367"/>
      <c r="R280" s="377"/>
      <c r="S280" s="376"/>
      <c r="T280" s="381"/>
      <c r="U280" s="376">
        <v>4743.857</v>
      </c>
    </row>
    <row r="281" spans="15:21" ht="14" x14ac:dyDescent="0.15">
      <c r="O281" s="367"/>
      <c r="P281" s="367"/>
      <c r="Q281" s="367"/>
      <c r="R281" s="377"/>
      <c r="S281" s="376"/>
      <c r="T281" s="381"/>
      <c r="U281" s="376">
        <v>4632.5720000000001</v>
      </c>
    </row>
    <row r="282" spans="15:21" ht="14" x14ac:dyDescent="0.15">
      <c r="O282" s="367"/>
      <c r="P282" s="367"/>
      <c r="Q282" s="367"/>
      <c r="R282" s="377"/>
      <c r="S282" s="376"/>
      <c r="T282" s="381"/>
      <c r="U282" s="376">
        <v>8439.5720000000001</v>
      </c>
    </row>
    <row r="283" spans="15:21" ht="14" x14ac:dyDescent="0.15">
      <c r="O283" s="367"/>
      <c r="P283" s="367"/>
      <c r="Q283" s="367"/>
      <c r="R283" s="377"/>
      <c r="S283" s="376"/>
      <c r="T283" s="381"/>
      <c r="U283" s="376">
        <v>4213.1419999999998</v>
      </c>
    </row>
    <row r="284" spans="15:21" ht="14" x14ac:dyDescent="0.15">
      <c r="O284" s="367"/>
      <c r="P284" s="367"/>
      <c r="Q284" s="367"/>
      <c r="R284" s="377"/>
      <c r="S284" s="376"/>
      <c r="T284" s="381"/>
      <c r="U284" s="376">
        <v>7187.5230000000001</v>
      </c>
    </row>
    <row r="285" spans="15:21" ht="14" x14ac:dyDescent="0.15">
      <c r="O285" s="367"/>
      <c r="P285" s="367"/>
      <c r="Q285" s="367"/>
      <c r="R285" s="377"/>
      <c r="S285" s="376"/>
      <c r="T285" s="381"/>
    </row>
    <row r="286" spans="15:21" ht="14" x14ac:dyDescent="0.15">
      <c r="O286" s="367"/>
      <c r="P286" s="367"/>
      <c r="Q286" s="367"/>
      <c r="R286" s="377"/>
      <c r="S286" s="376"/>
      <c r="T286" s="381"/>
    </row>
    <row r="287" spans="15:21" ht="14" x14ac:dyDescent="0.15">
      <c r="O287" s="367"/>
      <c r="P287" s="367"/>
      <c r="Q287" s="367"/>
      <c r="R287" s="377"/>
      <c r="S287" s="376"/>
      <c r="T287" s="381"/>
    </row>
    <row r="288" spans="15:21" ht="14" x14ac:dyDescent="0.15">
      <c r="O288" s="367"/>
      <c r="P288" s="367"/>
      <c r="Q288" s="367"/>
      <c r="R288" s="377"/>
      <c r="S288" s="376"/>
      <c r="T288" s="381"/>
    </row>
    <row r="289" spans="15:20" ht="14" x14ac:dyDescent="0.15">
      <c r="O289" s="367"/>
      <c r="P289" s="367"/>
      <c r="Q289" s="367"/>
      <c r="R289" s="377"/>
      <c r="S289" s="376"/>
      <c r="T289" s="381"/>
    </row>
    <row r="290" spans="15:20" ht="14" x14ac:dyDescent="0.15">
      <c r="O290" s="367"/>
      <c r="P290" s="367"/>
      <c r="Q290" s="367"/>
      <c r="R290" s="377"/>
      <c r="S290" s="376"/>
      <c r="T290" s="381"/>
    </row>
    <row r="291" spans="15:20" ht="14" x14ac:dyDescent="0.15">
      <c r="O291" s="367"/>
      <c r="P291" s="367"/>
      <c r="Q291" s="367"/>
      <c r="R291" s="377"/>
      <c r="T291" s="381"/>
    </row>
    <row r="292" spans="15:20" ht="14" x14ac:dyDescent="0.15">
      <c r="O292" s="367"/>
      <c r="P292" s="367"/>
      <c r="Q292" s="367"/>
      <c r="R292" s="377"/>
      <c r="T292" s="381"/>
    </row>
    <row r="293" spans="15:20" ht="14" x14ac:dyDescent="0.15">
      <c r="O293" s="367"/>
      <c r="P293" s="367"/>
      <c r="Q293" s="367"/>
      <c r="R293" s="377"/>
      <c r="T293" s="381"/>
    </row>
    <row r="294" spans="15:20" ht="14" x14ac:dyDescent="0.15">
      <c r="O294" s="367"/>
      <c r="P294" s="367"/>
      <c r="Q294" s="367"/>
      <c r="R294" s="377"/>
      <c r="T294" s="381"/>
    </row>
    <row r="295" spans="15:20" ht="14" x14ac:dyDescent="0.15">
      <c r="O295" s="367"/>
      <c r="P295" s="367"/>
      <c r="Q295" s="367"/>
      <c r="R295" s="377"/>
      <c r="T295" s="381"/>
    </row>
    <row r="296" spans="15:20" ht="14" x14ac:dyDescent="0.15">
      <c r="O296" s="367"/>
      <c r="P296" s="367"/>
      <c r="Q296" s="367"/>
      <c r="R296" s="377"/>
      <c r="T296" s="381"/>
    </row>
    <row r="297" spans="15:20" ht="14" x14ac:dyDescent="0.15">
      <c r="O297" s="367"/>
      <c r="P297" s="367"/>
      <c r="Q297" s="367"/>
      <c r="R297" s="377"/>
      <c r="T297" s="381"/>
    </row>
    <row r="298" spans="15:20" ht="14" x14ac:dyDescent="0.15">
      <c r="O298" s="367"/>
      <c r="P298" s="367"/>
      <c r="Q298" s="367"/>
      <c r="R298" s="377"/>
      <c r="T298" s="381"/>
    </row>
    <row r="299" spans="15:20" ht="14" x14ac:dyDescent="0.15">
      <c r="O299" s="367"/>
      <c r="P299" s="367"/>
      <c r="Q299" s="367"/>
      <c r="R299" s="377"/>
      <c r="T299" s="381"/>
    </row>
    <row r="300" spans="15:20" ht="14" x14ac:dyDescent="0.15">
      <c r="O300" s="367"/>
      <c r="P300" s="367"/>
      <c r="Q300" s="367"/>
      <c r="R300" s="377"/>
      <c r="T300" s="381"/>
    </row>
    <row r="301" spans="15:20" ht="14" x14ac:dyDescent="0.15">
      <c r="O301" s="367"/>
      <c r="P301" s="367"/>
      <c r="Q301" s="367"/>
      <c r="R301" s="377"/>
      <c r="T301" s="381"/>
    </row>
    <row r="302" spans="15:20" ht="14" x14ac:dyDescent="0.15">
      <c r="O302" s="367"/>
      <c r="P302" s="367"/>
      <c r="Q302" s="367"/>
      <c r="R302" s="377"/>
      <c r="T302" s="381"/>
    </row>
    <row r="303" spans="15:20" ht="14" x14ac:dyDescent="0.15">
      <c r="O303" s="367"/>
      <c r="P303" s="367"/>
      <c r="Q303" s="367"/>
      <c r="R303" s="377"/>
      <c r="T303" s="381"/>
    </row>
    <row r="304" spans="15:20" ht="14" x14ac:dyDescent="0.15">
      <c r="O304" s="367"/>
      <c r="P304" s="367"/>
      <c r="Q304" s="367"/>
      <c r="R304" s="377"/>
      <c r="T304" s="381"/>
    </row>
    <row r="305" spans="15:20" ht="14" x14ac:dyDescent="0.15">
      <c r="O305" s="367"/>
      <c r="P305" s="367"/>
      <c r="Q305" s="367"/>
      <c r="R305" s="377"/>
      <c r="T305" s="381"/>
    </row>
    <row r="306" spans="15:20" ht="14" x14ac:dyDescent="0.15">
      <c r="O306" s="367"/>
      <c r="P306" s="367"/>
      <c r="Q306" s="367"/>
      <c r="R306" s="377"/>
      <c r="T306" s="381"/>
    </row>
    <row r="307" spans="15:20" ht="14" x14ac:dyDescent="0.15">
      <c r="O307" s="367"/>
      <c r="P307" s="367"/>
      <c r="Q307" s="367"/>
      <c r="R307" s="377"/>
      <c r="T307" s="381"/>
    </row>
    <row r="308" spans="15:20" ht="14" x14ac:dyDescent="0.15">
      <c r="O308" s="367"/>
      <c r="P308" s="367"/>
      <c r="Q308" s="367"/>
      <c r="R308" s="377"/>
      <c r="T308" s="381"/>
    </row>
    <row r="309" spans="15:20" ht="14" x14ac:dyDescent="0.15">
      <c r="O309" s="367"/>
      <c r="P309" s="367"/>
      <c r="Q309" s="367"/>
      <c r="R309" s="377"/>
      <c r="T309" s="381"/>
    </row>
    <row r="310" spans="15:20" ht="14" x14ac:dyDescent="0.15">
      <c r="O310" s="367"/>
      <c r="P310" s="367"/>
      <c r="Q310" s="367"/>
      <c r="R310" s="377"/>
      <c r="T310" s="381"/>
    </row>
    <row r="311" spans="15:20" ht="14" x14ac:dyDescent="0.15">
      <c r="O311" s="367"/>
      <c r="P311" s="367"/>
      <c r="Q311" s="367"/>
      <c r="R311" s="377"/>
      <c r="T311" s="381"/>
    </row>
    <row r="312" spans="15:20" ht="14" x14ac:dyDescent="0.15">
      <c r="O312" s="367"/>
      <c r="P312" s="367"/>
      <c r="Q312" s="367"/>
      <c r="R312" s="377"/>
      <c r="T312" s="381"/>
    </row>
    <row r="313" spans="15:20" ht="14" x14ac:dyDescent="0.15">
      <c r="O313" s="367"/>
      <c r="P313" s="367"/>
      <c r="Q313" s="367"/>
      <c r="R313" s="377"/>
      <c r="T313" s="381"/>
    </row>
    <row r="314" spans="15:20" ht="14" x14ac:dyDescent="0.15">
      <c r="O314" s="367"/>
      <c r="P314" s="367"/>
      <c r="Q314" s="367"/>
      <c r="R314" s="377"/>
      <c r="T314" s="381"/>
    </row>
    <row r="315" spans="15:20" ht="14" x14ac:dyDescent="0.15">
      <c r="O315" s="367"/>
      <c r="P315" s="367"/>
      <c r="Q315" s="367"/>
      <c r="R315" s="377"/>
      <c r="T315" s="381"/>
    </row>
    <row r="316" spans="15:20" ht="14" x14ac:dyDescent="0.15">
      <c r="O316" s="367"/>
      <c r="P316" s="367"/>
      <c r="Q316" s="367"/>
      <c r="R316" s="377"/>
      <c r="T316" s="381"/>
    </row>
    <row r="317" spans="15:20" ht="14" x14ac:dyDescent="0.15">
      <c r="O317" s="367"/>
      <c r="P317" s="367"/>
      <c r="Q317" s="367"/>
      <c r="R317" s="377"/>
      <c r="T317" s="381"/>
    </row>
    <row r="318" spans="15:20" ht="14" x14ac:dyDescent="0.15">
      <c r="O318" s="367"/>
      <c r="P318" s="367"/>
      <c r="Q318" s="367"/>
      <c r="R318" s="377"/>
      <c r="T318" s="381"/>
    </row>
    <row r="319" spans="15:20" ht="14" x14ac:dyDescent="0.15">
      <c r="O319" s="367"/>
      <c r="P319" s="367"/>
      <c r="Q319" s="367"/>
      <c r="R319" s="377"/>
      <c r="T319" s="381"/>
    </row>
    <row r="320" spans="15:20" ht="14" x14ac:dyDescent="0.15">
      <c r="O320" s="367"/>
      <c r="P320" s="367"/>
      <c r="Q320" s="367"/>
      <c r="R320" s="377"/>
      <c r="T320" s="381"/>
    </row>
    <row r="321" spans="15:20" ht="14" x14ac:dyDescent="0.15">
      <c r="O321" s="367"/>
      <c r="P321" s="367"/>
      <c r="Q321" s="367"/>
      <c r="R321" s="377"/>
      <c r="T321" s="381"/>
    </row>
    <row r="322" spans="15:20" ht="14" x14ac:dyDescent="0.15">
      <c r="O322" s="367"/>
      <c r="P322" s="367"/>
      <c r="Q322" s="367"/>
      <c r="R322" s="377"/>
      <c r="T322" s="381"/>
    </row>
    <row r="323" spans="15:20" ht="14" x14ac:dyDescent="0.15">
      <c r="O323" s="367"/>
      <c r="P323" s="367"/>
      <c r="Q323" s="367"/>
      <c r="R323" s="377"/>
      <c r="T323" s="381"/>
    </row>
    <row r="324" spans="15:20" ht="14" x14ac:dyDescent="0.15">
      <c r="O324" s="367"/>
      <c r="P324" s="367"/>
      <c r="Q324" s="367"/>
      <c r="R324" s="377"/>
      <c r="T324" s="381"/>
    </row>
    <row r="325" spans="15:20" ht="14" x14ac:dyDescent="0.15">
      <c r="O325" s="367"/>
      <c r="P325" s="367"/>
      <c r="Q325" s="367"/>
      <c r="R325" s="377"/>
      <c r="T325" s="381"/>
    </row>
    <row r="326" spans="15:20" ht="14" x14ac:dyDescent="0.15">
      <c r="O326" s="367"/>
      <c r="P326" s="367"/>
      <c r="Q326" s="367"/>
      <c r="R326" s="377"/>
      <c r="T326" s="381"/>
    </row>
    <row r="327" spans="15:20" ht="14" x14ac:dyDescent="0.15">
      <c r="O327" s="367"/>
      <c r="P327" s="367"/>
      <c r="Q327" s="367"/>
      <c r="R327" s="377"/>
      <c r="T327" s="381"/>
    </row>
    <row r="328" spans="15:20" ht="14" x14ac:dyDescent="0.15">
      <c r="O328" s="367"/>
      <c r="P328" s="367"/>
      <c r="Q328" s="367"/>
      <c r="R328" s="377"/>
      <c r="T328" s="381"/>
    </row>
    <row r="329" spans="15:20" ht="14" x14ac:dyDescent="0.15">
      <c r="O329" s="367"/>
      <c r="P329" s="367"/>
      <c r="Q329" s="367"/>
      <c r="R329" s="377"/>
      <c r="T329" s="381"/>
    </row>
    <row r="330" spans="15:20" ht="14" x14ac:dyDescent="0.15">
      <c r="O330" s="367"/>
      <c r="P330" s="367"/>
      <c r="Q330" s="367"/>
      <c r="R330" s="377"/>
      <c r="T330" s="381"/>
    </row>
    <row r="331" spans="15:20" ht="14" x14ac:dyDescent="0.15">
      <c r="O331" s="367"/>
      <c r="P331" s="367"/>
      <c r="Q331" s="367"/>
      <c r="R331" s="377"/>
      <c r="T331" s="381"/>
    </row>
    <row r="332" spans="15:20" ht="14" x14ac:dyDescent="0.15">
      <c r="O332" s="367"/>
      <c r="P332" s="367"/>
      <c r="Q332" s="367"/>
      <c r="R332" s="377"/>
      <c r="T332" s="381"/>
    </row>
    <row r="333" spans="15:20" ht="14" x14ac:dyDescent="0.15">
      <c r="O333" s="367"/>
      <c r="P333" s="367"/>
      <c r="Q333" s="367"/>
      <c r="R333" s="377"/>
      <c r="T333" s="381"/>
    </row>
    <row r="334" spans="15:20" ht="14" x14ac:dyDescent="0.15">
      <c r="O334" s="367"/>
      <c r="P334" s="367"/>
      <c r="Q334" s="367"/>
      <c r="R334" s="377"/>
      <c r="T334" s="381"/>
    </row>
    <row r="335" spans="15:20" ht="14" x14ac:dyDescent="0.15">
      <c r="O335" s="367"/>
      <c r="P335" s="367"/>
      <c r="Q335" s="367"/>
      <c r="R335" s="377"/>
      <c r="T335" s="381"/>
    </row>
    <row r="336" spans="15:20" ht="14" x14ac:dyDescent="0.15">
      <c r="O336" s="367"/>
      <c r="P336" s="367"/>
      <c r="Q336" s="367"/>
      <c r="R336" s="377"/>
      <c r="T336" s="381"/>
    </row>
    <row r="337" spans="15:20" ht="14" x14ac:dyDescent="0.15">
      <c r="O337" s="367"/>
      <c r="P337" s="367"/>
      <c r="Q337" s="367"/>
      <c r="R337" s="377"/>
      <c r="T337" s="381"/>
    </row>
    <row r="338" spans="15:20" ht="14" x14ac:dyDescent="0.15">
      <c r="O338" s="367"/>
      <c r="P338" s="367"/>
      <c r="Q338" s="367"/>
      <c r="R338" s="377"/>
      <c r="T338" s="381"/>
    </row>
    <row r="339" spans="15:20" ht="14" x14ac:dyDescent="0.15">
      <c r="O339" s="367"/>
      <c r="P339" s="367"/>
      <c r="Q339" s="367"/>
      <c r="R339" s="377"/>
      <c r="T339" s="381"/>
    </row>
    <row r="340" spans="15:20" ht="14" x14ac:dyDescent="0.15">
      <c r="O340" s="367"/>
      <c r="P340" s="367"/>
      <c r="Q340" s="367"/>
      <c r="R340" s="377"/>
      <c r="T340" s="381"/>
    </row>
    <row r="341" spans="15:20" ht="14" x14ac:dyDescent="0.15">
      <c r="O341" s="367"/>
      <c r="P341" s="367"/>
      <c r="Q341" s="367"/>
      <c r="R341" s="377"/>
      <c r="T341" s="381"/>
    </row>
    <row r="342" spans="15:20" ht="14" x14ac:dyDescent="0.15">
      <c r="O342" s="367"/>
      <c r="P342" s="367"/>
      <c r="Q342" s="367"/>
      <c r="R342" s="377"/>
      <c r="T342" s="381"/>
    </row>
    <row r="343" spans="15:20" ht="14" x14ac:dyDescent="0.15">
      <c r="O343" s="367"/>
      <c r="P343" s="367"/>
      <c r="Q343" s="367"/>
      <c r="R343" s="377"/>
      <c r="T343" s="381"/>
    </row>
    <row r="344" spans="15:20" ht="14" x14ac:dyDescent="0.15">
      <c r="O344" s="367"/>
      <c r="P344" s="367"/>
      <c r="Q344" s="367"/>
      <c r="R344" s="377"/>
      <c r="T344" s="381"/>
    </row>
    <row r="345" spans="15:20" ht="14" x14ac:dyDescent="0.15">
      <c r="O345" s="367"/>
      <c r="P345" s="367"/>
      <c r="Q345" s="367"/>
      <c r="R345" s="377"/>
      <c r="T345" s="381"/>
    </row>
    <row r="346" spans="15:20" ht="14" x14ac:dyDescent="0.15">
      <c r="O346" s="367"/>
      <c r="P346" s="367"/>
      <c r="Q346" s="367"/>
      <c r="R346" s="377"/>
      <c r="T346" s="381"/>
    </row>
    <row r="347" spans="15:20" ht="14" x14ac:dyDescent="0.15">
      <c r="O347" s="367"/>
      <c r="P347" s="367"/>
      <c r="Q347" s="367"/>
      <c r="R347" s="377"/>
      <c r="T347" s="381"/>
    </row>
    <row r="348" spans="15:20" ht="14" x14ac:dyDescent="0.15">
      <c r="O348" s="367"/>
      <c r="P348" s="367"/>
      <c r="Q348" s="367"/>
      <c r="R348" s="377"/>
      <c r="T348" s="381"/>
    </row>
    <row r="349" spans="15:20" ht="14" x14ac:dyDescent="0.15">
      <c r="O349" s="367"/>
      <c r="P349" s="367"/>
      <c r="Q349" s="367"/>
      <c r="R349" s="377"/>
      <c r="T349" s="381"/>
    </row>
    <row r="350" spans="15:20" ht="14" x14ac:dyDescent="0.15">
      <c r="O350" s="367"/>
      <c r="P350" s="367"/>
      <c r="Q350" s="367"/>
      <c r="R350" s="377"/>
      <c r="T350" s="381"/>
    </row>
    <row r="351" spans="15:20" ht="14" x14ac:dyDescent="0.15">
      <c r="O351" s="367"/>
      <c r="P351" s="367"/>
      <c r="Q351" s="367"/>
      <c r="R351" s="377"/>
      <c r="T351" s="381"/>
    </row>
    <row r="352" spans="15:20" ht="14" x14ac:dyDescent="0.15">
      <c r="O352" s="367"/>
      <c r="P352" s="367"/>
      <c r="Q352" s="367"/>
      <c r="R352" s="377"/>
      <c r="T352" s="381"/>
    </row>
    <row r="353" spans="15:20" ht="14" x14ac:dyDescent="0.15">
      <c r="O353" s="367"/>
      <c r="P353" s="367"/>
      <c r="Q353" s="367"/>
      <c r="R353" s="377"/>
      <c r="T353" s="381"/>
    </row>
    <row r="354" spans="15:20" ht="14" x14ac:dyDescent="0.15">
      <c r="O354" s="367"/>
      <c r="P354" s="367"/>
      <c r="Q354" s="367"/>
      <c r="R354" s="377"/>
      <c r="T354" s="381"/>
    </row>
    <row r="355" spans="15:20" ht="14" x14ac:dyDescent="0.15">
      <c r="O355" s="367"/>
      <c r="P355" s="367"/>
      <c r="Q355" s="367"/>
      <c r="R355" s="377"/>
      <c r="T355" s="381"/>
    </row>
    <row r="356" spans="15:20" ht="14" x14ac:dyDescent="0.15">
      <c r="O356" s="367"/>
      <c r="P356" s="367"/>
      <c r="Q356" s="367"/>
      <c r="R356" s="377"/>
      <c r="T356" s="381"/>
    </row>
    <row r="357" spans="15:20" ht="14" x14ac:dyDescent="0.15">
      <c r="O357" s="367"/>
      <c r="P357" s="367"/>
      <c r="Q357" s="367"/>
      <c r="R357" s="377"/>
      <c r="T357" s="381"/>
    </row>
    <row r="358" spans="15:20" ht="14" x14ac:dyDescent="0.15">
      <c r="O358" s="367"/>
      <c r="P358" s="367"/>
      <c r="Q358" s="367"/>
      <c r="R358" s="377"/>
      <c r="T358" s="381"/>
    </row>
    <row r="359" spans="15:20" ht="14" x14ac:dyDescent="0.15">
      <c r="O359" s="367"/>
      <c r="P359" s="367"/>
      <c r="Q359" s="367"/>
      <c r="R359" s="377"/>
      <c r="T359" s="381"/>
    </row>
    <row r="360" spans="15:20" ht="14" x14ac:dyDescent="0.15">
      <c r="O360" s="367"/>
      <c r="P360" s="367"/>
      <c r="Q360" s="367"/>
      <c r="R360" s="377"/>
      <c r="T360" s="381"/>
    </row>
    <row r="361" spans="15:20" ht="14" x14ac:dyDescent="0.15">
      <c r="O361" s="367"/>
      <c r="P361" s="367"/>
      <c r="Q361" s="367"/>
      <c r="R361" s="377"/>
      <c r="T361" s="381"/>
    </row>
    <row r="362" spans="15:20" ht="14" x14ac:dyDescent="0.15">
      <c r="O362" s="367"/>
      <c r="P362" s="367"/>
      <c r="Q362" s="367"/>
      <c r="R362" s="377"/>
      <c r="T362" s="381"/>
    </row>
    <row r="363" spans="15:20" ht="14" x14ac:dyDescent="0.15">
      <c r="O363" s="367"/>
      <c r="P363" s="367"/>
      <c r="Q363" s="367"/>
      <c r="R363" s="377"/>
      <c r="T363" s="381"/>
    </row>
    <row r="364" spans="15:20" ht="14" x14ac:dyDescent="0.15">
      <c r="O364" s="367"/>
      <c r="P364" s="367"/>
      <c r="Q364" s="367"/>
      <c r="R364" s="377"/>
      <c r="T364" s="381"/>
    </row>
    <row r="365" spans="15:20" ht="14" x14ac:dyDescent="0.15">
      <c r="O365" s="367"/>
      <c r="P365" s="367"/>
      <c r="Q365" s="367"/>
      <c r="R365" s="377"/>
      <c r="T365" s="381"/>
    </row>
    <row r="366" spans="15:20" ht="14" x14ac:dyDescent="0.15">
      <c r="O366" s="367"/>
      <c r="P366" s="367"/>
      <c r="Q366" s="367"/>
      <c r="R366" s="377"/>
      <c r="T366" s="381"/>
    </row>
    <row r="367" spans="15:20" ht="14" x14ac:dyDescent="0.15">
      <c r="O367" s="367"/>
      <c r="P367" s="367"/>
      <c r="Q367" s="367"/>
      <c r="R367" s="377"/>
      <c r="T367" s="381"/>
    </row>
    <row r="368" spans="15:20" ht="14" x14ac:dyDescent="0.15">
      <c r="O368" s="367"/>
      <c r="P368" s="367"/>
      <c r="Q368" s="367"/>
      <c r="R368" s="377"/>
      <c r="T368" s="381"/>
    </row>
    <row r="369" spans="15:20" ht="14" x14ac:dyDescent="0.15">
      <c r="O369" s="367"/>
      <c r="P369" s="367"/>
      <c r="Q369" s="367"/>
      <c r="R369" s="377"/>
      <c r="T369" s="381"/>
    </row>
    <row r="370" spans="15:20" ht="14" x14ac:dyDescent="0.15">
      <c r="O370" s="367"/>
      <c r="P370" s="367"/>
      <c r="Q370" s="367"/>
      <c r="R370" s="377"/>
      <c r="T370" s="381"/>
    </row>
    <row r="371" spans="15:20" ht="14" x14ac:dyDescent="0.15">
      <c r="O371" s="367"/>
      <c r="P371" s="367"/>
      <c r="Q371" s="367"/>
      <c r="R371" s="377"/>
      <c r="T371" s="381"/>
    </row>
    <row r="372" spans="15:20" ht="14" x14ac:dyDescent="0.15">
      <c r="O372" s="367"/>
      <c r="P372" s="367"/>
      <c r="Q372" s="367"/>
      <c r="R372" s="377"/>
      <c r="T372" s="381"/>
    </row>
    <row r="373" spans="15:20" ht="14" x14ac:dyDescent="0.15">
      <c r="O373" s="367"/>
      <c r="P373" s="367"/>
      <c r="Q373" s="367"/>
      <c r="R373" s="377"/>
      <c r="T373" s="381"/>
    </row>
    <row r="374" spans="15:20" ht="14" x14ac:dyDescent="0.15">
      <c r="O374" s="367"/>
      <c r="P374" s="367"/>
      <c r="Q374" s="367"/>
      <c r="R374" s="377"/>
      <c r="T374" s="381"/>
    </row>
    <row r="375" spans="15:20" ht="14" x14ac:dyDescent="0.15">
      <c r="O375" s="367"/>
      <c r="P375" s="367"/>
      <c r="Q375" s="367"/>
      <c r="R375" s="377"/>
      <c r="T375" s="381"/>
    </row>
    <row r="376" spans="15:20" ht="14" x14ac:dyDescent="0.15">
      <c r="O376" s="367"/>
      <c r="P376" s="367"/>
      <c r="Q376" s="367"/>
      <c r="R376" s="377"/>
      <c r="T376" s="381"/>
    </row>
    <row r="377" spans="15:20" ht="14" x14ac:dyDescent="0.15">
      <c r="O377" s="367"/>
      <c r="P377" s="367"/>
      <c r="Q377" s="367"/>
      <c r="R377" s="377"/>
      <c r="T377" s="381"/>
    </row>
    <row r="378" spans="15:20" ht="14" x14ac:dyDescent="0.15">
      <c r="O378" s="367"/>
      <c r="P378" s="367"/>
      <c r="Q378" s="367"/>
      <c r="R378" s="377"/>
      <c r="T378" s="381"/>
    </row>
    <row r="379" spans="15:20" ht="14" x14ac:dyDescent="0.15">
      <c r="O379" s="367"/>
      <c r="P379" s="367"/>
      <c r="Q379" s="367"/>
      <c r="R379" s="377"/>
      <c r="T379" s="381"/>
    </row>
    <row r="380" spans="15:20" ht="14" x14ac:dyDescent="0.15">
      <c r="O380" s="367"/>
      <c r="P380" s="367"/>
      <c r="Q380" s="367"/>
      <c r="R380" s="377"/>
      <c r="T380" s="381"/>
    </row>
    <row r="381" spans="15:20" ht="14" x14ac:dyDescent="0.15">
      <c r="O381" s="367"/>
      <c r="P381" s="367"/>
      <c r="Q381" s="367"/>
      <c r="R381" s="377"/>
      <c r="T381" s="381"/>
    </row>
    <row r="382" spans="15:20" ht="14" x14ac:dyDescent="0.15">
      <c r="O382" s="367"/>
      <c r="P382" s="367"/>
      <c r="Q382" s="367"/>
      <c r="R382" s="377"/>
      <c r="T382" s="381"/>
    </row>
    <row r="383" spans="15:20" ht="14" x14ac:dyDescent="0.15">
      <c r="O383" s="367"/>
      <c r="P383" s="367"/>
      <c r="Q383" s="367"/>
      <c r="R383" s="377"/>
      <c r="T383" s="381"/>
    </row>
    <row r="384" spans="15:20" ht="14" x14ac:dyDescent="0.15">
      <c r="O384" s="367"/>
      <c r="P384" s="367"/>
      <c r="Q384" s="367"/>
      <c r="R384" s="377"/>
      <c r="T384" s="381"/>
    </row>
    <row r="385" spans="15:20" ht="14" x14ac:dyDescent="0.15">
      <c r="O385" s="367"/>
      <c r="P385" s="367"/>
      <c r="Q385" s="367"/>
      <c r="R385" s="377"/>
      <c r="T385" s="381"/>
    </row>
    <row r="386" spans="15:20" ht="14" x14ac:dyDescent="0.15">
      <c r="O386" s="367"/>
      <c r="P386" s="367"/>
      <c r="Q386" s="367"/>
      <c r="R386" s="377"/>
      <c r="T386" s="381"/>
    </row>
    <row r="387" spans="15:20" ht="14" x14ac:dyDescent="0.15">
      <c r="O387" s="367"/>
      <c r="P387" s="367"/>
      <c r="Q387" s="367"/>
      <c r="R387" s="377"/>
      <c r="T387" s="381"/>
    </row>
    <row r="388" spans="15:20" ht="14" x14ac:dyDescent="0.15">
      <c r="O388" s="367"/>
      <c r="P388" s="367"/>
      <c r="Q388" s="367"/>
      <c r="R388" s="377"/>
      <c r="T388" s="381"/>
    </row>
    <row r="389" spans="15:20" ht="14" x14ac:dyDescent="0.15">
      <c r="O389" s="367"/>
      <c r="P389" s="367"/>
      <c r="Q389" s="367"/>
      <c r="R389" s="377"/>
      <c r="T389" s="381"/>
    </row>
    <row r="390" spans="15:20" ht="14" x14ac:dyDescent="0.15">
      <c r="O390" s="367"/>
      <c r="P390" s="367"/>
      <c r="Q390" s="367"/>
      <c r="R390" s="377"/>
      <c r="T390" s="381"/>
    </row>
    <row r="391" spans="15:20" ht="14" x14ac:dyDescent="0.15">
      <c r="O391" s="367"/>
      <c r="P391" s="367"/>
      <c r="Q391" s="367"/>
      <c r="R391" s="377"/>
      <c r="T391" s="381"/>
    </row>
    <row r="392" spans="15:20" ht="14" x14ac:dyDescent="0.15">
      <c r="O392" s="367"/>
      <c r="P392" s="367"/>
      <c r="Q392" s="367"/>
      <c r="R392" s="377"/>
      <c r="T392" s="381"/>
    </row>
    <row r="393" spans="15:20" ht="14" x14ac:dyDescent="0.15">
      <c r="O393" s="367"/>
      <c r="P393" s="367"/>
      <c r="Q393" s="367"/>
      <c r="R393" s="377"/>
      <c r="T393" s="381"/>
    </row>
    <row r="394" spans="15:20" ht="14" x14ac:dyDescent="0.15">
      <c r="O394" s="367"/>
      <c r="P394" s="367"/>
      <c r="Q394" s="367"/>
      <c r="R394" s="377"/>
      <c r="T394" s="381"/>
    </row>
    <row r="395" spans="15:20" ht="14" x14ac:dyDescent="0.15">
      <c r="O395" s="367"/>
      <c r="P395" s="367"/>
      <c r="Q395" s="367"/>
      <c r="R395" s="377"/>
      <c r="T395" s="381"/>
    </row>
    <row r="396" spans="15:20" ht="14" x14ac:dyDescent="0.15">
      <c r="O396" s="367"/>
      <c r="P396" s="367"/>
      <c r="Q396" s="367"/>
      <c r="R396" s="377"/>
      <c r="T396" s="381"/>
    </row>
    <row r="397" spans="15:20" ht="14" x14ac:dyDescent="0.15">
      <c r="O397" s="367"/>
      <c r="P397" s="367"/>
      <c r="Q397" s="367"/>
      <c r="R397" s="377"/>
      <c r="T397" s="381"/>
    </row>
    <row r="398" spans="15:20" ht="14" x14ac:dyDescent="0.15">
      <c r="O398" s="367"/>
      <c r="P398" s="367"/>
      <c r="Q398" s="367"/>
      <c r="R398" s="377"/>
      <c r="T398" s="381"/>
    </row>
    <row r="399" spans="15:20" ht="14" x14ac:dyDescent="0.15">
      <c r="O399" s="367"/>
      <c r="P399" s="367"/>
      <c r="Q399" s="367"/>
      <c r="R399" s="377"/>
      <c r="T399" s="381"/>
    </row>
    <row r="400" spans="15:20" ht="14" x14ac:dyDescent="0.15">
      <c r="O400" s="367"/>
      <c r="P400" s="367"/>
      <c r="Q400" s="367"/>
      <c r="R400" s="377"/>
      <c r="T400" s="381"/>
    </row>
    <row r="401" spans="15:20" ht="14" x14ac:dyDescent="0.15">
      <c r="O401" s="367"/>
      <c r="P401" s="367"/>
      <c r="Q401" s="367"/>
      <c r="R401" s="377"/>
      <c r="T401" s="381"/>
    </row>
    <row r="402" spans="15:20" ht="14" x14ac:dyDescent="0.15">
      <c r="O402" s="367"/>
      <c r="P402" s="367"/>
      <c r="Q402" s="367"/>
      <c r="R402" s="377"/>
      <c r="T402" s="381"/>
    </row>
    <row r="403" spans="15:20" ht="14" x14ac:dyDescent="0.15">
      <c r="O403" s="367"/>
      <c r="P403" s="367"/>
      <c r="Q403" s="367"/>
      <c r="R403" s="377"/>
      <c r="T403" s="381"/>
    </row>
    <row r="404" spans="15:20" ht="14" x14ac:dyDescent="0.15">
      <c r="O404" s="367"/>
      <c r="P404" s="367"/>
      <c r="Q404" s="367"/>
      <c r="R404" s="377"/>
      <c r="T404" s="381"/>
    </row>
    <row r="405" spans="15:20" ht="14" x14ac:dyDescent="0.15">
      <c r="O405" s="367"/>
      <c r="P405" s="367"/>
      <c r="Q405" s="367"/>
      <c r="R405" s="377"/>
      <c r="T405" s="381"/>
    </row>
    <row r="406" spans="15:20" ht="14" x14ac:dyDescent="0.15">
      <c r="O406" s="367"/>
      <c r="P406" s="367"/>
      <c r="Q406" s="367"/>
      <c r="R406" s="377"/>
      <c r="T406" s="381"/>
    </row>
    <row r="407" spans="15:20" ht="14" x14ac:dyDescent="0.15">
      <c r="O407" s="367"/>
      <c r="P407" s="367"/>
      <c r="Q407" s="367"/>
      <c r="R407" s="377"/>
      <c r="T407" s="381"/>
    </row>
    <row r="408" spans="15:20" ht="14" x14ac:dyDescent="0.15">
      <c r="O408" s="367"/>
      <c r="P408" s="367"/>
      <c r="Q408" s="367"/>
      <c r="R408" s="377"/>
      <c r="T408" s="381"/>
    </row>
    <row r="409" spans="15:20" ht="14" x14ac:dyDescent="0.15">
      <c r="O409" s="367"/>
      <c r="P409" s="367"/>
      <c r="Q409" s="367"/>
      <c r="R409" s="377"/>
      <c r="T409" s="381"/>
    </row>
    <row r="410" spans="15:20" ht="14" x14ac:dyDescent="0.15">
      <c r="O410" s="367"/>
      <c r="P410" s="367"/>
      <c r="Q410" s="367"/>
      <c r="R410" s="377"/>
      <c r="T410" s="381"/>
    </row>
    <row r="411" spans="15:20" ht="14" x14ac:dyDescent="0.15">
      <c r="O411" s="367"/>
      <c r="P411" s="367"/>
      <c r="Q411" s="367"/>
      <c r="R411" s="377"/>
      <c r="T411" s="381"/>
    </row>
    <row r="412" spans="15:20" ht="14" x14ac:dyDescent="0.15">
      <c r="O412" s="367"/>
      <c r="P412" s="367"/>
      <c r="Q412" s="367"/>
      <c r="R412" s="377"/>
      <c r="T412" s="381"/>
    </row>
    <row r="413" spans="15:20" ht="14" x14ac:dyDescent="0.15">
      <c r="O413" s="367"/>
      <c r="P413" s="367"/>
      <c r="Q413" s="367"/>
      <c r="R413" s="377"/>
      <c r="T413" s="381"/>
    </row>
    <row r="414" spans="15:20" ht="14" x14ac:dyDescent="0.15">
      <c r="O414" s="367"/>
      <c r="P414" s="367"/>
      <c r="Q414" s="367"/>
      <c r="R414" s="377"/>
      <c r="T414" s="381"/>
    </row>
    <row r="415" spans="15:20" ht="14" x14ac:dyDescent="0.15">
      <c r="O415" s="367"/>
      <c r="P415" s="367"/>
      <c r="Q415" s="367"/>
      <c r="R415" s="377"/>
      <c r="T415" s="381"/>
    </row>
    <row r="416" spans="15:20" ht="14" x14ac:dyDescent="0.15">
      <c r="O416" s="367"/>
      <c r="P416" s="367"/>
      <c r="Q416" s="367"/>
      <c r="R416" s="377"/>
      <c r="T416" s="381"/>
    </row>
    <row r="417" spans="15:20" ht="14" x14ac:dyDescent="0.15">
      <c r="O417" s="367"/>
      <c r="P417" s="367"/>
      <c r="Q417" s="367"/>
      <c r="R417" s="377"/>
      <c r="T417" s="381"/>
    </row>
    <row r="418" spans="15:20" ht="14" x14ac:dyDescent="0.15">
      <c r="O418" s="367"/>
      <c r="P418" s="367"/>
      <c r="Q418" s="367"/>
      <c r="R418" s="377"/>
      <c r="T418" s="381"/>
    </row>
    <row r="419" spans="15:20" ht="14" x14ac:dyDescent="0.15">
      <c r="O419" s="367"/>
      <c r="P419" s="367"/>
      <c r="Q419" s="367"/>
      <c r="R419" s="377"/>
      <c r="T419" s="381"/>
    </row>
    <row r="420" spans="15:20" ht="14" x14ac:dyDescent="0.15">
      <c r="O420" s="367"/>
      <c r="P420" s="367"/>
      <c r="Q420" s="367"/>
      <c r="R420" s="377"/>
      <c r="T420" s="381"/>
    </row>
    <row r="421" spans="15:20" ht="14" x14ac:dyDescent="0.15">
      <c r="O421" s="367"/>
      <c r="P421" s="367"/>
      <c r="Q421" s="367"/>
      <c r="R421" s="377"/>
      <c r="T421" s="381"/>
    </row>
    <row r="422" spans="15:20" ht="14" x14ac:dyDescent="0.15">
      <c r="O422" s="367"/>
      <c r="P422" s="367"/>
      <c r="Q422" s="367"/>
      <c r="R422" s="377"/>
      <c r="T422" s="381"/>
    </row>
    <row r="423" spans="15:20" ht="14" x14ac:dyDescent="0.15">
      <c r="O423" s="367"/>
      <c r="P423" s="367"/>
      <c r="Q423" s="367"/>
      <c r="R423" s="377"/>
      <c r="T423" s="381"/>
    </row>
    <row r="424" spans="15:20" ht="14" x14ac:dyDescent="0.15">
      <c r="O424" s="367"/>
      <c r="P424" s="367"/>
      <c r="Q424" s="367"/>
      <c r="R424" s="377"/>
      <c r="T424" s="381"/>
    </row>
    <row r="425" spans="15:20" ht="14" x14ac:dyDescent="0.15">
      <c r="O425" s="367"/>
      <c r="P425" s="367"/>
      <c r="Q425" s="367"/>
      <c r="R425" s="377"/>
      <c r="T425" s="381"/>
    </row>
    <row r="426" spans="15:20" ht="14" x14ac:dyDescent="0.15">
      <c r="O426" s="367"/>
      <c r="P426" s="367"/>
      <c r="Q426" s="367"/>
      <c r="R426" s="377"/>
      <c r="T426" s="381"/>
    </row>
    <row r="427" spans="15:20" ht="14" x14ac:dyDescent="0.15">
      <c r="O427" s="367"/>
      <c r="P427" s="367"/>
      <c r="Q427" s="367"/>
      <c r="R427" s="377"/>
      <c r="T427" s="381"/>
    </row>
    <row r="428" spans="15:20" ht="14" x14ac:dyDescent="0.15">
      <c r="O428" s="367"/>
      <c r="P428" s="367"/>
      <c r="Q428" s="367"/>
      <c r="R428" s="377"/>
      <c r="T428" s="381"/>
    </row>
    <row r="429" spans="15:20" ht="14" x14ac:dyDescent="0.15">
      <c r="O429" s="367"/>
      <c r="P429" s="367"/>
      <c r="Q429" s="367"/>
      <c r="R429" s="377"/>
      <c r="T429" s="381"/>
    </row>
    <row r="430" spans="15:20" ht="14" x14ac:dyDescent="0.15">
      <c r="O430" s="367"/>
      <c r="P430" s="367"/>
      <c r="Q430" s="367"/>
      <c r="R430" s="377"/>
      <c r="T430" s="381"/>
    </row>
    <row r="431" spans="15:20" ht="14" x14ac:dyDescent="0.15">
      <c r="O431" s="367"/>
      <c r="P431" s="367"/>
      <c r="Q431" s="367"/>
      <c r="R431" s="377"/>
      <c r="T431" s="381"/>
    </row>
    <row r="432" spans="15:20" ht="14" x14ac:dyDescent="0.15">
      <c r="O432" s="367"/>
      <c r="P432" s="367"/>
      <c r="Q432" s="367"/>
      <c r="R432" s="377"/>
      <c r="T432" s="381"/>
    </row>
    <row r="433" spans="15:20" ht="14" x14ac:dyDescent="0.15">
      <c r="O433" s="367"/>
      <c r="P433" s="367"/>
      <c r="Q433" s="367"/>
      <c r="R433" s="377"/>
      <c r="T433" s="381"/>
    </row>
    <row r="434" spans="15:20" ht="14" x14ac:dyDescent="0.15">
      <c r="O434" s="367"/>
      <c r="P434" s="367"/>
      <c r="Q434" s="367"/>
      <c r="R434" s="377"/>
      <c r="T434" s="381"/>
    </row>
    <row r="435" spans="15:20" ht="14" x14ac:dyDescent="0.15">
      <c r="O435" s="367"/>
      <c r="P435" s="367"/>
      <c r="Q435" s="367"/>
      <c r="R435" s="377"/>
      <c r="T435" s="381"/>
    </row>
    <row r="436" spans="15:20" ht="14" x14ac:dyDescent="0.15">
      <c r="O436" s="367"/>
      <c r="P436" s="367"/>
      <c r="Q436" s="367"/>
      <c r="R436" s="377"/>
      <c r="T436" s="381"/>
    </row>
    <row r="437" spans="15:20" ht="14" x14ac:dyDescent="0.15">
      <c r="O437" s="367"/>
      <c r="P437" s="367"/>
      <c r="Q437" s="367"/>
      <c r="R437" s="377"/>
      <c r="T437" s="381"/>
    </row>
    <row r="438" spans="15:20" ht="14" x14ac:dyDescent="0.15">
      <c r="O438" s="367"/>
      <c r="P438" s="367"/>
      <c r="Q438" s="367"/>
      <c r="R438" s="377"/>
      <c r="T438" s="381"/>
    </row>
    <row r="439" spans="15:20" ht="14" x14ac:dyDescent="0.15">
      <c r="O439" s="367"/>
      <c r="P439" s="367"/>
      <c r="Q439" s="367"/>
      <c r="R439" s="377"/>
      <c r="T439" s="381"/>
    </row>
    <row r="440" spans="15:20" ht="14" x14ac:dyDescent="0.15">
      <c r="O440" s="367"/>
      <c r="P440" s="367"/>
      <c r="Q440" s="367"/>
      <c r="R440" s="377"/>
      <c r="T440" s="381"/>
    </row>
    <row r="441" spans="15:20" ht="14" x14ac:dyDescent="0.15">
      <c r="O441" s="367"/>
      <c r="P441" s="367"/>
      <c r="Q441" s="367"/>
      <c r="R441" s="377"/>
      <c r="T441" s="381"/>
    </row>
    <row r="442" spans="15:20" ht="14" x14ac:dyDescent="0.15">
      <c r="O442" s="367"/>
      <c r="P442" s="367"/>
      <c r="Q442" s="367"/>
      <c r="R442" s="377"/>
      <c r="T442" s="381"/>
    </row>
    <row r="443" spans="15:20" ht="14" x14ac:dyDescent="0.15">
      <c r="O443" s="367"/>
      <c r="P443" s="367"/>
      <c r="Q443" s="367"/>
      <c r="R443" s="377"/>
      <c r="T443" s="381"/>
    </row>
    <row r="444" spans="15:20" ht="14" x14ac:dyDescent="0.15">
      <c r="O444" s="367"/>
      <c r="P444" s="367"/>
      <c r="Q444" s="367"/>
      <c r="R444" s="377"/>
      <c r="T444" s="381"/>
    </row>
    <row r="445" spans="15:20" ht="14" x14ac:dyDescent="0.15">
      <c r="O445" s="367"/>
      <c r="P445" s="367"/>
      <c r="Q445" s="367"/>
      <c r="R445" s="377"/>
      <c r="T445" s="381"/>
    </row>
    <row r="446" spans="15:20" ht="14" x14ac:dyDescent="0.15">
      <c r="O446" s="367"/>
      <c r="P446" s="367"/>
      <c r="Q446" s="367"/>
      <c r="R446" s="377"/>
      <c r="T446" s="381"/>
    </row>
    <row r="447" spans="15:20" ht="14" x14ac:dyDescent="0.15">
      <c r="O447" s="367"/>
      <c r="P447" s="367"/>
      <c r="Q447" s="367"/>
      <c r="R447" s="377"/>
      <c r="T447" s="381"/>
    </row>
    <row r="448" spans="15:20" ht="14" x14ac:dyDescent="0.15">
      <c r="O448" s="367"/>
      <c r="P448" s="367"/>
      <c r="Q448" s="367"/>
      <c r="R448" s="377"/>
      <c r="T448" s="381"/>
    </row>
    <row r="449" spans="15:20" ht="14" x14ac:dyDescent="0.15">
      <c r="O449" s="367"/>
      <c r="P449" s="367"/>
      <c r="Q449" s="367"/>
      <c r="R449" s="377"/>
      <c r="T449" s="381"/>
    </row>
    <row r="450" spans="15:20" ht="14" x14ac:dyDescent="0.15">
      <c r="O450" s="367"/>
      <c r="P450" s="367"/>
      <c r="Q450" s="367"/>
      <c r="R450" s="377"/>
      <c r="T450" s="381"/>
    </row>
    <row r="451" spans="15:20" ht="14" x14ac:dyDescent="0.15">
      <c r="O451" s="367"/>
      <c r="P451" s="367"/>
      <c r="Q451" s="367"/>
      <c r="R451" s="377"/>
      <c r="T451" s="381"/>
    </row>
    <row r="452" spans="15:20" ht="14" x14ac:dyDescent="0.15">
      <c r="O452" s="367"/>
      <c r="P452" s="367"/>
      <c r="Q452" s="367"/>
      <c r="R452" s="377"/>
      <c r="T452" s="381"/>
    </row>
    <row r="453" spans="15:20" ht="14" x14ac:dyDescent="0.15">
      <c r="O453" s="367"/>
      <c r="P453" s="367"/>
      <c r="Q453" s="367"/>
      <c r="R453" s="377"/>
      <c r="T453" s="381"/>
    </row>
    <row r="454" spans="15:20" ht="14" x14ac:dyDescent="0.15">
      <c r="O454" s="367"/>
      <c r="P454" s="367"/>
      <c r="Q454" s="367"/>
      <c r="R454" s="377"/>
      <c r="T454" s="381"/>
    </row>
    <row r="455" spans="15:20" ht="14" x14ac:dyDescent="0.15">
      <c r="O455" s="367"/>
      <c r="P455" s="367"/>
      <c r="Q455" s="367"/>
      <c r="R455" s="377"/>
      <c r="T455" s="381"/>
    </row>
    <row r="456" spans="15:20" ht="14" x14ac:dyDescent="0.15">
      <c r="O456" s="367"/>
      <c r="P456" s="367"/>
      <c r="Q456" s="367"/>
      <c r="R456" s="377"/>
      <c r="T456" s="381"/>
    </row>
    <row r="457" spans="15:20" ht="14" x14ac:dyDescent="0.15">
      <c r="O457" s="367"/>
      <c r="P457" s="367"/>
      <c r="Q457" s="367"/>
      <c r="R457" s="377"/>
      <c r="T457" s="381"/>
    </row>
    <row r="458" spans="15:20" ht="14" x14ac:dyDescent="0.15">
      <c r="O458" s="367"/>
      <c r="P458" s="367"/>
      <c r="Q458" s="367"/>
      <c r="R458" s="377"/>
      <c r="T458" s="381"/>
    </row>
    <row r="459" spans="15:20" ht="14" x14ac:dyDescent="0.15">
      <c r="O459" s="367"/>
      <c r="P459" s="367"/>
      <c r="Q459" s="367"/>
      <c r="R459" s="377"/>
      <c r="T459" s="381"/>
    </row>
    <row r="460" spans="15:20" ht="14" x14ac:dyDescent="0.15">
      <c r="O460" s="367"/>
      <c r="P460" s="367"/>
      <c r="Q460" s="367"/>
      <c r="R460" s="377"/>
      <c r="T460" s="381"/>
    </row>
    <row r="461" spans="15:20" ht="14" x14ac:dyDescent="0.15">
      <c r="O461" s="367"/>
      <c r="P461" s="367"/>
      <c r="Q461" s="367"/>
      <c r="R461" s="377"/>
      <c r="T461" s="381"/>
    </row>
    <row r="462" spans="15:20" ht="14" x14ac:dyDescent="0.15">
      <c r="O462" s="367"/>
      <c r="P462" s="367"/>
      <c r="Q462" s="367"/>
      <c r="R462" s="377"/>
      <c r="T462" s="381"/>
    </row>
    <row r="463" spans="15:20" ht="14" x14ac:dyDescent="0.15">
      <c r="O463" s="367"/>
      <c r="P463" s="367"/>
      <c r="Q463" s="367"/>
      <c r="R463" s="377"/>
      <c r="T463" s="381"/>
    </row>
    <row r="464" spans="15:20" ht="14" x14ac:dyDescent="0.15">
      <c r="O464" s="367"/>
      <c r="P464" s="367"/>
      <c r="Q464" s="367"/>
      <c r="R464" s="377"/>
      <c r="T464" s="381"/>
    </row>
    <row r="465" spans="15:20" ht="14" x14ac:dyDescent="0.15">
      <c r="O465" s="367"/>
      <c r="P465" s="367"/>
      <c r="Q465" s="367"/>
      <c r="R465" s="377"/>
      <c r="T465" s="381"/>
    </row>
    <row r="466" spans="15:20" ht="14" x14ac:dyDescent="0.15">
      <c r="O466" s="367"/>
      <c r="P466" s="367"/>
      <c r="Q466" s="367"/>
      <c r="R466" s="377"/>
      <c r="T466" s="381"/>
    </row>
    <row r="467" spans="15:20" ht="14" x14ac:dyDescent="0.15">
      <c r="O467" s="367"/>
      <c r="P467" s="367"/>
      <c r="Q467" s="367"/>
      <c r="R467" s="377"/>
      <c r="T467" s="381"/>
    </row>
    <row r="468" spans="15:20" ht="14" x14ac:dyDescent="0.15">
      <c r="O468" s="367"/>
      <c r="P468" s="367"/>
      <c r="Q468" s="367"/>
      <c r="R468" s="377"/>
      <c r="T468" s="381"/>
    </row>
    <row r="469" spans="15:20" ht="14" x14ac:dyDescent="0.15">
      <c r="O469" s="367"/>
      <c r="P469" s="367"/>
      <c r="Q469" s="367"/>
      <c r="R469" s="377"/>
      <c r="T469" s="381"/>
    </row>
    <row r="470" spans="15:20" ht="14" x14ac:dyDescent="0.15">
      <c r="O470" s="367"/>
      <c r="P470" s="367"/>
      <c r="Q470" s="367"/>
      <c r="R470" s="377"/>
      <c r="T470" s="381"/>
    </row>
    <row r="471" spans="15:20" ht="14" x14ac:dyDescent="0.15">
      <c r="O471" s="367"/>
      <c r="P471" s="367"/>
      <c r="Q471" s="367"/>
      <c r="R471" s="377"/>
      <c r="T471" s="381"/>
    </row>
    <row r="472" spans="15:20" ht="14" x14ac:dyDescent="0.15">
      <c r="O472" s="367"/>
      <c r="P472" s="367"/>
      <c r="Q472" s="367"/>
      <c r="R472" s="377"/>
      <c r="T472" s="381"/>
    </row>
    <row r="473" spans="15:20" ht="14" x14ac:dyDescent="0.15">
      <c r="O473" s="367"/>
      <c r="P473" s="367"/>
      <c r="Q473" s="367"/>
      <c r="R473" s="377"/>
      <c r="T473" s="381"/>
    </row>
    <row r="474" spans="15:20" ht="14" x14ac:dyDescent="0.15">
      <c r="O474" s="367"/>
      <c r="P474" s="367"/>
      <c r="Q474" s="367"/>
      <c r="R474" s="377"/>
      <c r="T474" s="381"/>
    </row>
    <row r="475" spans="15:20" ht="14" x14ac:dyDescent="0.15">
      <c r="O475" s="367"/>
      <c r="P475" s="367"/>
      <c r="Q475" s="367"/>
      <c r="R475" s="377"/>
      <c r="T475" s="381"/>
    </row>
    <row r="476" spans="15:20" ht="14" x14ac:dyDescent="0.15">
      <c r="O476" s="367"/>
      <c r="P476" s="367"/>
      <c r="Q476" s="367"/>
      <c r="R476" s="377"/>
      <c r="T476" s="381"/>
    </row>
    <row r="477" spans="15:20" ht="14" x14ac:dyDescent="0.15">
      <c r="O477" s="367"/>
      <c r="P477" s="367"/>
      <c r="Q477" s="367"/>
      <c r="R477" s="377"/>
      <c r="T477" s="381"/>
    </row>
    <row r="478" spans="15:20" ht="14" x14ac:dyDescent="0.15">
      <c r="O478" s="367"/>
      <c r="P478" s="367"/>
      <c r="Q478" s="367"/>
      <c r="R478" s="377"/>
      <c r="T478" s="381"/>
    </row>
    <row r="479" spans="15:20" ht="14" x14ac:dyDescent="0.15">
      <c r="O479" s="367"/>
      <c r="P479" s="367"/>
      <c r="Q479" s="367"/>
      <c r="R479" s="377"/>
      <c r="T479" s="381"/>
    </row>
    <row r="480" spans="15:20" ht="14" x14ac:dyDescent="0.15">
      <c r="O480" s="367"/>
      <c r="P480" s="367"/>
      <c r="Q480" s="367"/>
      <c r="R480" s="377"/>
      <c r="T480" s="381"/>
    </row>
    <row r="481" spans="15:20" ht="14" x14ac:dyDescent="0.15">
      <c r="O481" s="367"/>
      <c r="P481" s="367"/>
      <c r="Q481" s="367"/>
      <c r="R481" s="377"/>
      <c r="T481" s="381"/>
    </row>
    <row r="482" spans="15:20" ht="14" x14ac:dyDescent="0.15">
      <c r="O482" s="367"/>
      <c r="P482" s="367"/>
      <c r="Q482" s="367"/>
      <c r="R482" s="377"/>
      <c r="T482" s="381"/>
    </row>
    <row r="483" spans="15:20" ht="14" x14ac:dyDescent="0.15">
      <c r="O483" s="367"/>
      <c r="P483" s="367"/>
      <c r="Q483" s="367"/>
      <c r="R483" s="377"/>
      <c r="T483" s="381"/>
    </row>
    <row r="484" spans="15:20" ht="14" x14ac:dyDescent="0.15">
      <c r="O484" s="367"/>
      <c r="P484" s="367"/>
      <c r="Q484" s="367"/>
      <c r="R484" s="377"/>
      <c r="T484" s="381"/>
    </row>
    <row r="485" spans="15:20" ht="14" x14ac:dyDescent="0.15">
      <c r="O485" s="367"/>
      <c r="P485" s="367"/>
      <c r="Q485" s="367"/>
      <c r="R485" s="377"/>
      <c r="T485" s="381"/>
    </row>
    <row r="486" spans="15:20" ht="14" x14ac:dyDescent="0.15">
      <c r="O486" s="367"/>
      <c r="P486" s="367"/>
      <c r="Q486" s="367"/>
      <c r="R486" s="377"/>
      <c r="T486" s="381"/>
    </row>
    <row r="487" spans="15:20" ht="14" x14ac:dyDescent="0.15">
      <c r="O487" s="367"/>
      <c r="P487" s="367"/>
      <c r="Q487" s="367"/>
      <c r="R487" s="377"/>
      <c r="T487" s="381"/>
    </row>
    <row r="488" spans="15:20" ht="14" x14ac:dyDescent="0.15">
      <c r="O488" s="367"/>
      <c r="P488" s="367"/>
      <c r="Q488" s="367"/>
      <c r="R488" s="377"/>
      <c r="T488" s="381"/>
    </row>
    <row r="489" spans="15:20" ht="14" x14ac:dyDescent="0.15">
      <c r="O489" s="367"/>
      <c r="P489" s="367"/>
      <c r="Q489" s="367"/>
      <c r="R489" s="377"/>
      <c r="T489" s="381"/>
    </row>
    <row r="490" spans="15:20" ht="14" x14ac:dyDescent="0.15">
      <c r="O490" s="367"/>
      <c r="P490" s="367"/>
      <c r="Q490" s="367"/>
      <c r="R490" s="377"/>
      <c r="T490" s="381"/>
    </row>
    <row r="491" spans="15:20" ht="14" x14ac:dyDescent="0.15">
      <c r="O491" s="367"/>
      <c r="P491" s="367"/>
      <c r="Q491" s="367"/>
      <c r="R491" s="377"/>
      <c r="T491" s="381"/>
    </row>
    <row r="492" spans="15:20" ht="14" x14ac:dyDescent="0.15">
      <c r="O492" s="367"/>
      <c r="P492" s="367"/>
      <c r="Q492" s="367"/>
      <c r="R492" s="377"/>
      <c r="T492" s="381"/>
    </row>
    <row r="493" spans="15:20" ht="14" x14ac:dyDescent="0.15">
      <c r="O493" s="367"/>
      <c r="P493" s="367"/>
      <c r="Q493" s="367"/>
      <c r="R493" s="377"/>
      <c r="T493" s="381"/>
    </row>
    <row r="494" spans="15:20" ht="14" x14ac:dyDescent="0.15">
      <c r="O494" s="367"/>
      <c r="P494" s="367"/>
      <c r="Q494" s="367"/>
      <c r="R494" s="377"/>
      <c r="T494" s="381"/>
    </row>
    <row r="495" spans="15:20" ht="14" x14ac:dyDescent="0.15">
      <c r="O495" s="367"/>
      <c r="P495" s="367"/>
      <c r="Q495" s="367"/>
      <c r="R495" s="377"/>
      <c r="T495" s="381"/>
    </row>
    <row r="496" spans="15:20" ht="14" x14ac:dyDescent="0.15">
      <c r="O496" s="367"/>
      <c r="P496" s="367"/>
      <c r="Q496" s="367"/>
      <c r="R496" s="377"/>
      <c r="T496" s="381"/>
    </row>
    <row r="497" spans="15:20" ht="14" x14ac:dyDescent="0.15">
      <c r="O497" s="367"/>
      <c r="P497" s="367"/>
      <c r="Q497" s="367"/>
      <c r="R497" s="377"/>
      <c r="T497" s="381"/>
    </row>
    <row r="498" spans="15:20" ht="14" x14ac:dyDescent="0.15">
      <c r="O498" s="367"/>
      <c r="P498" s="367"/>
      <c r="Q498" s="367"/>
      <c r="R498" s="377"/>
      <c r="T498" s="381"/>
    </row>
    <row r="499" spans="15:20" ht="14" x14ac:dyDescent="0.15">
      <c r="O499" s="367"/>
      <c r="P499" s="367"/>
      <c r="Q499" s="367"/>
      <c r="R499" s="377"/>
      <c r="T499" s="381"/>
    </row>
    <row r="500" spans="15:20" ht="14" x14ac:dyDescent="0.15">
      <c r="O500" s="367"/>
      <c r="P500" s="367"/>
      <c r="Q500" s="367"/>
      <c r="R500" s="377"/>
      <c r="T500" s="381"/>
    </row>
    <row r="501" spans="15:20" ht="14" x14ac:dyDescent="0.15">
      <c r="O501" s="367"/>
      <c r="P501" s="367"/>
      <c r="Q501" s="367"/>
      <c r="R501" s="377"/>
      <c r="T501" s="381"/>
    </row>
    <row r="502" spans="15:20" ht="14" x14ac:dyDescent="0.15">
      <c r="O502" s="367"/>
      <c r="P502" s="367"/>
      <c r="Q502" s="367"/>
      <c r="R502" s="377"/>
      <c r="T502" s="381"/>
    </row>
    <row r="503" spans="15:20" ht="14" x14ac:dyDescent="0.15">
      <c r="O503" s="367"/>
      <c r="P503" s="367"/>
      <c r="Q503" s="367"/>
      <c r="R503" s="377"/>
      <c r="T503" s="381"/>
    </row>
    <row r="504" spans="15:20" ht="14" x14ac:dyDescent="0.15">
      <c r="O504" s="367"/>
      <c r="P504" s="367"/>
      <c r="Q504" s="367"/>
      <c r="R504" s="377"/>
      <c r="T504" s="381"/>
    </row>
    <row r="505" spans="15:20" ht="14" x14ac:dyDescent="0.15">
      <c r="O505" s="367"/>
      <c r="P505" s="367"/>
      <c r="Q505" s="367"/>
      <c r="R505" s="377"/>
      <c r="T505" s="381"/>
    </row>
    <row r="506" spans="15:20" ht="14" x14ac:dyDescent="0.15">
      <c r="O506" s="367"/>
      <c r="P506" s="367"/>
      <c r="Q506" s="367"/>
      <c r="R506" s="377"/>
      <c r="T506" s="381"/>
    </row>
    <row r="507" spans="15:20" ht="14" x14ac:dyDescent="0.15">
      <c r="O507" s="367"/>
      <c r="P507" s="367"/>
      <c r="Q507" s="367"/>
      <c r="R507" s="377"/>
      <c r="T507" s="381"/>
    </row>
    <row r="508" spans="15:20" ht="14" x14ac:dyDescent="0.15">
      <c r="O508" s="367"/>
      <c r="P508" s="367"/>
      <c r="Q508" s="367"/>
      <c r="R508" s="377"/>
      <c r="T508" s="381"/>
    </row>
    <row r="509" spans="15:20" ht="14" x14ac:dyDescent="0.15">
      <c r="O509" s="367"/>
      <c r="P509" s="367"/>
      <c r="Q509" s="367"/>
      <c r="R509" s="377"/>
      <c r="T509" s="381"/>
    </row>
    <row r="510" spans="15:20" ht="14" x14ac:dyDescent="0.15">
      <c r="O510" s="367"/>
      <c r="P510" s="367"/>
      <c r="Q510" s="367"/>
      <c r="R510" s="377"/>
      <c r="T510" s="381"/>
    </row>
    <row r="511" spans="15:20" ht="14" x14ac:dyDescent="0.15">
      <c r="O511" s="367"/>
      <c r="P511" s="367"/>
      <c r="Q511" s="367"/>
      <c r="R511" s="377"/>
      <c r="T511" s="381"/>
    </row>
    <row r="512" spans="15:20" ht="14" x14ac:dyDescent="0.15">
      <c r="O512" s="367"/>
      <c r="P512" s="367"/>
      <c r="Q512" s="367"/>
      <c r="R512" s="377"/>
      <c r="T512" s="381"/>
    </row>
    <row r="513" spans="15:20" ht="14" x14ac:dyDescent="0.15">
      <c r="O513" s="367"/>
      <c r="P513" s="367"/>
      <c r="Q513" s="367"/>
      <c r="R513" s="377"/>
      <c r="T513" s="381"/>
    </row>
    <row r="514" spans="15:20" ht="14" x14ac:dyDescent="0.15">
      <c r="O514" s="367"/>
      <c r="P514" s="367"/>
      <c r="Q514" s="367"/>
      <c r="R514" s="377"/>
      <c r="T514" s="381"/>
    </row>
    <row r="515" spans="15:20" ht="14" x14ac:dyDescent="0.15">
      <c r="O515" s="367"/>
      <c r="P515" s="367"/>
      <c r="Q515" s="367"/>
      <c r="R515" s="377"/>
      <c r="T515" s="381"/>
    </row>
    <row r="516" spans="15:20" ht="14" x14ac:dyDescent="0.15">
      <c r="O516" s="367"/>
      <c r="P516" s="367"/>
      <c r="Q516" s="367"/>
      <c r="R516" s="377"/>
      <c r="T516" s="381"/>
    </row>
    <row r="517" spans="15:20" ht="14" x14ac:dyDescent="0.15">
      <c r="O517" s="367"/>
      <c r="P517" s="367"/>
      <c r="Q517" s="367"/>
      <c r="R517" s="377"/>
      <c r="T517" s="381"/>
    </row>
    <row r="518" spans="15:20" ht="14" x14ac:dyDescent="0.15">
      <c r="O518" s="367"/>
      <c r="P518" s="367"/>
      <c r="Q518" s="367"/>
      <c r="R518" s="377"/>
      <c r="T518" s="381"/>
    </row>
    <row r="519" spans="15:20" ht="14" x14ac:dyDescent="0.15">
      <c r="O519" s="367"/>
      <c r="P519" s="367"/>
      <c r="Q519" s="367"/>
      <c r="R519" s="377"/>
      <c r="T519" s="381"/>
    </row>
    <row r="520" spans="15:20" ht="14" x14ac:dyDescent="0.15">
      <c r="O520" s="367"/>
      <c r="P520" s="367"/>
      <c r="Q520" s="367"/>
      <c r="R520" s="377"/>
      <c r="T520" s="381"/>
    </row>
    <row r="521" spans="15:20" ht="14" x14ac:dyDescent="0.15">
      <c r="O521" s="367"/>
      <c r="P521" s="367"/>
      <c r="Q521" s="367"/>
      <c r="R521" s="377"/>
      <c r="T521" s="381"/>
    </row>
    <row r="522" spans="15:20" ht="14" x14ac:dyDescent="0.15">
      <c r="O522" s="367"/>
      <c r="P522" s="367"/>
      <c r="Q522" s="367"/>
      <c r="R522" s="377"/>
      <c r="T522" s="381"/>
    </row>
    <row r="523" spans="15:20" ht="14" x14ac:dyDescent="0.15">
      <c r="O523" s="367"/>
      <c r="P523" s="367"/>
      <c r="Q523" s="367"/>
      <c r="R523" s="377"/>
      <c r="T523" s="381"/>
    </row>
    <row r="524" spans="15:20" ht="14" x14ac:dyDescent="0.15">
      <c r="O524" s="367"/>
      <c r="P524" s="367"/>
      <c r="Q524" s="367"/>
      <c r="R524" s="377"/>
      <c r="T524" s="381"/>
    </row>
    <row r="525" spans="15:20" ht="14" x14ac:dyDescent="0.15">
      <c r="O525" s="367"/>
      <c r="P525" s="367"/>
      <c r="Q525" s="367"/>
      <c r="R525" s="377"/>
      <c r="T525" s="381"/>
    </row>
    <row r="526" spans="15:20" ht="14" x14ac:dyDescent="0.15">
      <c r="O526" s="367"/>
      <c r="P526" s="367"/>
      <c r="Q526" s="367"/>
      <c r="R526" s="377"/>
      <c r="T526" s="381"/>
    </row>
    <row r="527" spans="15:20" ht="14" x14ac:dyDescent="0.15">
      <c r="O527" s="367"/>
      <c r="P527" s="367"/>
      <c r="Q527" s="367"/>
      <c r="R527" s="377"/>
      <c r="T527" s="381"/>
    </row>
    <row r="528" spans="15:20" ht="14" x14ac:dyDescent="0.15">
      <c r="O528" s="367"/>
      <c r="P528" s="367"/>
      <c r="Q528" s="367"/>
      <c r="R528" s="377"/>
      <c r="T528" s="381"/>
    </row>
    <row r="529" spans="15:20" ht="14" x14ac:dyDescent="0.15">
      <c r="O529" s="367"/>
      <c r="P529" s="367"/>
      <c r="Q529" s="367"/>
      <c r="R529" s="377"/>
      <c r="T529" s="381"/>
    </row>
    <row r="530" spans="15:20" ht="14" x14ac:dyDescent="0.15">
      <c r="O530" s="367"/>
      <c r="P530" s="367"/>
      <c r="Q530" s="367"/>
      <c r="R530" s="377"/>
      <c r="T530" s="381"/>
    </row>
    <row r="531" spans="15:20" ht="14" x14ac:dyDescent="0.15">
      <c r="O531" s="367"/>
      <c r="P531" s="367"/>
      <c r="Q531" s="367"/>
      <c r="R531" s="377"/>
      <c r="T531" s="381"/>
    </row>
    <row r="532" spans="15:20" ht="14" x14ac:dyDescent="0.15">
      <c r="O532" s="367"/>
      <c r="P532" s="367"/>
      <c r="Q532" s="367"/>
      <c r="R532" s="377"/>
      <c r="T532" s="381"/>
    </row>
    <row r="533" spans="15:20" ht="14" x14ac:dyDescent="0.15">
      <c r="O533" s="367"/>
      <c r="P533" s="367"/>
      <c r="Q533" s="367"/>
      <c r="R533" s="377"/>
      <c r="T533" s="381"/>
    </row>
    <row r="534" spans="15:20" ht="14" x14ac:dyDescent="0.15">
      <c r="O534" s="367"/>
      <c r="P534" s="367"/>
      <c r="Q534" s="367"/>
      <c r="R534" s="377"/>
      <c r="T534" s="381"/>
    </row>
    <row r="535" spans="15:20" ht="14" x14ac:dyDescent="0.15">
      <c r="O535" s="367"/>
      <c r="P535" s="367"/>
      <c r="Q535" s="367"/>
      <c r="R535" s="377"/>
      <c r="T535" s="381"/>
    </row>
    <row r="536" spans="15:20" ht="14" x14ac:dyDescent="0.15">
      <c r="O536" s="367"/>
      <c r="P536" s="367"/>
      <c r="Q536" s="367"/>
      <c r="R536" s="377"/>
      <c r="T536" s="381"/>
    </row>
    <row r="537" spans="15:20" ht="14" x14ac:dyDescent="0.15">
      <c r="O537" s="367"/>
      <c r="P537" s="367"/>
      <c r="Q537" s="367"/>
      <c r="R537" s="377"/>
      <c r="T537" s="381"/>
    </row>
    <row r="538" spans="15:20" ht="14" x14ac:dyDescent="0.15">
      <c r="O538" s="367"/>
      <c r="P538" s="367"/>
      <c r="Q538" s="367"/>
      <c r="R538" s="377"/>
      <c r="T538" s="381"/>
    </row>
    <row r="539" spans="15:20" ht="14" x14ac:dyDescent="0.15">
      <c r="O539" s="367"/>
      <c r="P539" s="367"/>
      <c r="Q539" s="367"/>
      <c r="R539" s="377"/>
      <c r="T539" s="381"/>
    </row>
    <row r="540" spans="15:20" ht="14" x14ac:dyDescent="0.15">
      <c r="O540" s="367"/>
      <c r="P540" s="367"/>
      <c r="Q540" s="367"/>
      <c r="R540" s="377"/>
      <c r="T540" s="381"/>
    </row>
    <row r="541" spans="15:20" ht="14" x14ac:dyDescent="0.15">
      <c r="O541" s="367"/>
      <c r="P541" s="367"/>
      <c r="Q541" s="367"/>
      <c r="R541" s="377"/>
      <c r="T541" s="381"/>
    </row>
    <row r="542" spans="15:20" ht="14" x14ac:dyDescent="0.15">
      <c r="O542" s="367"/>
      <c r="P542" s="367"/>
      <c r="Q542" s="367"/>
      <c r="R542" s="377"/>
      <c r="T542" s="381"/>
    </row>
    <row r="543" spans="15:20" ht="14" x14ac:dyDescent="0.15">
      <c r="O543" s="367"/>
      <c r="P543" s="367"/>
      <c r="Q543" s="367"/>
      <c r="R543" s="377"/>
      <c r="T543" s="381"/>
    </row>
    <row r="544" spans="15:20" ht="14" x14ac:dyDescent="0.15">
      <c r="O544" s="367"/>
      <c r="P544" s="367"/>
      <c r="Q544" s="367"/>
      <c r="R544" s="377"/>
      <c r="T544" s="381"/>
    </row>
    <row r="545" spans="15:20" ht="14" x14ac:dyDescent="0.15">
      <c r="O545" s="367"/>
      <c r="P545" s="367"/>
      <c r="Q545" s="367"/>
      <c r="R545" s="377"/>
      <c r="T545" s="381"/>
    </row>
    <row r="546" spans="15:20" ht="14" x14ac:dyDescent="0.15">
      <c r="O546" s="367"/>
      <c r="P546" s="367"/>
      <c r="Q546" s="367"/>
      <c r="R546" s="377"/>
      <c r="T546" s="381"/>
    </row>
    <row r="547" spans="15:20" ht="14" x14ac:dyDescent="0.15">
      <c r="O547" s="367"/>
      <c r="P547" s="367"/>
      <c r="Q547" s="367"/>
      <c r="R547" s="377"/>
      <c r="T547" s="381"/>
    </row>
    <row r="548" spans="15:20" ht="14" x14ac:dyDescent="0.15">
      <c r="O548" s="367"/>
      <c r="P548" s="367"/>
      <c r="Q548" s="367"/>
      <c r="R548" s="377"/>
      <c r="T548" s="381"/>
    </row>
    <row r="549" spans="15:20" ht="14" x14ac:dyDescent="0.15">
      <c r="O549" s="367"/>
      <c r="P549" s="367"/>
      <c r="Q549" s="367"/>
      <c r="R549" s="377"/>
      <c r="T549" s="381"/>
    </row>
    <row r="550" spans="15:20" ht="14" x14ac:dyDescent="0.15">
      <c r="O550" s="367"/>
      <c r="P550" s="367"/>
      <c r="Q550" s="367"/>
      <c r="R550" s="377"/>
      <c r="T550" s="381"/>
    </row>
    <row r="551" spans="15:20" ht="14" x14ac:dyDescent="0.15">
      <c r="O551" s="367"/>
      <c r="P551" s="367"/>
      <c r="Q551" s="367"/>
      <c r="R551" s="377"/>
      <c r="T551" s="381"/>
    </row>
    <row r="552" spans="15:20" ht="14" x14ac:dyDescent="0.15">
      <c r="O552" s="367"/>
      <c r="P552" s="367"/>
      <c r="Q552" s="367"/>
      <c r="R552" s="377"/>
      <c r="T552" s="381"/>
    </row>
    <row r="553" spans="15:20" ht="14" x14ac:dyDescent="0.15">
      <c r="O553" s="367"/>
      <c r="P553" s="367"/>
      <c r="Q553" s="367"/>
      <c r="R553" s="377"/>
      <c r="T553" s="381"/>
    </row>
    <row r="554" spans="15:20" ht="14" x14ac:dyDescent="0.15">
      <c r="O554" s="367"/>
      <c r="P554" s="367"/>
      <c r="Q554" s="367"/>
      <c r="R554" s="377"/>
      <c r="T554" s="381"/>
    </row>
    <row r="555" spans="15:20" ht="14" x14ac:dyDescent="0.15">
      <c r="O555" s="367"/>
      <c r="P555" s="367"/>
      <c r="Q555" s="367"/>
      <c r="R555" s="377"/>
      <c r="T555" s="381"/>
    </row>
    <row r="556" spans="15:20" ht="14" x14ac:dyDescent="0.15">
      <c r="O556" s="367"/>
      <c r="P556" s="367"/>
      <c r="Q556" s="367"/>
      <c r="R556" s="377"/>
      <c r="T556" s="381"/>
    </row>
    <row r="557" spans="15:20" ht="14" x14ac:dyDescent="0.15">
      <c r="O557" s="367"/>
      <c r="P557" s="367"/>
      <c r="Q557" s="367"/>
      <c r="R557" s="377"/>
      <c r="T557" s="381"/>
    </row>
    <row r="558" spans="15:20" ht="14" x14ac:dyDescent="0.15">
      <c r="O558" s="367"/>
      <c r="P558" s="367"/>
      <c r="Q558" s="367"/>
      <c r="R558" s="377"/>
      <c r="T558" s="381"/>
    </row>
    <row r="559" spans="15:20" ht="14" x14ac:dyDescent="0.15">
      <c r="O559" s="367"/>
      <c r="P559" s="367"/>
      <c r="Q559" s="367"/>
      <c r="R559" s="377"/>
      <c r="T559" s="381"/>
    </row>
    <row r="560" spans="15:20" ht="14" x14ac:dyDescent="0.15">
      <c r="O560" s="367"/>
      <c r="P560" s="367"/>
      <c r="Q560" s="367"/>
      <c r="R560" s="377"/>
      <c r="T560" s="381"/>
    </row>
    <row r="561" spans="15:20" ht="14" x14ac:dyDescent="0.15">
      <c r="O561" s="367"/>
      <c r="P561" s="367"/>
      <c r="Q561" s="367"/>
      <c r="R561" s="377"/>
      <c r="T561" s="381"/>
    </row>
    <row r="562" spans="15:20" ht="14" x14ac:dyDescent="0.15">
      <c r="O562" s="367"/>
      <c r="P562" s="367"/>
      <c r="Q562" s="367"/>
      <c r="R562" s="377"/>
      <c r="T562" s="381"/>
    </row>
    <row r="563" spans="15:20" ht="14" x14ac:dyDescent="0.15">
      <c r="O563" s="367"/>
      <c r="P563" s="367"/>
      <c r="Q563" s="367"/>
      <c r="R563" s="377"/>
      <c r="T563" s="381"/>
    </row>
    <row r="564" spans="15:20" ht="14" x14ac:dyDescent="0.15">
      <c r="O564" s="367"/>
      <c r="P564" s="367"/>
      <c r="Q564" s="367"/>
      <c r="R564" s="377"/>
      <c r="T564" s="381"/>
    </row>
    <row r="565" spans="15:20" ht="14" x14ac:dyDescent="0.15">
      <c r="O565" s="367"/>
      <c r="P565" s="367"/>
      <c r="Q565" s="367"/>
      <c r="R565" s="377"/>
      <c r="T565" s="381"/>
    </row>
    <row r="566" spans="15:20" ht="14" x14ac:dyDescent="0.15">
      <c r="O566" s="367"/>
      <c r="P566" s="367"/>
      <c r="Q566" s="367"/>
      <c r="R566" s="377"/>
      <c r="T566" s="381"/>
    </row>
    <row r="567" spans="15:20" ht="14" x14ac:dyDescent="0.15">
      <c r="O567" s="367"/>
      <c r="P567" s="367"/>
      <c r="Q567" s="367"/>
      <c r="R567" s="377"/>
      <c r="T567" s="381"/>
    </row>
    <row r="568" spans="15:20" ht="14" x14ac:dyDescent="0.15">
      <c r="O568" s="367"/>
      <c r="P568" s="367"/>
      <c r="Q568" s="367"/>
      <c r="R568" s="377"/>
      <c r="T568" s="381"/>
    </row>
    <row r="569" spans="15:20" ht="14" x14ac:dyDescent="0.15">
      <c r="O569" s="367"/>
      <c r="P569" s="367"/>
      <c r="Q569" s="367"/>
      <c r="R569" s="377"/>
      <c r="T569" s="381"/>
    </row>
    <row r="570" spans="15:20" ht="14" x14ac:dyDescent="0.15">
      <c r="O570" s="367"/>
      <c r="P570" s="367"/>
      <c r="Q570" s="367"/>
      <c r="R570" s="377"/>
      <c r="T570" s="381"/>
    </row>
    <row r="571" spans="15:20" ht="14" x14ac:dyDescent="0.15">
      <c r="O571" s="367"/>
      <c r="P571" s="367"/>
      <c r="Q571" s="367"/>
      <c r="R571" s="377"/>
      <c r="T571" s="381"/>
    </row>
    <row r="572" spans="15:20" ht="14" x14ac:dyDescent="0.15">
      <c r="O572" s="367"/>
      <c r="P572" s="367"/>
      <c r="Q572" s="367"/>
      <c r="R572" s="377"/>
      <c r="T572" s="381"/>
    </row>
    <row r="573" spans="15:20" ht="14" x14ac:dyDescent="0.15">
      <c r="O573" s="367"/>
      <c r="P573" s="367"/>
      <c r="Q573" s="367"/>
      <c r="R573" s="377"/>
      <c r="T573" s="381"/>
    </row>
    <row r="574" spans="15:20" ht="14" x14ac:dyDescent="0.15">
      <c r="O574" s="367"/>
      <c r="P574" s="367"/>
      <c r="Q574" s="367"/>
      <c r="R574" s="377"/>
      <c r="T574" s="381"/>
    </row>
    <row r="575" spans="15:20" ht="14" x14ac:dyDescent="0.15">
      <c r="O575" s="367"/>
      <c r="P575" s="367"/>
      <c r="Q575" s="367"/>
      <c r="R575" s="377"/>
      <c r="T575" s="381"/>
    </row>
    <row r="576" spans="15:20" ht="14" x14ac:dyDescent="0.15">
      <c r="O576" s="367"/>
      <c r="P576" s="367"/>
      <c r="Q576" s="367"/>
      <c r="R576" s="377"/>
      <c r="T576" s="381"/>
    </row>
    <row r="577" spans="15:20" ht="14" x14ac:dyDescent="0.15">
      <c r="O577" s="367"/>
      <c r="P577" s="367"/>
      <c r="Q577" s="367"/>
      <c r="R577" s="377"/>
      <c r="T577" s="381"/>
    </row>
    <row r="578" spans="15:20" ht="14" x14ac:dyDescent="0.15">
      <c r="O578" s="367"/>
      <c r="P578" s="367"/>
      <c r="Q578" s="367"/>
      <c r="R578" s="377"/>
      <c r="T578" s="381"/>
    </row>
    <row r="579" spans="15:20" ht="14" x14ac:dyDescent="0.15">
      <c r="O579" s="367"/>
      <c r="P579" s="367"/>
      <c r="Q579" s="367"/>
      <c r="R579" s="377"/>
      <c r="T579" s="381"/>
    </row>
    <row r="580" spans="15:20" ht="14" x14ac:dyDescent="0.15">
      <c r="O580" s="367"/>
      <c r="P580" s="367"/>
      <c r="Q580" s="367"/>
      <c r="R580" s="377"/>
      <c r="T580" s="381"/>
    </row>
    <row r="581" spans="15:20" ht="14" x14ac:dyDescent="0.15">
      <c r="O581" s="367"/>
      <c r="P581" s="367"/>
      <c r="Q581" s="367"/>
      <c r="R581" s="377"/>
      <c r="T581" s="381"/>
    </row>
    <row r="582" spans="15:20" ht="14" x14ac:dyDescent="0.15">
      <c r="O582" s="367"/>
      <c r="P582" s="367"/>
      <c r="Q582" s="367"/>
      <c r="R582" s="377"/>
      <c r="T582" s="381"/>
    </row>
    <row r="583" spans="15:20" ht="14" x14ac:dyDescent="0.15">
      <c r="O583" s="367"/>
      <c r="P583" s="367"/>
      <c r="Q583" s="367"/>
      <c r="R583" s="377"/>
      <c r="T583" s="381"/>
    </row>
    <row r="584" spans="15:20" ht="14" x14ac:dyDescent="0.15">
      <c r="O584" s="367"/>
      <c r="P584" s="367"/>
      <c r="Q584" s="367"/>
      <c r="R584" s="377"/>
      <c r="T584" s="381"/>
    </row>
    <row r="585" spans="15:20" ht="14" x14ac:dyDescent="0.15">
      <c r="O585" s="367"/>
      <c r="P585" s="367"/>
      <c r="Q585" s="367"/>
      <c r="R585" s="377"/>
      <c r="T585" s="381"/>
    </row>
    <row r="586" spans="15:20" ht="14" x14ac:dyDescent="0.15">
      <c r="O586" s="367"/>
      <c r="P586" s="367"/>
      <c r="Q586" s="367"/>
      <c r="R586" s="377"/>
      <c r="T586" s="381"/>
    </row>
    <row r="587" spans="15:20" ht="14" x14ac:dyDescent="0.15">
      <c r="O587" s="367"/>
      <c r="P587" s="367"/>
      <c r="Q587" s="367"/>
      <c r="R587" s="377"/>
      <c r="T587" s="381"/>
    </row>
    <row r="588" spans="15:20" ht="14" x14ac:dyDescent="0.15">
      <c r="O588" s="367"/>
      <c r="P588" s="367"/>
      <c r="Q588" s="367"/>
      <c r="R588" s="377"/>
      <c r="T588" s="381"/>
    </row>
    <row r="589" spans="15:20" ht="14" x14ac:dyDescent="0.15">
      <c r="O589" s="367"/>
      <c r="P589" s="367"/>
      <c r="Q589" s="367"/>
      <c r="R589" s="377"/>
      <c r="T589" s="381"/>
    </row>
    <row r="590" spans="15:20" ht="14" x14ac:dyDescent="0.15">
      <c r="O590" s="367"/>
      <c r="P590" s="367"/>
      <c r="Q590" s="367"/>
      <c r="R590" s="377"/>
      <c r="T590" s="381"/>
    </row>
    <row r="591" spans="15:20" ht="14" x14ac:dyDescent="0.15">
      <c r="O591" s="367"/>
      <c r="P591" s="367"/>
      <c r="Q591" s="367"/>
      <c r="R591" s="377"/>
      <c r="T591" s="381"/>
    </row>
    <row r="592" spans="15:20" ht="14" x14ac:dyDescent="0.15">
      <c r="O592" s="367"/>
      <c r="P592" s="367"/>
      <c r="Q592" s="367"/>
      <c r="R592" s="377"/>
      <c r="T592" s="381"/>
    </row>
    <row r="593" spans="15:20" ht="14" x14ac:dyDescent="0.15">
      <c r="O593" s="367"/>
      <c r="P593" s="367"/>
      <c r="Q593" s="367"/>
      <c r="R593" s="377"/>
      <c r="T593" s="381"/>
    </row>
    <row r="594" spans="15:20" ht="14" x14ac:dyDescent="0.15">
      <c r="O594" s="367"/>
      <c r="P594" s="367"/>
      <c r="Q594" s="367"/>
      <c r="R594" s="377"/>
      <c r="T594" s="381"/>
    </row>
    <row r="595" spans="15:20" ht="14" x14ac:dyDescent="0.15">
      <c r="O595" s="367"/>
      <c r="P595" s="367"/>
      <c r="Q595" s="367"/>
      <c r="R595" s="377"/>
      <c r="T595" s="381"/>
    </row>
    <row r="596" spans="15:20" ht="14" x14ac:dyDescent="0.15">
      <c r="O596" s="367"/>
      <c r="P596" s="367"/>
      <c r="Q596" s="367"/>
      <c r="R596" s="377"/>
      <c r="T596" s="381"/>
    </row>
    <row r="597" spans="15:20" ht="14" x14ac:dyDescent="0.15">
      <c r="O597" s="367"/>
      <c r="P597" s="367"/>
      <c r="Q597" s="367"/>
      <c r="R597" s="377"/>
      <c r="T597" s="381"/>
    </row>
    <row r="598" spans="15:20" ht="14" x14ac:dyDescent="0.15">
      <c r="O598" s="367"/>
      <c r="P598" s="367"/>
      <c r="Q598" s="367"/>
      <c r="R598" s="377"/>
      <c r="T598" s="381"/>
    </row>
    <row r="599" spans="15:20" ht="14" x14ac:dyDescent="0.15">
      <c r="O599" s="367"/>
      <c r="P599" s="367"/>
      <c r="Q599" s="367"/>
      <c r="R599" s="377"/>
      <c r="T599" s="381"/>
    </row>
    <row r="600" spans="15:20" ht="14" x14ac:dyDescent="0.15">
      <c r="O600" s="367"/>
      <c r="P600" s="367"/>
      <c r="Q600" s="367"/>
      <c r="R600" s="377"/>
      <c r="T600" s="381"/>
    </row>
    <row r="601" spans="15:20" ht="14" x14ac:dyDescent="0.15">
      <c r="O601" s="367"/>
      <c r="P601" s="367"/>
      <c r="Q601" s="367"/>
      <c r="R601" s="377"/>
      <c r="T601" s="381"/>
    </row>
    <row r="602" spans="15:20" ht="14" x14ac:dyDescent="0.15">
      <c r="O602" s="367"/>
      <c r="P602" s="367"/>
      <c r="Q602" s="367"/>
      <c r="R602" s="377"/>
      <c r="T602" s="381"/>
    </row>
    <row r="603" spans="15:20" ht="14" x14ac:dyDescent="0.15">
      <c r="O603" s="367"/>
      <c r="P603" s="367"/>
      <c r="Q603" s="367"/>
      <c r="R603" s="377"/>
      <c r="T603" s="381"/>
    </row>
    <row r="604" spans="15:20" ht="14" x14ac:dyDescent="0.15">
      <c r="O604" s="367"/>
      <c r="P604" s="367"/>
      <c r="Q604" s="367"/>
      <c r="R604" s="377"/>
      <c r="T604" s="381"/>
    </row>
    <row r="605" spans="15:20" ht="14" x14ac:dyDescent="0.15">
      <c r="O605" s="367"/>
      <c r="P605" s="367"/>
      <c r="Q605" s="367"/>
      <c r="R605" s="377"/>
      <c r="T605" s="381"/>
    </row>
    <row r="606" spans="15:20" ht="14" x14ac:dyDescent="0.15">
      <c r="O606" s="367"/>
      <c r="P606" s="367"/>
      <c r="Q606" s="367"/>
      <c r="R606" s="377"/>
      <c r="T606" s="381"/>
    </row>
    <row r="607" spans="15:20" ht="14" x14ac:dyDescent="0.15">
      <c r="O607" s="367"/>
      <c r="P607" s="367"/>
      <c r="Q607" s="367"/>
      <c r="R607" s="377"/>
      <c r="T607" s="381"/>
    </row>
    <row r="608" spans="15:20" ht="14" x14ac:dyDescent="0.15">
      <c r="O608" s="367"/>
      <c r="P608" s="367"/>
      <c r="Q608" s="367"/>
      <c r="R608" s="377"/>
      <c r="T608" s="381"/>
    </row>
    <row r="609" spans="15:20" ht="14" x14ac:dyDescent="0.15">
      <c r="O609" s="367"/>
      <c r="P609" s="367"/>
      <c r="Q609" s="367"/>
      <c r="R609" s="377"/>
      <c r="T609" s="381"/>
    </row>
    <row r="610" spans="15:20" ht="14" x14ac:dyDescent="0.15">
      <c r="O610" s="367"/>
      <c r="P610" s="367"/>
      <c r="Q610" s="367"/>
      <c r="R610" s="377"/>
      <c r="T610" s="381"/>
    </row>
    <row r="611" spans="15:20" ht="14" x14ac:dyDescent="0.15">
      <c r="O611" s="367"/>
      <c r="P611" s="367"/>
      <c r="Q611" s="367"/>
      <c r="R611" s="377"/>
      <c r="T611" s="381"/>
    </row>
    <row r="612" spans="15:20" ht="14" x14ac:dyDescent="0.15">
      <c r="O612" s="367"/>
      <c r="P612" s="367"/>
      <c r="Q612" s="367"/>
      <c r="R612" s="377"/>
      <c r="T612" s="381"/>
    </row>
    <row r="613" spans="15:20" ht="14" x14ac:dyDescent="0.15">
      <c r="O613" s="367"/>
      <c r="P613" s="367"/>
      <c r="Q613" s="367"/>
      <c r="R613" s="377"/>
      <c r="T613" s="381"/>
    </row>
    <row r="614" spans="15:20" ht="14" x14ac:dyDescent="0.15">
      <c r="O614" s="367"/>
      <c r="P614" s="367"/>
      <c r="Q614" s="367"/>
      <c r="R614" s="377"/>
      <c r="T614" s="381"/>
    </row>
    <row r="615" spans="15:20" ht="14" x14ac:dyDescent="0.15">
      <c r="O615" s="367"/>
      <c r="P615" s="367"/>
      <c r="Q615" s="367"/>
      <c r="R615" s="377"/>
      <c r="T615" s="381"/>
    </row>
    <row r="616" spans="15:20" ht="14" x14ac:dyDescent="0.15">
      <c r="O616" s="367"/>
      <c r="P616" s="367"/>
      <c r="Q616" s="367"/>
      <c r="R616" s="377"/>
      <c r="T616" s="381"/>
    </row>
    <row r="617" spans="15:20" ht="14" x14ac:dyDescent="0.15">
      <c r="O617" s="367"/>
      <c r="P617" s="367"/>
      <c r="Q617" s="367"/>
      <c r="R617" s="377"/>
      <c r="T617" s="381"/>
    </row>
    <row r="618" spans="15:20" ht="14" x14ac:dyDescent="0.15">
      <c r="O618" s="367"/>
      <c r="P618" s="367"/>
      <c r="Q618" s="367"/>
      <c r="R618" s="377"/>
      <c r="T618" s="381"/>
    </row>
    <row r="619" spans="15:20" ht="14" x14ac:dyDescent="0.15">
      <c r="O619" s="367"/>
      <c r="P619" s="367"/>
      <c r="Q619" s="367"/>
      <c r="R619" s="377"/>
      <c r="T619" s="381"/>
    </row>
    <row r="620" spans="15:20" ht="14" x14ac:dyDescent="0.15">
      <c r="O620" s="367"/>
      <c r="P620" s="367"/>
      <c r="Q620" s="367"/>
      <c r="R620" s="377"/>
      <c r="T620" s="381"/>
    </row>
    <row r="621" spans="15:20" ht="14" x14ac:dyDescent="0.15">
      <c r="O621" s="367"/>
      <c r="P621" s="367"/>
      <c r="Q621" s="367"/>
      <c r="R621" s="377"/>
      <c r="T621" s="381"/>
    </row>
    <row r="622" spans="15:20" ht="14" x14ac:dyDescent="0.15">
      <c r="O622" s="367"/>
      <c r="P622" s="367"/>
      <c r="Q622" s="367"/>
      <c r="R622" s="377"/>
      <c r="T622" s="381"/>
    </row>
  </sheetData>
  <mergeCells count="3">
    <mergeCell ref="B1:O1"/>
    <mergeCell ref="C2:E2"/>
    <mergeCell ref="I2:J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2BAF-1ED6-E64E-8A1E-339A9D8BE52B}">
  <dimension ref="A1:H115"/>
  <sheetViews>
    <sheetView workbookViewId="0">
      <selection activeCell="E8" sqref="E8"/>
    </sheetView>
  </sheetViews>
  <sheetFormatPr baseColWidth="10" defaultRowHeight="15" x14ac:dyDescent="0.2"/>
  <cols>
    <col min="1" max="1" width="10.1640625" bestFit="1" customWidth="1"/>
    <col min="2" max="2" width="39.1640625" bestFit="1" customWidth="1"/>
    <col min="3" max="3" width="36" bestFit="1" customWidth="1"/>
    <col min="4" max="4" width="41.83203125" bestFit="1" customWidth="1"/>
    <col min="5" max="5" width="41.6640625" bestFit="1" customWidth="1"/>
    <col min="6" max="6" width="36.6640625" bestFit="1" customWidth="1"/>
    <col min="7" max="7" width="50.1640625" bestFit="1" customWidth="1"/>
    <col min="8" max="8" width="40" bestFit="1" customWidth="1"/>
  </cols>
  <sheetData>
    <row r="1" spans="1:8" x14ac:dyDescent="0.2">
      <c r="A1" s="84" t="s">
        <v>378</v>
      </c>
    </row>
    <row r="3" spans="1:8" ht="17" thickBot="1" x14ac:dyDescent="0.25">
      <c r="A3" s="244" t="s">
        <v>205</v>
      </c>
      <c r="B3" s="245" t="s">
        <v>358</v>
      </c>
      <c r="C3" s="255" t="s">
        <v>381</v>
      </c>
      <c r="D3" s="256" t="s">
        <v>380</v>
      </c>
      <c r="E3" s="256" t="s">
        <v>199</v>
      </c>
    </row>
    <row r="4" spans="1:8" ht="17" thickTop="1" x14ac:dyDescent="0.2">
      <c r="A4" s="252">
        <v>1</v>
      </c>
      <c r="B4" s="90" t="s">
        <v>379</v>
      </c>
      <c r="C4" s="281">
        <v>25.9</v>
      </c>
      <c r="D4" s="282">
        <v>50.94</v>
      </c>
      <c r="E4" s="90" t="s">
        <v>443</v>
      </c>
    </row>
    <row r="5" spans="1:8" ht="17" thickBot="1" x14ac:dyDescent="0.25">
      <c r="A5" s="253"/>
      <c r="B5" s="129"/>
      <c r="C5" s="283"/>
      <c r="D5" s="283"/>
      <c r="E5" s="129"/>
    </row>
    <row r="6" spans="1:8" ht="16" x14ac:dyDescent="0.2">
      <c r="A6" s="254">
        <v>2</v>
      </c>
      <c r="B6" s="90" t="s">
        <v>379</v>
      </c>
      <c r="C6" s="284">
        <v>20.91</v>
      </c>
      <c r="D6" s="284">
        <v>42.65</v>
      </c>
      <c r="E6" s="90" t="s">
        <v>443</v>
      </c>
    </row>
    <row r="7" spans="1:8" ht="17" thickBot="1" x14ac:dyDescent="0.25">
      <c r="A7" s="253"/>
      <c r="B7" s="129"/>
      <c r="C7" s="283"/>
      <c r="D7" s="283"/>
      <c r="E7" s="129"/>
    </row>
    <row r="8" spans="1:8" ht="16" x14ac:dyDescent="0.2">
      <c r="A8" s="254">
        <v>3</v>
      </c>
      <c r="B8" s="90" t="s">
        <v>379</v>
      </c>
      <c r="C8" s="284">
        <v>22.15</v>
      </c>
      <c r="D8" s="284">
        <v>41.05</v>
      </c>
      <c r="E8" s="90" t="s">
        <v>443</v>
      </c>
    </row>
    <row r="9" spans="1:8" ht="16" thickBot="1" x14ac:dyDescent="0.25">
      <c r="A9" s="129"/>
      <c r="B9" s="129"/>
      <c r="C9" s="283"/>
      <c r="D9" s="283"/>
      <c r="E9" s="129"/>
    </row>
    <row r="11" spans="1:8" x14ac:dyDescent="0.2">
      <c r="A11" s="443" t="s">
        <v>382</v>
      </c>
      <c r="B11" s="443"/>
      <c r="C11" s="443"/>
      <c r="D11" s="443"/>
      <c r="E11" s="443"/>
    </row>
    <row r="12" spans="1:8" x14ac:dyDescent="0.2">
      <c r="A12" s="257" t="s">
        <v>383</v>
      </c>
      <c r="B12" s="159"/>
      <c r="C12" s="159"/>
      <c r="D12" s="159"/>
      <c r="E12" s="159"/>
      <c r="F12" s="159"/>
    </row>
    <row r="14" spans="1:8" ht="17" thickBot="1" x14ac:dyDescent="0.25">
      <c r="A14" s="157" t="s">
        <v>229</v>
      </c>
      <c r="B14" s="158" t="s">
        <v>351</v>
      </c>
      <c r="C14" s="198" t="s">
        <v>197</v>
      </c>
      <c r="D14" s="212" t="s">
        <v>355</v>
      </c>
      <c r="E14" s="213" t="s">
        <v>356</v>
      </c>
      <c r="F14" s="209" t="s">
        <v>352</v>
      </c>
      <c r="G14" s="210" t="s">
        <v>353</v>
      </c>
      <c r="H14" s="211" t="s">
        <v>354</v>
      </c>
    </row>
    <row r="15" spans="1:8" ht="16" thickTop="1" x14ac:dyDescent="0.2">
      <c r="A15" s="215">
        <v>1</v>
      </c>
      <c r="B15" t="s">
        <v>329</v>
      </c>
      <c r="C15" s="3" t="s">
        <v>200</v>
      </c>
      <c r="D15" s="200">
        <v>0.28999999999999998</v>
      </c>
      <c r="E15" s="200">
        <v>0.45</v>
      </c>
      <c r="F15" s="200">
        <v>0.76</v>
      </c>
      <c r="G15" s="200">
        <v>0.14000000000000001</v>
      </c>
      <c r="H15" s="201">
        <v>0.11</v>
      </c>
    </row>
    <row r="16" spans="1:8" x14ac:dyDescent="0.2">
      <c r="C16" s="3" t="s">
        <v>201</v>
      </c>
      <c r="D16" s="189">
        <v>0.32</v>
      </c>
      <c r="E16" s="189">
        <v>0.46</v>
      </c>
      <c r="F16" s="189">
        <v>0.79</v>
      </c>
      <c r="G16" s="189">
        <v>0.1</v>
      </c>
      <c r="H16" s="201">
        <v>0.11</v>
      </c>
    </row>
    <row r="17" spans="1:8" ht="16" x14ac:dyDescent="0.2">
      <c r="A17" s="199"/>
      <c r="B17" s="190" t="s">
        <v>329</v>
      </c>
      <c r="C17" s="191" t="s">
        <v>62</v>
      </c>
      <c r="D17" s="192">
        <f>AVERAGE(D15:D16)</f>
        <v>0.30499999999999999</v>
      </c>
      <c r="E17" s="192">
        <f t="shared" ref="E17:H17" si="0">AVERAGE(E15:E16)</f>
        <v>0.45500000000000002</v>
      </c>
      <c r="F17" s="207">
        <f t="shared" si="0"/>
        <v>0.77500000000000002</v>
      </c>
      <c r="G17" s="207">
        <f t="shared" si="0"/>
        <v>0.12000000000000001</v>
      </c>
      <c r="H17" s="207">
        <f t="shared" si="0"/>
        <v>0.11</v>
      </c>
    </row>
    <row r="18" spans="1:8" x14ac:dyDescent="0.2">
      <c r="B18" t="s">
        <v>334</v>
      </c>
      <c r="C18" s="3" t="s">
        <v>200</v>
      </c>
      <c r="D18" s="189">
        <v>0.38</v>
      </c>
      <c r="E18" s="189">
        <v>0.6</v>
      </c>
      <c r="F18" s="189">
        <v>0.64</v>
      </c>
      <c r="G18" s="189">
        <v>0.26</v>
      </c>
      <c r="H18" s="201">
        <v>0.1</v>
      </c>
    </row>
    <row r="19" spans="1:8" x14ac:dyDescent="0.2">
      <c r="C19" s="3" t="s">
        <v>201</v>
      </c>
      <c r="D19" s="189">
        <v>0.3</v>
      </c>
      <c r="E19" s="189">
        <v>0.51</v>
      </c>
      <c r="F19" s="189">
        <v>0.74</v>
      </c>
      <c r="G19" s="189">
        <v>0.13</v>
      </c>
      <c r="H19" s="201">
        <v>0.13</v>
      </c>
    </row>
    <row r="20" spans="1:8" ht="16" x14ac:dyDescent="0.2">
      <c r="A20" s="199"/>
      <c r="B20" s="190" t="s">
        <v>334</v>
      </c>
      <c r="C20" s="191" t="s">
        <v>62</v>
      </c>
      <c r="D20" s="192">
        <f>AVERAGE(D18:D19)</f>
        <v>0.33999999999999997</v>
      </c>
      <c r="E20" s="192">
        <f t="shared" ref="E20:H20" si="1">AVERAGE(E18:E19)</f>
        <v>0.55499999999999994</v>
      </c>
      <c r="F20" s="207">
        <f t="shared" si="1"/>
        <v>0.69</v>
      </c>
      <c r="G20" s="207">
        <f t="shared" si="1"/>
        <v>0.19500000000000001</v>
      </c>
      <c r="H20" s="207">
        <f t="shared" si="1"/>
        <v>0.115</v>
      </c>
    </row>
    <row r="21" spans="1:8" x14ac:dyDescent="0.2">
      <c r="B21" t="s">
        <v>335</v>
      </c>
      <c r="C21" s="3" t="s">
        <v>200</v>
      </c>
      <c r="D21" s="189">
        <v>0.47</v>
      </c>
      <c r="E21" s="189">
        <v>0.55000000000000004</v>
      </c>
      <c r="F21" s="189">
        <v>0.79</v>
      </c>
      <c r="G21" s="189">
        <v>0.17</v>
      </c>
      <c r="H21" s="201">
        <v>0.04</v>
      </c>
    </row>
    <row r="22" spans="1:8" x14ac:dyDescent="0.2">
      <c r="C22" s="3" t="s">
        <v>201</v>
      </c>
      <c r="D22" s="189">
        <v>0.49</v>
      </c>
      <c r="E22" s="189">
        <v>0.56000000000000005</v>
      </c>
      <c r="F22" s="189">
        <v>0.78</v>
      </c>
      <c r="G22" s="189">
        <v>0.16</v>
      </c>
      <c r="H22" s="201">
        <v>0.06</v>
      </c>
    </row>
    <row r="23" spans="1:8" ht="16" x14ac:dyDescent="0.2">
      <c r="A23" s="199"/>
      <c r="B23" s="190" t="s">
        <v>335</v>
      </c>
      <c r="C23" s="191" t="s">
        <v>62</v>
      </c>
      <c r="D23" s="192">
        <f>AVERAGE(D21:D22)</f>
        <v>0.48</v>
      </c>
      <c r="E23" s="192">
        <f t="shared" ref="E23:H23" si="2">AVERAGE(E21:E22)</f>
        <v>0.55500000000000005</v>
      </c>
      <c r="F23" s="207">
        <f t="shared" si="2"/>
        <v>0.78500000000000003</v>
      </c>
      <c r="G23" s="207">
        <f t="shared" si="2"/>
        <v>0.16500000000000001</v>
      </c>
      <c r="H23" s="207">
        <f t="shared" si="2"/>
        <v>0.05</v>
      </c>
    </row>
    <row r="24" spans="1:8" x14ac:dyDescent="0.2">
      <c r="B24" t="s">
        <v>336</v>
      </c>
      <c r="C24" s="3" t="s">
        <v>200</v>
      </c>
      <c r="D24" s="189">
        <v>0.2</v>
      </c>
      <c r="E24" s="189">
        <v>0.51</v>
      </c>
      <c r="F24" s="189">
        <v>0.02</v>
      </c>
      <c r="G24" s="189">
        <v>0.22</v>
      </c>
      <c r="H24" s="201">
        <v>0.76</v>
      </c>
    </row>
    <row r="25" spans="1:8" x14ac:dyDescent="0.2">
      <c r="C25" s="3" t="s">
        <v>201</v>
      </c>
      <c r="D25" s="189">
        <v>0.13</v>
      </c>
      <c r="E25" s="189">
        <v>0.49</v>
      </c>
      <c r="F25" s="189">
        <v>0.05</v>
      </c>
      <c r="G25" s="189">
        <v>0.26</v>
      </c>
      <c r="H25" s="201">
        <v>0.69</v>
      </c>
    </row>
    <row r="26" spans="1:8" ht="16" x14ac:dyDescent="0.2">
      <c r="A26" s="199"/>
      <c r="B26" s="190" t="s">
        <v>336</v>
      </c>
      <c r="C26" s="191" t="s">
        <v>62</v>
      </c>
      <c r="D26" s="192">
        <f>AVERAGE(D24:D25)</f>
        <v>0.16500000000000001</v>
      </c>
      <c r="E26" s="192">
        <f t="shared" ref="E26:H26" si="3">AVERAGE(E24:E25)</f>
        <v>0.5</v>
      </c>
      <c r="F26" s="207">
        <f t="shared" si="3"/>
        <v>3.5000000000000003E-2</v>
      </c>
      <c r="G26" s="207">
        <f t="shared" si="3"/>
        <v>0.24</v>
      </c>
      <c r="H26" s="207">
        <f t="shared" si="3"/>
        <v>0.72499999999999998</v>
      </c>
    </row>
    <row r="27" spans="1:8" x14ac:dyDescent="0.2">
      <c r="B27" t="s">
        <v>337</v>
      </c>
      <c r="C27" s="3" t="s">
        <v>200</v>
      </c>
      <c r="D27" s="189">
        <v>0.36</v>
      </c>
      <c r="E27" s="189">
        <v>0.54</v>
      </c>
      <c r="F27" s="189">
        <v>0.76</v>
      </c>
      <c r="G27" s="189">
        <v>0.11</v>
      </c>
      <c r="H27" s="201">
        <v>0.13</v>
      </c>
    </row>
    <row r="28" spans="1:8" x14ac:dyDescent="0.2">
      <c r="C28" s="3" t="s">
        <v>201</v>
      </c>
      <c r="D28" s="189">
        <v>0.34</v>
      </c>
      <c r="E28" s="189">
        <v>0.52</v>
      </c>
      <c r="F28" s="189">
        <v>0.68</v>
      </c>
      <c r="G28" s="189">
        <v>0.13</v>
      </c>
      <c r="H28" s="201">
        <v>0.19</v>
      </c>
    </row>
    <row r="29" spans="1:8" ht="16" x14ac:dyDescent="0.2">
      <c r="A29" s="199"/>
      <c r="B29" s="190" t="s">
        <v>337</v>
      </c>
      <c r="C29" s="191" t="s">
        <v>62</v>
      </c>
      <c r="D29" s="192">
        <f>AVERAGE(D27:D28)</f>
        <v>0.35</v>
      </c>
      <c r="E29" s="192">
        <f t="shared" ref="E29:H29" si="4">AVERAGE(E27:E28)</f>
        <v>0.53</v>
      </c>
      <c r="F29" s="207">
        <f t="shared" si="4"/>
        <v>0.72</v>
      </c>
      <c r="G29" s="207">
        <f t="shared" si="4"/>
        <v>0.12</v>
      </c>
      <c r="H29" s="207">
        <f t="shared" si="4"/>
        <v>0.16</v>
      </c>
    </row>
    <row r="30" spans="1:8" x14ac:dyDescent="0.2">
      <c r="B30" t="s">
        <v>338</v>
      </c>
      <c r="C30" s="3" t="s">
        <v>200</v>
      </c>
      <c r="D30" s="189">
        <v>0.02</v>
      </c>
      <c r="E30" s="189">
        <v>0.46</v>
      </c>
      <c r="F30" s="189">
        <v>0.06</v>
      </c>
      <c r="G30" s="189">
        <v>0.05</v>
      </c>
      <c r="H30" s="201">
        <v>0.89</v>
      </c>
    </row>
    <row r="31" spans="1:8" x14ac:dyDescent="0.2">
      <c r="C31" s="3" t="s">
        <v>201</v>
      </c>
      <c r="D31" s="189">
        <v>0.03</v>
      </c>
      <c r="E31" s="189">
        <v>0.46</v>
      </c>
      <c r="F31" s="189">
        <v>0.06</v>
      </c>
      <c r="G31" s="189">
        <v>0.01</v>
      </c>
      <c r="H31" s="201">
        <v>0.93</v>
      </c>
    </row>
    <row r="32" spans="1:8" ht="17" thickBot="1" x14ac:dyDescent="0.25">
      <c r="A32" s="202"/>
      <c r="B32" s="193" t="s">
        <v>338</v>
      </c>
      <c r="C32" s="194" t="s">
        <v>62</v>
      </c>
      <c r="D32" s="195">
        <f>AVERAGE(D30:D31)</f>
        <v>2.5000000000000001E-2</v>
      </c>
      <c r="E32" s="195">
        <f t="shared" ref="E32:H32" si="5">AVERAGE(E30:E31)</f>
        <v>0.46</v>
      </c>
      <c r="F32" s="208">
        <f t="shared" si="5"/>
        <v>0.06</v>
      </c>
      <c r="G32" s="208">
        <f t="shared" si="5"/>
        <v>3.0000000000000002E-2</v>
      </c>
      <c r="H32" s="208">
        <f t="shared" si="5"/>
        <v>0.91</v>
      </c>
    </row>
    <row r="33" spans="1:8" x14ac:dyDescent="0.2">
      <c r="A33">
        <v>2</v>
      </c>
      <c r="B33" t="s">
        <v>329</v>
      </c>
      <c r="C33" s="3" t="s">
        <v>200</v>
      </c>
      <c r="D33" s="189">
        <v>0.42</v>
      </c>
      <c r="E33" s="189">
        <v>0.45</v>
      </c>
      <c r="F33" s="189">
        <v>0.83</v>
      </c>
      <c r="G33" s="189">
        <v>0.13</v>
      </c>
      <c r="H33" s="201">
        <v>0.04</v>
      </c>
    </row>
    <row r="34" spans="1:8" x14ac:dyDescent="0.2">
      <c r="C34" s="3" t="s">
        <v>201</v>
      </c>
      <c r="D34" s="189">
        <v>0.26</v>
      </c>
      <c r="E34" s="189">
        <v>0.51</v>
      </c>
      <c r="F34" s="189">
        <v>0.74</v>
      </c>
      <c r="G34" s="189">
        <v>0.2</v>
      </c>
      <c r="H34" s="201">
        <v>0.06</v>
      </c>
    </row>
    <row r="35" spans="1:8" ht="16" x14ac:dyDescent="0.2">
      <c r="A35" s="203"/>
      <c r="B35" s="190" t="s">
        <v>329</v>
      </c>
      <c r="C35" s="191" t="s">
        <v>62</v>
      </c>
      <c r="D35" s="192">
        <f>AVERAGE(D33:D34)</f>
        <v>0.33999999999999997</v>
      </c>
      <c r="E35" s="192">
        <f t="shared" ref="E35:H35" si="6">AVERAGE(E33:E34)</f>
        <v>0.48</v>
      </c>
      <c r="F35" s="207">
        <f t="shared" si="6"/>
        <v>0.78499999999999992</v>
      </c>
      <c r="G35" s="207">
        <f t="shared" si="6"/>
        <v>0.16500000000000001</v>
      </c>
      <c r="H35" s="207">
        <f t="shared" si="6"/>
        <v>0.05</v>
      </c>
    </row>
    <row r="36" spans="1:8" x14ac:dyDescent="0.2">
      <c r="B36" t="s">
        <v>339</v>
      </c>
      <c r="C36" s="3" t="s">
        <v>200</v>
      </c>
      <c r="D36" s="189">
        <v>0.39</v>
      </c>
      <c r="E36" s="189">
        <v>0.56499999999999995</v>
      </c>
      <c r="F36" s="189">
        <v>0.76</v>
      </c>
      <c r="G36" s="189">
        <v>0.18</v>
      </c>
      <c r="H36" s="201">
        <v>0.06</v>
      </c>
    </row>
    <row r="37" spans="1:8" x14ac:dyDescent="0.2">
      <c r="C37" s="3" t="s">
        <v>201</v>
      </c>
      <c r="D37" s="189">
        <v>0.15</v>
      </c>
      <c r="E37" s="189">
        <v>0.49</v>
      </c>
      <c r="F37" s="189">
        <v>0.61</v>
      </c>
      <c r="G37" s="189">
        <v>0.2</v>
      </c>
      <c r="H37" s="201">
        <v>0.19</v>
      </c>
    </row>
    <row r="38" spans="1:8" ht="16" x14ac:dyDescent="0.2">
      <c r="A38" s="203"/>
      <c r="B38" s="190" t="s">
        <v>339</v>
      </c>
      <c r="C38" s="191" t="s">
        <v>62</v>
      </c>
      <c r="D38" s="192">
        <f>AVERAGE(D36:D37)</f>
        <v>0.27</v>
      </c>
      <c r="E38" s="192">
        <f t="shared" ref="E38:H38" si="7">AVERAGE(E36:E37)</f>
        <v>0.52749999999999997</v>
      </c>
      <c r="F38" s="207">
        <f t="shared" si="7"/>
        <v>0.68500000000000005</v>
      </c>
      <c r="G38" s="207">
        <f t="shared" si="7"/>
        <v>0.19</v>
      </c>
      <c r="H38" s="207">
        <f t="shared" si="7"/>
        <v>0.125</v>
      </c>
    </row>
    <row r="39" spans="1:8" x14ac:dyDescent="0.2">
      <c r="B39" t="s">
        <v>340</v>
      </c>
      <c r="C39" s="3" t="s">
        <v>200</v>
      </c>
      <c r="D39" s="189">
        <v>0.26</v>
      </c>
      <c r="E39" s="189">
        <v>0.5</v>
      </c>
      <c r="F39" s="189">
        <v>0.6</v>
      </c>
      <c r="G39" s="189">
        <v>0.14000000000000001</v>
      </c>
      <c r="H39" s="201">
        <v>0.26</v>
      </c>
    </row>
    <row r="40" spans="1:8" x14ac:dyDescent="0.2">
      <c r="C40" s="3" t="s">
        <v>201</v>
      </c>
      <c r="D40" s="189">
        <v>0.44</v>
      </c>
      <c r="E40" s="189">
        <v>0.53</v>
      </c>
      <c r="F40" s="189">
        <v>0.73</v>
      </c>
      <c r="G40" s="189">
        <v>0.21</v>
      </c>
      <c r="H40" s="201">
        <v>0.06</v>
      </c>
    </row>
    <row r="41" spans="1:8" ht="16" x14ac:dyDescent="0.2">
      <c r="A41" s="203"/>
      <c r="B41" s="190" t="s">
        <v>340</v>
      </c>
      <c r="C41" s="191" t="s">
        <v>62</v>
      </c>
      <c r="D41" s="192">
        <f>AVERAGE(D39:D40)</f>
        <v>0.35</v>
      </c>
      <c r="E41" s="192">
        <f t="shared" ref="E41:H41" si="8">AVERAGE(E39:E40)</f>
        <v>0.51500000000000001</v>
      </c>
      <c r="F41" s="207">
        <f t="shared" si="8"/>
        <v>0.66500000000000004</v>
      </c>
      <c r="G41" s="207">
        <f t="shared" si="8"/>
        <v>0.17499999999999999</v>
      </c>
      <c r="H41" s="207">
        <f t="shared" si="8"/>
        <v>0.16</v>
      </c>
    </row>
    <row r="42" spans="1:8" x14ac:dyDescent="0.2">
      <c r="B42" t="s">
        <v>341</v>
      </c>
      <c r="C42" s="3" t="s">
        <v>200</v>
      </c>
      <c r="D42" s="189">
        <v>0.54</v>
      </c>
      <c r="E42" s="189">
        <v>0.56000000000000005</v>
      </c>
      <c r="F42" s="189">
        <v>0.82</v>
      </c>
      <c r="G42" s="189">
        <v>0.13</v>
      </c>
      <c r="H42" s="201">
        <v>0.05</v>
      </c>
    </row>
    <row r="43" spans="1:8" x14ac:dyDescent="0.2">
      <c r="C43" s="3" t="s">
        <v>201</v>
      </c>
      <c r="D43" s="189">
        <v>0.21</v>
      </c>
      <c r="E43" s="189">
        <v>0.52</v>
      </c>
      <c r="F43" s="189">
        <v>0.69</v>
      </c>
      <c r="G43" s="189">
        <v>0.13</v>
      </c>
      <c r="H43" s="201">
        <v>0.18</v>
      </c>
    </row>
    <row r="44" spans="1:8" ht="16" x14ac:dyDescent="0.2">
      <c r="A44" s="203"/>
      <c r="B44" s="190" t="s">
        <v>341</v>
      </c>
      <c r="C44" s="191" t="s">
        <v>62</v>
      </c>
      <c r="D44" s="192">
        <f>AVERAGE(D42:D43)</f>
        <v>0.375</v>
      </c>
      <c r="E44" s="192">
        <f t="shared" ref="E44:H44" si="9">AVERAGE(E42:E43)</f>
        <v>0.54</v>
      </c>
      <c r="F44" s="207">
        <f t="shared" si="9"/>
        <v>0.75499999999999989</v>
      </c>
      <c r="G44" s="207">
        <f t="shared" si="9"/>
        <v>0.13</v>
      </c>
      <c r="H44" s="207">
        <f t="shared" si="9"/>
        <v>0.11499999999999999</v>
      </c>
    </row>
    <row r="45" spans="1:8" x14ac:dyDescent="0.2">
      <c r="B45" t="s">
        <v>342</v>
      </c>
      <c r="C45" s="3" t="s">
        <v>200</v>
      </c>
      <c r="D45" s="189">
        <v>0.32</v>
      </c>
      <c r="E45" s="189">
        <v>0.55000000000000004</v>
      </c>
      <c r="F45" s="189">
        <v>0.73</v>
      </c>
      <c r="G45" s="189">
        <v>0.1</v>
      </c>
      <c r="H45" s="201">
        <v>0.17</v>
      </c>
    </row>
    <row r="46" spans="1:8" x14ac:dyDescent="0.2">
      <c r="C46" s="3" t="s">
        <v>201</v>
      </c>
      <c r="D46" s="189">
        <v>0.42</v>
      </c>
      <c r="E46" s="189">
        <v>0.55000000000000004</v>
      </c>
      <c r="F46" s="189">
        <v>0.71</v>
      </c>
      <c r="G46" s="189">
        <v>0.21</v>
      </c>
      <c r="H46" s="201">
        <v>0.08</v>
      </c>
    </row>
    <row r="47" spans="1:8" ht="16" x14ac:dyDescent="0.2">
      <c r="A47" s="203"/>
      <c r="B47" s="190" t="s">
        <v>342</v>
      </c>
      <c r="C47" s="191" t="s">
        <v>62</v>
      </c>
      <c r="D47" s="192">
        <f>AVERAGE(D45:D46)</f>
        <v>0.37</v>
      </c>
      <c r="E47" s="192">
        <f t="shared" ref="E47:H47" si="10">AVERAGE(E45:E46)</f>
        <v>0.55000000000000004</v>
      </c>
      <c r="F47" s="207">
        <f t="shared" si="10"/>
        <v>0.72</v>
      </c>
      <c r="G47" s="207">
        <f t="shared" si="10"/>
        <v>0.155</v>
      </c>
      <c r="H47" s="207">
        <f t="shared" si="10"/>
        <v>0.125</v>
      </c>
    </row>
    <row r="48" spans="1:8" x14ac:dyDescent="0.2">
      <c r="B48" t="s">
        <v>338</v>
      </c>
      <c r="C48" s="3" t="s">
        <v>200</v>
      </c>
      <c r="D48" s="189">
        <v>0.05</v>
      </c>
      <c r="E48" s="189">
        <v>0.49</v>
      </c>
      <c r="F48" s="189">
        <v>0.1</v>
      </c>
      <c r="G48" s="189">
        <v>0.09</v>
      </c>
      <c r="H48" s="201">
        <v>0.81</v>
      </c>
    </row>
    <row r="49" spans="1:8" x14ac:dyDescent="0.2">
      <c r="C49" s="3" t="s">
        <v>201</v>
      </c>
      <c r="D49" s="189">
        <v>0.05</v>
      </c>
      <c r="E49" s="189">
        <v>0.5</v>
      </c>
      <c r="F49" s="189">
        <v>0.08</v>
      </c>
      <c r="G49" s="189">
        <v>0.12</v>
      </c>
      <c r="H49" s="201">
        <v>0.8</v>
      </c>
    </row>
    <row r="50" spans="1:8" ht="17" thickBot="1" x14ac:dyDescent="0.25">
      <c r="A50" s="204"/>
      <c r="B50" s="193" t="s">
        <v>338</v>
      </c>
      <c r="C50" s="194" t="s">
        <v>62</v>
      </c>
      <c r="D50" s="195">
        <f>AVERAGE(D48:D49)</f>
        <v>0.05</v>
      </c>
      <c r="E50" s="195">
        <f t="shared" ref="E50:H50" si="11">AVERAGE(E48:E49)</f>
        <v>0.495</v>
      </c>
      <c r="F50" s="208">
        <f t="shared" si="11"/>
        <v>0.09</v>
      </c>
      <c r="G50" s="208">
        <f t="shared" si="11"/>
        <v>0.105</v>
      </c>
      <c r="H50" s="208">
        <f t="shared" si="11"/>
        <v>0.80500000000000005</v>
      </c>
    </row>
    <row r="51" spans="1:8" x14ac:dyDescent="0.2">
      <c r="A51">
        <v>3</v>
      </c>
      <c r="B51" t="s">
        <v>329</v>
      </c>
      <c r="C51" s="3" t="s">
        <v>200</v>
      </c>
      <c r="D51" s="189">
        <v>0.36</v>
      </c>
      <c r="E51" s="189">
        <v>0.55000000000000004</v>
      </c>
      <c r="F51" s="189">
        <v>0.79</v>
      </c>
      <c r="G51" s="189">
        <v>0.13</v>
      </c>
      <c r="H51" s="201">
        <v>0.08</v>
      </c>
    </row>
    <row r="52" spans="1:8" x14ac:dyDescent="0.2">
      <c r="C52" s="3" t="s">
        <v>201</v>
      </c>
      <c r="D52" s="189">
        <v>0.4</v>
      </c>
      <c r="E52" s="189">
        <v>0.51</v>
      </c>
      <c r="F52" s="189">
        <v>0.8</v>
      </c>
      <c r="G52" s="189">
        <v>0.13</v>
      </c>
      <c r="H52" s="201">
        <v>7.0000000000000007E-2</v>
      </c>
    </row>
    <row r="53" spans="1:8" ht="16" x14ac:dyDescent="0.2">
      <c r="A53" s="203"/>
      <c r="B53" s="190" t="s">
        <v>329</v>
      </c>
      <c r="C53" s="191" t="s">
        <v>62</v>
      </c>
      <c r="D53" s="192">
        <f>AVERAGE(D51:D52)</f>
        <v>0.38</v>
      </c>
      <c r="E53" s="192">
        <f t="shared" ref="E53:H53" si="12">AVERAGE(E51:E52)</f>
        <v>0.53</v>
      </c>
      <c r="F53" s="207">
        <f t="shared" si="12"/>
        <v>0.79500000000000004</v>
      </c>
      <c r="G53" s="207">
        <f t="shared" si="12"/>
        <v>0.13</v>
      </c>
      <c r="H53" s="207">
        <f t="shared" si="12"/>
        <v>7.5000000000000011E-2</v>
      </c>
    </row>
    <row r="54" spans="1:8" x14ac:dyDescent="0.2">
      <c r="B54" t="s">
        <v>343</v>
      </c>
      <c r="C54" s="3" t="s">
        <v>200</v>
      </c>
      <c r="D54" s="189">
        <v>0.21</v>
      </c>
      <c r="E54" s="189">
        <v>0.56000000000000005</v>
      </c>
      <c r="F54" s="189">
        <v>0.55000000000000004</v>
      </c>
      <c r="G54" s="189">
        <v>0.23</v>
      </c>
      <c r="H54" s="201">
        <v>0.22</v>
      </c>
    </row>
    <row r="55" spans="1:8" x14ac:dyDescent="0.2">
      <c r="C55" s="3" t="s">
        <v>201</v>
      </c>
      <c r="D55" s="189">
        <v>0.35</v>
      </c>
      <c r="E55" s="189">
        <v>0.68</v>
      </c>
      <c r="F55" s="189">
        <v>0.56000000000000005</v>
      </c>
      <c r="G55" s="189">
        <v>0.24</v>
      </c>
      <c r="H55" s="201">
        <v>0.2</v>
      </c>
    </row>
    <row r="56" spans="1:8" ht="16" x14ac:dyDescent="0.2">
      <c r="A56" s="203"/>
      <c r="B56" s="190" t="s">
        <v>343</v>
      </c>
      <c r="C56" s="191" t="s">
        <v>62</v>
      </c>
      <c r="D56" s="192">
        <f>AVERAGE(D54:D55)</f>
        <v>0.27999999999999997</v>
      </c>
      <c r="E56" s="192">
        <f t="shared" ref="E56:H56" si="13">AVERAGE(E54:E55)</f>
        <v>0.62000000000000011</v>
      </c>
      <c r="F56" s="207">
        <f t="shared" si="13"/>
        <v>0.55500000000000005</v>
      </c>
      <c r="G56" s="207">
        <f t="shared" si="13"/>
        <v>0.23499999999999999</v>
      </c>
      <c r="H56" s="207">
        <f t="shared" si="13"/>
        <v>0.21000000000000002</v>
      </c>
    </row>
    <row r="57" spans="1:8" x14ac:dyDescent="0.2">
      <c r="B57" t="s">
        <v>344</v>
      </c>
      <c r="C57" s="3" t="s">
        <v>200</v>
      </c>
      <c r="D57" s="189">
        <v>0.37</v>
      </c>
      <c r="E57" s="189">
        <v>0.6</v>
      </c>
      <c r="F57" s="189">
        <v>0.77</v>
      </c>
      <c r="G57" s="189">
        <v>0.13</v>
      </c>
      <c r="H57" s="201">
        <v>0.1</v>
      </c>
    </row>
    <row r="58" spans="1:8" x14ac:dyDescent="0.2">
      <c r="C58" s="3" t="s">
        <v>201</v>
      </c>
      <c r="D58" s="189">
        <v>0.44</v>
      </c>
      <c r="E58" s="189">
        <v>0.55000000000000004</v>
      </c>
      <c r="F58" s="189">
        <v>0.77</v>
      </c>
      <c r="G58" s="189">
        <v>0.15</v>
      </c>
      <c r="H58" s="201">
        <v>0.08</v>
      </c>
    </row>
    <row r="59" spans="1:8" ht="16" x14ac:dyDescent="0.2">
      <c r="A59" s="203"/>
      <c r="B59" s="190" t="s">
        <v>344</v>
      </c>
      <c r="C59" s="191" t="s">
        <v>62</v>
      </c>
      <c r="D59" s="192">
        <f>AVERAGE(D57:D58)</f>
        <v>0.40500000000000003</v>
      </c>
      <c r="E59" s="192">
        <f t="shared" ref="E59:H59" si="14">AVERAGE(E57:E58)</f>
        <v>0.57499999999999996</v>
      </c>
      <c r="F59" s="207">
        <f t="shared" si="14"/>
        <v>0.77</v>
      </c>
      <c r="G59" s="207">
        <f t="shared" si="14"/>
        <v>0.14000000000000001</v>
      </c>
      <c r="H59" s="207">
        <f t="shared" si="14"/>
        <v>0.09</v>
      </c>
    </row>
    <row r="60" spans="1:8" x14ac:dyDescent="0.2">
      <c r="B60" t="s">
        <v>345</v>
      </c>
      <c r="C60" s="3" t="s">
        <v>200</v>
      </c>
      <c r="D60" s="189">
        <v>0.49</v>
      </c>
      <c r="E60" s="189">
        <v>0.63</v>
      </c>
      <c r="F60" s="189">
        <v>0.8</v>
      </c>
      <c r="G60" s="189">
        <v>0.13</v>
      </c>
      <c r="H60" s="201">
        <v>7.0000000000000007E-2</v>
      </c>
    </row>
    <row r="61" spans="1:8" x14ac:dyDescent="0.2">
      <c r="C61" s="3" t="s">
        <v>201</v>
      </c>
      <c r="D61" s="189">
        <v>0.5</v>
      </c>
      <c r="E61" s="189">
        <v>0.68</v>
      </c>
      <c r="F61" s="189">
        <v>0.81</v>
      </c>
      <c r="G61" s="189">
        <v>0.15</v>
      </c>
      <c r="H61" s="201">
        <v>0.04</v>
      </c>
    </row>
    <row r="62" spans="1:8" ht="16" x14ac:dyDescent="0.2">
      <c r="A62" s="203"/>
      <c r="B62" s="190" t="s">
        <v>345</v>
      </c>
      <c r="C62" s="191" t="s">
        <v>62</v>
      </c>
      <c r="D62" s="192">
        <f>AVERAGE(D60:D61)</f>
        <v>0.495</v>
      </c>
      <c r="E62" s="192">
        <f t="shared" ref="E62:H62" si="15">AVERAGE(E60:E61)</f>
        <v>0.65500000000000003</v>
      </c>
      <c r="F62" s="207">
        <f t="shared" si="15"/>
        <v>0.80500000000000005</v>
      </c>
      <c r="G62" s="207">
        <f t="shared" si="15"/>
        <v>0.14000000000000001</v>
      </c>
      <c r="H62" s="207">
        <f t="shared" si="15"/>
        <v>5.5000000000000007E-2</v>
      </c>
    </row>
    <row r="63" spans="1:8" x14ac:dyDescent="0.2">
      <c r="B63" t="s">
        <v>346</v>
      </c>
      <c r="C63" s="3" t="s">
        <v>200</v>
      </c>
      <c r="D63" s="189">
        <v>7.0000000000000007E-2</v>
      </c>
      <c r="E63" s="189">
        <v>0.49</v>
      </c>
      <c r="F63" s="189">
        <v>0</v>
      </c>
      <c r="G63" s="189">
        <v>0.01</v>
      </c>
      <c r="H63" s="201">
        <v>0.99</v>
      </c>
    </row>
    <row r="64" spans="1:8" x14ac:dyDescent="0.2">
      <c r="C64" s="3" t="s">
        <v>201</v>
      </c>
      <c r="D64" s="189">
        <v>0.02</v>
      </c>
      <c r="E64" s="189">
        <v>0.45</v>
      </c>
      <c r="F64" s="189">
        <v>0</v>
      </c>
      <c r="G64" s="189">
        <v>0.06</v>
      </c>
      <c r="H64" s="201">
        <v>0.94</v>
      </c>
    </row>
    <row r="65" spans="1:8" ht="16" x14ac:dyDescent="0.2">
      <c r="A65" s="203"/>
      <c r="B65" s="190" t="s">
        <v>346</v>
      </c>
      <c r="C65" s="191" t="s">
        <v>62</v>
      </c>
      <c r="D65" s="192">
        <f>AVERAGE(D63:D64)</f>
        <v>4.5000000000000005E-2</v>
      </c>
      <c r="E65" s="192">
        <f t="shared" ref="E65:H65" si="16">AVERAGE(E63:E64)</f>
        <v>0.47</v>
      </c>
      <c r="F65" s="207">
        <f t="shared" si="16"/>
        <v>0</v>
      </c>
      <c r="G65" s="207">
        <f t="shared" si="16"/>
        <v>3.4999999999999996E-2</v>
      </c>
      <c r="H65" s="207">
        <f t="shared" si="16"/>
        <v>0.96499999999999997</v>
      </c>
    </row>
    <row r="66" spans="1:8" x14ac:dyDescent="0.2">
      <c r="B66" t="s">
        <v>338</v>
      </c>
      <c r="C66" s="3" t="s">
        <v>200</v>
      </c>
      <c r="D66" s="189">
        <v>0.05</v>
      </c>
      <c r="E66" s="189">
        <v>0.59</v>
      </c>
      <c r="F66" s="189">
        <v>0.06</v>
      </c>
      <c r="G66" s="189">
        <v>0.1</v>
      </c>
      <c r="H66" s="201">
        <v>0.84</v>
      </c>
    </row>
    <row r="67" spans="1:8" x14ac:dyDescent="0.2">
      <c r="C67" s="3" t="s">
        <v>201</v>
      </c>
      <c r="D67" s="189">
        <v>0.05</v>
      </c>
      <c r="E67" s="189">
        <v>0.56000000000000005</v>
      </c>
      <c r="F67" s="189">
        <v>0.03</v>
      </c>
      <c r="G67" s="189">
        <v>0.1</v>
      </c>
      <c r="H67" s="201">
        <v>0.87</v>
      </c>
    </row>
    <row r="68" spans="1:8" ht="17" thickBot="1" x14ac:dyDescent="0.25">
      <c r="A68" s="204"/>
      <c r="B68" s="193" t="s">
        <v>338</v>
      </c>
      <c r="C68" s="194" t="s">
        <v>62</v>
      </c>
      <c r="D68" s="195">
        <f>AVERAGE(D66:D67)</f>
        <v>0.05</v>
      </c>
      <c r="E68" s="195">
        <f t="shared" ref="E68:H68" si="17">AVERAGE(E66:E67)</f>
        <v>0.57499999999999996</v>
      </c>
      <c r="F68" s="208">
        <f t="shared" si="17"/>
        <v>4.4999999999999998E-2</v>
      </c>
      <c r="G68" s="208">
        <f t="shared" si="17"/>
        <v>0.1</v>
      </c>
      <c r="H68" s="208">
        <f t="shared" si="17"/>
        <v>0.85499999999999998</v>
      </c>
    </row>
    <row r="69" spans="1:8" x14ac:dyDescent="0.2">
      <c r="A69">
        <v>4</v>
      </c>
      <c r="B69" t="s">
        <v>329</v>
      </c>
      <c r="C69" s="3" t="s">
        <v>200</v>
      </c>
      <c r="D69" s="189">
        <v>0.42</v>
      </c>
      <c r="E69" s="189">
        <v>0.65</v>
      </c>
      <c r="F69" s="189">
        <v>0.84</v>
      </c>
      <c r="G69" s="189">
        <v>0.04</v>
      </c>
      <c r="H69" s="201">
        <v>0.12</v>
      </c>
    </row>
    <row r="70" spans="1:8" x14ac:dyDescent="0.2">
      <c r="C70" s="3" t="s">
        <v>201</v>
      </c>
      <c r="D70" s="189">
        <v>0.56999999999999995</v>
      </c>
      <c r="E70" s="189">
        <v>0.62</v>
      </c>
      <c r="F70" s="189">
        <v>0.89</v>
      </c>
      <c r="G70" s="189">
        <v>0.08</v>
      </c>
      <c r="H70" s="201">
        <v>0.03</v>
      </c>
    </row>
    <row r="71" spans="1:8" ht="16" x14ac:dyDescent="0.2">
      <c r="A71" s="203"/>
      <c r="B71" s="190" t="s">
        <v>329</v>
      </c>
      <c r="C71" s="191" t="s">
        <v>62</v>
      </c>
      <c r="D71" s="192">
        <f>AVERAGE(D69:D70)</f>
        <v>0.495</v>
      </c>
      <c r="E71" s="192">
        <f t="shared" ref="E71:H71" si="18">AVERAGE(E69:E70)</f>
        <v>0.63500000000000001</v>
      </c>
      <c r="F71" s="207">
        <f t="shared" si="18"/>
        <v>0.86499999999999999</v>
      </c>
      <c r="G71" s="207">
        <f t="shared" si="18"/>
        <v>0.06</v>
      </c>
      <c r="H71" s="207">
        <f t="shared" si="18"/>
        <v>7.4999999999999997E-2</v>
      </c>
    </row>
    <row r="72" spans="1:8" x14ac:dyDescent="0.2">
      <c r="B72" t="s">
        <v>347</v>
      </c>
      <c r="C72" s="3" t="s">
        <v>200</v>
      </c>
      <c r="D72" s="189">
        <v>0.48</v>
      </c>
      <c r="E72" s="189">
        <v>0.68</v>
      </c>
      <c r="F72" s="189">
        <v>0.7</v>
      </c>
      <c r="G72" s="189">
        <v>0.16</v>
      </c>
      <c r="H72" s="201">
        <v>0.14000000000000001</v>
      </c>
    </row>
    <row r="73" spans="1:8" x14ac:dyDescent="0.2">
      <c r="C73" s="3" t="s">
        <v>201</v>
      </c>
      <c r="D73" s="189">
        <v>0.56000000000000005</v>
      </c>
      <c r="E73" s="189">
        <v>0.68</v>
      </c>
      <c r="F73" s="189">
        <v>0.75</v>
      </c>
      <c r="G73" s="189">
        <v>0.12</v>
      </c>
      <c r="H73" s="201">
        <v>0.13</v>
      </c>
    </row>
    <row r="74" spans="1:8" ht="16" x14ac:dyDescent="0.2">
      <c r="A74" s="203"/>
      <c r="B74" s="190" t="s">
        <v>347</v>
      </c>
      <c r="C74" s="191" t="s">
        <v>62</v>
      </c>
      <c r="D74" s="192">
        <f>AVERAGE(D72:D73)</f>
        <v>0.52</v>
      </c>
      <c r="E74" s="192">
        <f t="shared" ref="E74:H74" si="19">AVERAGE(E72:E73)</f>
        <v>0.68</v>
      </c>
      <c r="F74" s="207">
        <f t="shared" si="19"/>
        <v>0.72499999999999998</v>
      </c>
      <c r="G74" s="207">
        <f t="shared" si="19"/>
        <v>0.14000000000000001</v>
      </c>
      <c r="H74" s="207">
        <f t="shared" si="19"/>
        <v>0.13500000000000001</v>
      </c>
    </row>
    <row r="75" spans="1:8" x14ac:dyDescent="0.2">
      <c r="B75" t="s">
        <v>348</v>
      </c>
      <c r="C75" s="3" t="s">
        <v>200</v>
      </c>
      <c r="D75" s="189">
        <v>0.36</v>
      </c>
      <c r="E75" s="205">
        <v>0.62</v>
      </c>
      <c r="F75" s="189">
        <v>0.71</v>
      </c>
      <c r="G75" s="205">
        <v>0.13</v>
      </c>
      <c r="H75" s="201">
        <v>0.16</v>
      </c>
    </row>
    <row r="76" spans="1:8" x14ac:dyDescent="0.2">
      <c r="C76" s="3" t="s">
        <v>201</v>
      </c>
      <c r="D76" s="196">
        <v>0.47</v>
      </c>
      <c r="E76" s="197">
        <v>0.63</v>
      </c>
      <c r="F76" s="196">
        <v>0.75</v>
      </c>
      <c r="G76" s="197">
        <v>0.1</v>
      </c>
      <c r="H76" s="206">
        <v>0.15</v>
      </c>
    </row>
    <row r="77" spans="1:8" ht="16" x14ac:dyDescent="0.2">
      <c r="A77" s="203"/>
      <c r="B77" s="190" t="s">
        <v>348</v>
      </c>
      <c r="C77" s="191" t="s">
        <v>62</v>
      </c>
      <c r="D77" s="192">
        <f>AVERAGE(D75:D76)</f>
        <v>0.41499999999999998</v>
      </c>
      <c r="E77" s="192">
        <f t="shared" ref="E77:H77" si="20">AVERAGE(E75:E76)</f>
        <v>0.625</v>
      </c>
      <c r="F77" s="207">
        <f t="shared" si="20"/>
        <v>0.73</v>
      </c>
      <c r="G77" s="207">
        <f t="shared" si="20"/>
        <v>0.115</v>
      </c>
      <c r="H77" s="207">
        <f t="shared" si="20"/>
        <v>0.155</v>
      </c>
    </row>
    <row r="78" spans="1:8" x14ac:dyDescent="0.2">
      <c r="B78" t="s">
        <v>349</v>
      </c>
      <c r="C78" s="3" t="s">
        <v>200</v>
      </c>
      <c r="D78" s="189">
        <v>0.38</v>
      </c>
      <c r="E78" s="189">
        <v>0.66</v>
      </c>
      <c r="F78" s="189">
        <v>0.65</v>
      </c>
      <c r="G78" s="189">
        <v>0.11</v>
      </c>
      <c r="H78" s="201">
        <v>0.24</v>
      </c>
    </row>
    <row r="79" spans="1:8" x14ac:dyDescent="0.2">
      <c r="C79" s="3" t="s">
        <v>201</v>
      </c>
      <c r="D79" s="189">
        <v>0.49</v>
      </c>
      <c r="E79" s="189">
        <v>0.66</v>
      </c>
      <c r="F79" s="189">
        <v>0.7</v>
      </c>
      <c r="G79" s="189">
        <v>0.14000000000000001</v>
      </c>
      <c r="H79" s="201">
        <v>0.16</v>
      </c>
    </row>
    <row r="80" spans="1:8" ht="16" x14ac:dyDescent="0.2">
      <c r="A80" s="203"/>
      <c r="B80" s="190" t="s">
        <v>349</v>
      </c>
      <c r="C80" s="191" t="s">
        <v>62</v>
      </c>
      <c r="D80" s="192">
        <f>AVERAGE(D78:D79)</f>
        <v>0.435</v>
      </c>
      <c r="E80" s="192">
        <f t="shared" ref="E80:H80" si="21">AVERAGE(E78:E79)</f>
        <v>0.66</v>
      </c>
      <c r="F80" s="207">
        <f t="shared" si="21"/>
        <v>0.67500000000000004</v>
      </c>
      <c r="G80" s="207">
        <f t="shared" si="21"/>
        <v>0.125</v>
      </c>
      <c r="H80" s="207">
        <f t="shared" si="21"/>
        <v>0.2</v>
      </c>
    </row>
    <row r="81" spans="1:8" x14ac:dyDescent="0.2">
      <c r="B81" t="s">
        <v>346</v>
      </c>
      <c r="C81" s="3" t="s">
        <v>200</v>
      </c>
      <c r="D81" s="189">
        <v>0.11</v>
      </c>
      <c r="E81" s="189">
        <v>0.65</v>
      </c>
      <c r="F81" s="189">
        <v>0</v>
      </c>
      <c r="G81" s="189">
        <v>0.01</v>
      </c>
      <c r="H81" s="201">
        <v>0.99</v>
      </c>
    </row>
    <row r="82" spans="1:8" x14ac:dyDescent="0.2">
      <c r="C82" s="3" t="s">
        <v>201</v>
      </c>
      <c r="D82" s="189">
        <v>0.08</v>
      </c>
      <c r="E82" s="189">
        <v>0.65</v>
      </c>
      <c r="F82" s="189">
        <v>0</v>
      </c>
      <c r="G82" s="189">
        <v>0</v>
      </c>
      <c r="H82" s="201">
        <v>1</v>
      </c>
    </row>
    <row r="83" spans="1:8" ht="17" thickBot="1" x14ac:dyDescent="0.25">
      <c r="A83" s="204"/>
      <c r="B83" s="193" t="s">
        <v>346</v>
      </c>
      <c r="C83" s="194" t="s">
        <v>62</v>
      </c>
      <c r="D83" s="195">
        <f>AVERAGE(D81:D82)</f>
        <v>9.5000000000000001E-2</v>
      </c>
      <c r="E83" s="195">
        <f t="shared" ref="E83:H83" si="22">AVERAGE(E81:E82)</f>
        <v>0.65</v>
      </c>
      <c r="F83" s="208">
        <f t="shared" si="22"/>
        <v>0</v>
      </c>
      <c r="G83" s="208">
        <f t="shared" si="22"/>
        <v>5.0000000000000001E-3</v>
      </c>
      <c r="H83" s="208">
        <f t="shared" si="22"/>
        <v>0.995</v>
      </c>
    </row>
    <row r="84" spans="1:8" x14ac:dyDescent="0.2">
      <c r="A84">
        <v>5</v>
      </c>
      <c r="B84" t="s">
        <v>329</v>
      </c>
      <c r="C84" s="3" t="s">
        <v>200</v>
      </c>
      <c r="D84" s="189">
        <v>0.45</v>
      </c>
      <c r="E84" s="189">
        <v>0.59</v>
      </c>
      <c r="F84" s="189">
        <v>0.76</v>
      </c>
      <c r="G84" s="189">
        <v>0.12</v>
      </c>
      <c r="H84" s="201">
        <v>0.12</v>
      </c>
    </row>
    <row r="85" spans="1:8" x14ac:dyDescent="0.2">
      <c r="C85" s="3" t="s">
        <v>201</v>
      </c>
      <c r="D85" s="189">
        <v>0.6</v>
      </c>
      <c r="E85" s="189">
        <v>0.65</v>
      </c>
      <c r="F85" s="189">
        <v>0.82</v>
      </c>
      <c r="G85" s="189">
        <v>0.12</v>
      </c>
      <c r="H85" s="201">
        <v>0.06</v>
      </c>
    </row>
    <row r="86" spans="1:8" ht="16" x14ac:dyDescent="0.2">
      <c r="A86" s="203"/>
      <c r="B86" s="190" t="s">
        <v>329</v>
      </c>
      <c r="C86" s="191" t="s">
        <v>62</v>
      </c>
      <c r="D86" s="192">
        <f>AVERAGE(D84:D85)</f>
        <v>0.52500000000000002</v>
      </c>
      <c r="E86" s="192">
        <f t="shared" ref="E86:H86" si="23">AVERAGE(E84:E85)</f>
        <v>0.62</v>
      </c>
      <c r="F86" s="207">
        <f t="shared" si="23"/>
        <v>0.79</v>
      </c>
      <c r="G86" s="207">
        <f t="shared" si="23"/>
        <v>0.12</v>
      </c>
      <c r="H86" s="207">
        <f t="shared" si="23"/>
        <v>0.09</v>
      </c>
    </row>
    <row r="87" spans="1:8" x14ac:dyDescent="0.2">
      <c r="B87" t="s">
        <v>350</v>
      </c>
      <c r="C87" s="3" t="s">
        <v>200</v>
      </c>
      <c r="D87" s="189">
        <v>0.57999999999999996</v>
      </c>
      <c r="E87" s="189">
        <v>0.72</v>
      </c>
      <c r="F87" s="189">
        <v>0.78</v>
      </c>
      <c r="G87" s="189">
        <v>0.16</v>
      </c>
      <c r="H87" s="201">
        <v>0.06</v>
      </c>
    </row>
    <row r="88" spans="1:8" x14ac:dyDescent="0.2">
      <c r="C88" s="3" t="s">
        <v>201</v>
      </c>
      <c r="D88" s="189">
        <v>0.55000000000000004</v>
      </c>
      <c r="E88" s="189">
        <v>0.66</v>
      </c>
      <c r="F88" s="189">
        <v>0.72</v>
      </c>
      <c r="G88" s="189">
        <v>0.17</v>
      </c>
      <c r="H88" s="201">
        <v>0.11</v>
      </c>
    </row>
    <row r="89" spans="1:8" ht="16" x14ac:dyDescent="0.2">
      <c r="A89" s="203"/>
      <c r="B89" s="190" t="s">
        <v>350</v>
      </c>
      <c r="C89" s="191" t="s">
        <v>62</v>
      </c>
      <c r="D89" s="192">
        <f>AVERAGE(D87:D88)</f>
        <v>0.56499999999999995</v>
      </c>
      <c r="E89" s="192">
        <f t="shared" ref="E89:H89" si="24">AVERAGE(E87:E88)</f>
        <v>0.69</v>
      </c>
      <c r="F89" s="207">
        <f t="shared" si="24"/>
        <v>0.75</v>
      </c>
      <c r="G89" s="207">
        <f t="shared" si="24"/>
        <v>0.16500000000000001</v>
      </c>
      <c r="H89" s="207">
        <f t="shared" si="24"/>
        <v>8.4999999999999992E-2</v>
      </c>
    </row>
    <row r="90" spans="1:8" x14ac:dyDescent="0.2">
      <c r="B90" t="s">
        <v>338</v>
      </c>
      <c r="C90" s="3" t="s">
        <v>200</v>
      </c>
      <c r="D90" s="189">
        <v>0.05</v>
      </c>
      <c r="E90" s="189">
        <v>0.7</v>
      </c>
      <c r="F90" s="189">
        <v>0.02</v>
      </c>
      <c r="G90" s="189">
        <v>0.01</v>
      </c>
      <c r="H90" s="201">
        <v>0.97</v>
      </c>
    </row>
    <row r="91" spans="1:8" x14ac:dyDescent="0.2">
      <c r="C91" s="3" t="s">
        <v>201</v>
      </c>
      <c r="D91" s="189">
        <v>0.09</v>
      </c>
      <c r="E91" s="189">
        <v>0.68</v>
      </c>
      <c r="F91" s="189">
        <v>0.01</v>
      </c>
      <c r="G91" s="189">
        <v>0.01</v>
      </c>
      <c r="H91" s="201">
        <v>0.98</v>
      </c>
    </row>
    <row r="92" spans="1:8" ht="17" thickBot="1" x14ac:dyDescent="0.25">
      <c r="A92" s="204"/>
      <c r="B92" s="193" t="s">
        <v>338</v>
      </c>
      <c r="C92" s="194" t="s">
        <v>62</v>
      </c>
      <c r="D92" s="195">
        <f>AVERAGE(D90:D91)</f>
        <v>7.0000000000000007E-2</v>
      </c>
      <c r="E92" s="195">
        <f t="shared" ref="E92:H92" si="25">AVERAGE(E90:E91)</f>
        <v>0.69</v>
      </c>
      <c r="F92" s="208">
        <f t="shared" si="25"/>
        <v>1.4999999999999999E-2</v>
      </c>
      <c r="G92" s="208">
        <f t="shared" si="25"/>
        <v>0.01</v>
      </c>
      <c r="H92" s="208">
        <f t="shared" si="25"/>
        <v>0.97499999999999998</v>
      </c>
    </row>
    <row r="93" spans="1:8" ht="16" x14ac:dyDescent="0.2">
      <c r="A93" s="285">
        <v>6</v>
      </c>
      <c r="B93" s="219" t="s">
        <v>336</v>
      </c>
      <c r="C93" s="220" t="s">
        <v>200</v>
      </c>
      <c r="D93" s="221">
        <v>0.26</v>
      </c>
      <c r="E93" s="221">
        <v>0.46</v>
      </c>
      <c r="F93" s="221">
        <v>0.02</v>
      </c>
      <c r="G93" s="221">
        <v>0.33</v>
      </c>
      <c r="H93" s="222">
        <v>0.65</v>
      </c>
    </row>
    <row r="94" spans="1:8" ht="16" x14ac:dyDescent="0.2">
      <c r="A94" s="285"/>
      <c r="B94" s="219"/>
      <c r="C94" s="220" t="s">
        <v>201</v>
      </c>
      <c r="D94" s="221">
        <v>0.28999999999999998</v>
      </c>
      <c r="E94" s="221">
        <v>0.47</v>
      </c>
      <c r="F94" s="221">
        <v>0.04</v>
      </c>
      <c r="G94" s="221">
        <v>0.22</v>
      </c>
      <c r="H94" s="222">
        <v>0.74</v>
      </c>
    </row>
    <row r="95" spans="1:8" ht="16" x14ac:dyDescent="0.2">
      <c r="A95" s="285"/>
      <c r="B95" s="227" t="s">
        <v>336</v>
      </c>
      <c r="C95" s="228" t="s">
        <v>62</v>
      </c>
      <c r="D95" s="229">
        <v>0.27</v>
      </c>
      <c r="E95" s="229">
        <v>0.47</v>
      </c>
      <c r="F95" s="230">
        <v>0.03</v>
      </c>
      <c r="G95" s="230">
        <v>0.28000000000000003</v>
      </c>
      <c r="H95" s="231">
        <v>0.7</v>
      </c>
    </row>
    <row r="96" spans="1:8" ht="16" x14ac:dyDescent="0.2">
      <c r="A96" s="285"/>
      <c r="B96" s="219" t="s">
        <v>346</v>
      </c>
      <c r="C96" s="220" t="s">
        <v>200</v>
      </c>
      <c r="D96" s="221">
        <v>0.08</v>
      </c>
      <c r="E96" s="221">
        <v>0.44</v>
      </c>
      <c r="F96" s="221">
        <v>0</v>
      </c>
      <c r="G96" s="221">
        <v>0</v>
      </c>
      <c r="H96" s="222">
        <v>1</v>
      </c>
    </row>
    <row r="97" spans="1:8" ht="16" x14ac:dyDescent="0.2">
      <c r="A97" s="285"/>
      <c r="B97" s="219"/>
      <c r="C97" s="220" t="s">
        <v>201</v>
      </c>
      <c r="D97" s="221">
        <v>0.12</v>
      </c>
      <c r="E97" s="221">
        <v>0.46</v>
      </c>
      <c r="F97" s="221">
        <v>0</v>
      </c>
      <c r="G97" s="221">
        <v>0.01</v>
      </c>
      <c r="H97" s="222">
        <v>0.99</v>
      </c>
    </row>
    <row r="98" spans="1:8" ht="16" x14ac:dyDescent="0.2">
      <c r="A98" s="285"/>
      <c r="B98" s="227" t="s">
        <v>346</v>
      </c>
      <c r="C98" s="228" t="s">
        <v>62</v>
      </c>
      <c r="D98" s="229">
        <v>0.1</v>
      </c>
      <c r="E98" s="229">
        <v>0.45</v>
      </c>
      <c r="F98" s="230">
        <v>0</v>
      </c>
      <c r="G98" s="230">
        <v>0.01</v>
      </c>
      <c r="H98" s="231">
        <v>0.99</v>
      </c>
    </row>
    <row r="99" spans="1:8" ht="16" x14ac:dyDescent="0.2">
      <c r="A99" s="285"/>
      <c r="B99" s="219" t="s">
        <v>329</v>
      </c>
      <c r="C99" s="220" t="s">
        <v>200</v>
      </c>
      <c r="D99" s="221">
        <v>0.52</v>
      </c>
      <c r="E99" s="221">
        <v>0.44</v>
      </c>
      <c r="F99" s="221">
        <v>0.86</v>
      </c>
      <c r="G99" s="221">
        <v>0.14000000000000001</v>
      </c>
      <c r="H99" s="222">
        <v>0</v>
      </c>
    </row>
    <row r="100" spans="1:8" ht="16" x14ac:dyDescent="0.2">
      <c r="A100" s="285"/>
      <c r="B100" s="219"/>
      <c r="C100" s="220" t="s">
        <v>201</v>
      </c>
      <c r="D100" s="221">
        <v>0.46</v>
      </c>
      <c r="E100" s="221">
        <v>0.51</v>
      </c>
      <c r="F100" s="221">
        <v>0.88</v>
      </c>
      <c r="G100" s="221">
        <v>0.12</v>
      </c>
      <c r="H100" s="222">
        <v>0</v>
      </c>
    </row>
    <row r="101" spans="1:8" ht="17" thickBot="1" x14ac:dyDescent="0.25">
      <c r="A101" s="286"/>
      <c r="B101" s="223" t="s">
        <v>329</v>
      </c>
      <c r="C101" s="224" t="s">
        <v>62</v>
      </c>
      <c r="D101" s="225">
        <v>0.49</v>
      </c>
      <c r="E101" s="225">
        <v>0.47</v>
      </c>
      <c r="F101" s="232">
        <v>0.87</v>
      </c>
      <c r="G101" s="232">
        <v>0.13</v>
      </c>
      <c r="H101" s="233">
        <v>0</v>
      </c>
    </row>
    <row r="102" spans="1:8" x14ac:dyDescent="0.2">
      <c r="A102" s="287">
        <v>7</v>
      </c>
      <c r="B102" t="s">
        <v>348</v>
      </c>
      <c r="C102" s="3"/>
      <c r="D102" s="234">
        <v>0.49</v>
      </c>
      <c r="E102" s="234">
        <v>0.64</v>
      </c>
      <c r="F102" s="237">
        <v>0.83</v>
      </c>
      <c r="G102" s="237">
        <v>0.15</v>
      </c>
      <c r="H102" s="238">
        <v>0.02</v>
      </c>
    </row>
    <row r="103" spans="1:8" ht="16" x14ac:dyDescent="0.2">
      <c r="A103" s="287"/>
      <c r="B103" s="219" t="s">
        <v>336</v>
      </c>
      <c r="C103" s="220"/>
      <c r="D103" s="235">
        <v>0.34</v>
      </c>
      <c r="E103" s="235">
        <v>0.5</v>
      </c>
      <c r="F103" s="239">
        <v>0.01</v>
      </c>
      <c r="G103" s="239">
        <v>0.23</v>
      </c>
      <c r="H103" s="240">
        <v>0.76</v>
      </c>
    </row>
    <row r="104" spans="1:8" x14ac:dyDescent="0.2">
      <c r="A104" s="288"/>
      <c r="B104" t="s">
        <v>347</v>
      </c>
      <c r="C104" s="3"/>
      <c r="D104" s="234">
        <v>0.41</v>
      </c>
      <c r="E104" s="234">
        <v>0.63500000000000001</v>
      </c>
      <c r="F104" s="237">
        <v>0.86</v>
      </c>
      <c r="G104" s="237">
        <v>0.11</v>
      </c>
      <c r="H104" s="238">
        <v>0.03</v>
      </c>
    </row>
    <row r="105" spans="1:8" x14ac:dyDescent="0.2">
      <c r="A105" s="288"/>
      <c r="B105" t="s">
        <v>334</v>
      </c>
      <c r="C105" s="3"/>
      <c r="D105" s="234">
        <v>0.42</v>
      </c>
      <c r="E105" s="234">
        <v>0.73</v>
      </c>
      <c r="F105" s="237">
        <v>0.7</v>
      </c>
      <c r="G105" s="237">
        <v>0.23</v>
      </c>
      <c r="H105" s="238">
        <v>7.0000000000000007E-2</v>
      </c>
    </row>
    <row r="106" spans="1:8" x14ac:dyDescent="0.2">
      <c r="A106" s="288"/>
      <c r="B106" t="s">
        <v>349</v>
      </c>
      <c r="C106" s="3"/>
      <c r="D106" s="234">
        <v>0.48</v>
      </c>
      <c r="E106" s="234">
        <v>0.57999999999999996</v>
      </c>
      <c r="F106" s="237">
        <v>0.82499999999999996</v>
      </c>
      <c r="G106" s="237">
        <v>0.155</v>
      </c>
      <c r="H106" s="238">
        <v>0.02</v>
      </c>
    </row>
    <row r="107" spans="1:8" x14ac:dyDescent="0.2">
      <c r="A107" s="288"/>
      <c r="B107" t="s">
        <v>329</v>
      </c>
      <c r="C107" s="3"/>
      <c r="D107" s="234">
        <v>0.59</v>
      </c>
      <c r="E107" s="234">
        <v>0.68</v>
      </c>
      <c r="F107" s="237">
        <v>0.92</v>
      </c>
      <c r="G107" s="237">
        <v>7.0000000000000007E-2</v>
      </c>
      <c r="H107" s="238">
        <v>0.01</v>
      </c>
    </row>
    <row r="108" spans="1:8" ht="16" thickBot="1" x14ac:dyDescent="0.25">
      <c r="A108" s="289"/>
      <c r="B108" s="217" t="s">
        <v>350</v>
      </c>
      <c r="C108" s="218"/>
      <c r="D108" s="236">
        <v>0.39</v>
      </c>
      <c r="E108" s="236">
        <v>0.62</v>
      </c>
      <c r="F108" s="241">
        <v>0.76</v>
      </c>
      <c r="G108" s="241">
        <v>0.19</v>
      </c>
      <c r="H108" s="242">
        <v>0.05</v>
      </c>
    </row>
    <row r="109" spans="1:8" x14ac:dyDescent="0.2">
      <c r="A109" s="287">
        <v>8</v>
      </c>
      <c r="B109" t="s">
        <v>348</v>
      </c>
      <c r="C109" s="3"/>
      <c r="D109" s="234">
        <v>0.36</v>
      </c>
      <c r="E109" s="234">
        <v>0.56000000000000005</v>
      </c>
      <c r="F109" s="237">
        <v>0.88</v>
      </c>
      <c r="G109" s="237">
        <v>0.11</v>
      </c>
      <c r="H109" s="238">
        <v>0.01</v>
      </c>
    </row>
    <row r="110" spans="1:8" x14ac:dyDescent="0.2">
      <c r="A110" s="288"/>
      <c r="B110" t="s">
        <v>347</v>
      </c>
      <c r="C110" s="3"/>
      <c r="D110" s="234">
        <v>0.41</v>
      </c>
      <c r="E110" s="234">
        <v>0.6</v>
      </c>
      <c r="F110" s="237">
        <v>0.83</v>
      </c>
      <c r="G110" s="237">
        <v>0.14000000000000001</v>
      </c>
      <c r="H110" s="238">
        <v>0.03</v>
      </c>
    </row>
    <row r="111" spans="1:8" x14ac:dyDescent="0.2">
      <c r="A111" s="288"/>
      <c r="B111" t="s">
        <v>334</v>
      </c>
      <c r="C111" s="3"/>
      <c r="D111" s="234">
        <v>0.41</v>
      </c>
      <c r="E111" s="234">
        <v>0.66</v>
      </c>
      <c r="F111" s="237">
        <v>0.79</v>
      </c>
      <c r="G111" s="237">
        <v>0.16</v>
      </c>
      <c r="H111" s="238">
        <v>0.05</v>
      </c>
    </row>
    <row r="112" spans="1:8" x14ac:dyDescent="0.2">
      <c r="A112" s="288"/>
      <c r="B112" t="s">
        <v>349</v>
      </c>
      <c r="C112" s="3"/>
      <c r="D112" s="234">
        <v>0.35499999999999998</v>
      </c>
      <c r="E112" s="234">
        <v>0.6</v>
      </c>
      <c r="F112" s="237">
        <v>0.7</v>
      </c>
      <c r="G112" s="237">
        <v>0.22</v>
      </c>
      <c r="H112" s="238">
        <v>0.08</v>
      </c>
    </row>
    <row r="113" spans="1:8" x14ac:dyDescent="0.2">
      <c r="A113" s="288"/>
      <c r="B113" t="s">
        <v>329</v>
      </c>
      <c r="C113" s="3"/>
      <c r="D113" s="234">
        <v>0.5</v>
      </c>
      <c r="E113" s="234">
        <v>0.64</v>
      </c>
      <c r="F113" s="237">
        <v>0.88</v>
      </c>
      <c r="G113" s="237">
        <v>0.11</v>
      </c>
      <c r="H113" s="238">
        <v>0.01</v>
      </c>
    </row>
    <row r="114" spans="1:8" x14ac:dyDescent="0.2">
      <c r="A114" s="288"/>
      <c r="B114" t="s">
        <v>350</v>
      </c>
      <c r="C114" s="3"/>
      <c r="D114" s="234">
        <v>0.43</v>
      </c>
      <c r="E114" s="234">
        <v>0.67</v>
      </c>
      <c r="F114" s="237">
        <v>0.83</v>
      </c>
      <c r="G114" s="237">
        <v>0.12</v>
      </c>
      <c r="H114" s="238">
        <v>0.05</v>
      </c>
    </row>
    <row r="115" spans="1:8" x14ac:dyDescent="0.2">
      <c r="A115" s="290" t="s">
        <v>442</v>
      </c>
      <c r="B115" s="290"/>
      <c r="C115" s="290"/>
      <c r="D115" s="290"/>
      <c r="E115" s="290"/>
      <c r="F115" s="290"/>
      <c r="G115" s="291"/>
    </row>
  </sheetData>
  <mergeCells count="1">
    <mergeCell ref="A11:E1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4ABC-A113-1D4F-A8CD-F072688F2B55}">
  <dimension ref="A1:F38"/>
  <sheetViews>
    <sheetView zoomScaleNormal="100" workbookViewId="0">
      <selection activeCell="C20" sqref="C20"/>
    </sheetView>
  </sheetViews>
  <sheetFormatPr baseColWidth="10" defaultColWidth="8.83203125" defaultRowHeight="13" x14ac:dyDescent="0.15"/>
  <cols>
    <col min="1" max="1" width="14" style="272" customWidth="1"/>
    <col min="2" max="4" width="17.5" style="272" customWidth="1"/>
    <col min="5" max="5" width="18" style="272" customWidth="1"/>
    <col min="6" max="6" width="15.6640625" style="272" bestFit="1" customWidth="1"/>
    <col min="7" max="16384" width="8.83203125" style="272"/>
  </cols>
  <sheetData>
    <row r="1" spans="1:5" ht="14" x14ac:dyDescent="0.15">
      <c r="A1" s="277" t="s">
        <v>439</v>
      </c>
    </row>
    <row r="3" spans="1:5" s="269" customFormat="1" x14ac:dyDescent="0.15">
      <c r="A3" s="269" t="s">
        <v>394</v>
      </c>
      <c r="B3" s="270" t="s">
        <v>395</v>
      </c>
      <c r="C3" s="270" t="s">
        <v>395</v>
      </c>
      <c r="D3" s="270" t="s">
        <v>396</v>
      </c>
      <c r="E3" s="270" t="s">
        <v>397</v>
      </c>
    </row>
    <row r="4" spans="1:5" s="269" customFormat="1" x14ac:dyDescent="0.15">
      <c r="A4" s="269" t="s">
        <v>398</v>
      </c>
      <c r="B4" s="270">
        <v>1.8</v>
      </c>
      <c r="C4" s="270">
        <v>1.8</v>
      </c>
      <c r="D4" s="270">
        <v>2.09</v>
      </c>
      <c r="E4" s="270">
        <v>2.4009999999999998</v>
      </c>
    </row>
    <row r="5" spans="1:5" s="269" customFormat="1" x14ac:dyDescent="0.15">
      <c r="A5" s="269" t="s">
        <v>399</v>
      </c>
      <c r="B5" s="271">
        <v>41241</v>
      </c>
      <c r="C5" s="271">
        <v>42846</v>
      </c>
      <c r="D5" s="271">
        <v>43024</v>
      </c>
      <c r="E5" s="271">
        <v>42184</v>
      </c>
    </row>
    <row r="6" spans="1:5" s="269" customFormat="1" x14ac:dyDescent="0.15">
      <c r="A6" s="269" t="s">
        <v>400</v>
      </c>
      <c r="B6" s="270" t="s">
        <v>401</v>
      </c>
      <c r="C6" s="270" t="s">
        <v>402</v>
      </c>
      <c r="D6" s="270" t="s">
        <v>403</v>
      </c>
      <c r="E6" s="270" t="s">
        <v>404</v>
      </c>
    </row>
    <row r="7" spans="1:5" x14ac:dyDescent="0.15">
      <c r="A7" s="272" t="s">
        <v>405</v>
      </c>
      <c r="B7" s="272">
        <v>5.8388099999999996</v>
      </c>
      <c r="C7" s="272">
        <v>5.3525900000000002</v>
      </c>
      <c r="D7" s="272">
        <v>6.4824400000000004</v>
      </c>
      <c r="E7" s="272">
        <v>5.5405100000000003</v>
      </c>
    </row>
    <row r="8" spans="1:5" x14ac:dyDescent="0.15">
      <c r="A8" s="272" t="s">
        <v>406</v>
      </c>
      <c r="B8" s="273">
        <v>11.941599999999999</v>
      </c>
      <c r="C8" s="272">
        <v>12.5143</v>
      </c>
      <c r="D8" s="272">
        <v>10.998100000000001</v>
      </c>
      <c r="E8" s="272">
        <v>13.3424</v>
      </c>
    </row>
    <row r="9" spans="1:5" x14ac:dyDescent="0.15">
      <c r="A9" s="272" t="s">
        <v>407</v>
      </c>
      <c r="B9" s="273">
        <v>8.3609000000000009</v>
      </c>
      <c r="C9" s="272">
        <v>11.282299999999999</v>
      </c>
      <c r="D9" s="272">
        <v>10.8405</v>
      </c>
      <c r="E9" s="272">
        <v>9.7412700000000001</v>
      </c>
    </row>
    <row r="10" spans="1:5" x14ac:dyDescent="0.15">
      <c r="A10" s="272" t="s">
        <v>408</v>
      </c>
      <c r="B10" s="273">
        <v>8.0493500000000004</v>
      </c>
      <c r="C10" s="272">
        <v>7.5796900000000003</v>
      </c>
      <c r="D10" s="272">
        <v>5.9489799999999997</v>
      </c>
      <c r="E10" s="272">
        <v>6.6388299999999996</v>
      </c>
    </row>
    <row r="11" spans="1:5" x14ac:dyDescent="0.15">
      <c r="A11" s="272" t="s">
        <v>409</v>
      </c>
      <c r="B11" s="272">
        <v>5.6002599999999996</v>
      </c>
      <c r="C11" s="272">
        <v>6.2245900000000001</v>
      </c>
      <c r="D11" s="272">
        <v>6.0443600000000002</v>
      </c>
      <c r="E11" s="272">
        <v>4.0995499999999998</v>
      </c>
    </row>
    <row r="12" spans="1:5" x14ac:dyDescent="0.15">
      <c r="A12" s="272" t="s">
        <v>410</v>
      </c>
      <c r="B12" s="272">
        <v>4.78592</v>
      </c>
      <c r="C12" s="272">
        <v>3.4605700000000001</v>
      </c>
      <c r="D12" s="272">
        <v>5.8427199999999999</v>
      </c>
      <c r="E12" s="272">
        <v>4.9021400000000002</v>
      </c>
    </row>
    <row r="13" spans="1:5" x14ac:dyDescent="0.15">
      <c r="A13" s="272" t="s">
        <v>411</v>
      </c>
      <c r="B13" s="272">
        <v>4.0038299999999998</v>
      </c>
      <c r="C13" s="274" t="s">
        <v>412</v>
      </c>
      <c r="D13" s="272">
        <v>3.6857000000000002</v>
      </c>
      <c r="E13" s="272">
        <v>3.6393599999999999</v>
      </c>
    </row>
    <row r="14" spans="1:5" x14ac:dyDescent="0.15">
      <c r="A14" s="272" t="s">
        <v>413</v>
      </c>
      <c r="B14" s="272">
        <v>-0.185195</v>
      </c>
      <c r="C14" s="272">
        <v>9.1330400000000006E-2</v>
      </c>
      <c r="D14" s="272">
        <v>0.33325500000000002</v>
      </c>
      <c r="E14" s="272">
        <v>-0.35261599999999999</v>
      </c>
    </row>
    <row r="15" spans="1:5" x14ac:dyDescent="0.15">
      <c r="A15" s="272" t="s">
        <v>414</v>
      </c>
      <c r="B15" s="272">
        <v>1.2271000000000001</v>
      </c>
      <c r="C15" s="272">
        <v>-2.6690800000000001E-2</v>
      </c>
      <c r="D15" s="272">
        <v>0.89198200000000005</v>
      </c>
      <c r="E15" s="272">
        <v>0.312052</v>
      </c>
    </row>
    <row r="16" spans="1:5" x14ac:dyDescent="0.15">
      <c r="A16" s="272" t="s">
        <v>415</v>
      </c>
      <c r="B16" s="272">
        <v>5.0301799999999997</v>
      </c>
      <c r="C16" s="272">
        <v>6.4296600000000002</v>
      </c>
      <c r="D16" s="272">
        <v>4.2126700000000001</v>
      </c>
      <c r="E16" s="272">
        <v>6.1904300000000001</v>
      </c>
    </row>
    <row r="17" spans="1:5" x14ac:dyDescent="0.15">
      <c r="A17" s="272" t="s">
        <v>416</v>
      </c>
      <c r="B17" s="272">
        <v>1.15679</v>
      </c>
      <c r="C17" s="272">
        <v>2.8747600000000002</v>
      </c>
      <c r="D17" s="272">
        <v>1.35605</v>
      </c>
      <c r="E17" s="272">
        <v>1.0318099999999999</v>
      </c>
    </row>
    <row r="18" spans="1:5" x14ac:dyDescent="0.15">
      <c r="A18" s="272" t="s">
        <v>417</v>
      </c>
      <c r="B18" s="272">
        <v>2.5528499999999998</v>
      </c>
      <c r="C18" s="272">
        <v>0.89758300000000002</v>
      </c>
      <c r="D18" s="272">
        <v>3.1645099999999999</v>
      </c>
      <c r="E18" s="272">
        <v>2.96252</v>
      </c>
    </row>
    <row r="19" spans="1:5" x14ac:dyDescent="0.15">
      <c r="A19" s="272" t="s">
        <v>418</v>
      </c>
      <c r="B19" s="272">
        <v>0.90878499999999995</v>
      </c>
      <c r="C19" s="272">
        <v>0.91140699999999997</v>
      </c>
      <c r="D19" s="272">
        <v>1.1772499999999999</v>
      </c>
      <c r="E19" s="272">
        <v>1.0717300000000001</v>
      </c>
    </row>
    <row r="20" spans="1:5" x14ac:dyDescent="0.15">
      <c r="A20" s="272" t="s">
        <v>419</v>
      </c>
      <c r="B20" s="273">
        <v>9.4236699999999995</v>
      </c>
      <c r="C20" s="272">
        <v>9.6919699999999995</v>
      </c>
      <c r="D20" s="272">
        <v>11.117000000000001</v>
      </c>
      <c r="E20" s="272">
        <v>9.0771800000000002</v>
      </c>
    </row>
    <row r="21" spans="1:5" x14ac:dyDescent="0.15">
      <c r="A21" s="272" t="s">
        <v>420</v>
      </c>
      <c r="B21" s="272">
        <v>5.8328899999999999</v>
      </c>
      <c r="C21" s="272">
        <v>7.2573400000000001</v>
      </c>
      <c r="D21" s="272">
        <v>6.9797599999999997</v>
      </c>
      <c r="E21" s="272">
        <v>8.5039400000000001</v>
      </c>
    </row>
    <row r="22" spans="1:5" x14ac:dyDescent="0.15">
      <c r="A22" s="272" t="s">
        <v>421</v>
      </c>
      <c r="B22" s="272">
        <v>15.170999999999999</v>
      </c>
      <c r="C22" s="272">
        <v>14.2538</v>
      </c>
      <c r="D22" s="272">
        <v>10.0602</v>
      </c>
      <c r="E22" s="272">
        <v>12.1633</v>
      </c>
    </row>
    <row r="23" spans="1:5" x14ac:dyDescent="0.15">
      <c r="A23" s="272" t="s">
        <v>422</v>
      </c>
      <c r="B23" s="272">
        <v>1.47607</v>
      </c>
      <c r="C23" s="272">
        <v>-0.32500299999999999</v>
      </c>
      <c r="D23" s="272">
        <v>-7.9298199999999999E-2</v>
      </c>
      <c r="E23" s="272">
        <v>0.46548</v>
      </c>
    </row>
    <row r="24" spans="1:5" x14ac:dyDescent="0.15">
      <c r="A24" s="272" t="s">
        <v>423</v>
      </c>
      <c r="B24" s="272">
        <v>1.3234399999999999</v>
      </c>
      <c r="C24" s="272">
        <v>0.85420499999999999</v>
      </c>
      <c r="D24" s="272">
        <v>2.00285</v>
      </c>
      <c r="E24" s="272">
        <v>2.0706500000000001</v>
      </c>
    </row>
    <row r="25" spans="1:5" x14ac:dyDescent="0.15">
      <c r="A25" s="272" t="s">
        <v>424</v>
      </c>
      <c r="B25" s="272">
        <v>4.0002500000000003</v>
      </c>
      <c r="C25" s="272">
        <v>5.1584099999999999</v>
      </c>
      <c r="D25" s="272">
        <v>5.2946099999999996</v>
      </c>
      <c r="E25" s="272">
        <v>5.1241199999999996</v>
      </c>
    </row>
    <row r="26" spans="1:5" x14ac:dyDescent="0.15">
      <c r="A26" s="272" t="s">
        <v>425</v>
      </c>
      <c r="B26" s="272">
        <v>1.58386</v>
      </c>
      <c r="C26" s="272">
        <v>0.55227499999999996</v>
      </c>
      <c r="D26" s="272">
        <v>1.10914</v>
      </c>
      <c r="E26" s="272">
        <v>0.90950900000000001</v>
      </c>
    </row>
    <row r="27" spans="1:5" x14ac:dyDescent="0.15">
      <c r="A27" s="272" t="s">
        <v>426</v>
      </c>
      <c r="B27" s="273">
        <v>12.103400000000001</v>
      </c>
      <c r="C27" s="272">
        <v>13.539300000000001</v>
      </c>
      <c r="D27" s="272">
        <v>13.477</v>
      </c>
      <c r="E27" s="272">
        <v>10.641400000000001</v>
      </c>
    </row>
    <row r="28" spans="1:5" x14ac:dyDescent="0.15">
      <c r="A28" s="272" t="s">
        <v>427</v>
      </c>
      <c r="B28" s="272">
        <v>4.7633900000000002</v>
      </c>
      <c r="C28" s="272">
        <v>5.1064499999999997</v>
      </c>
      <c r="D28" s="272">
        <v>3.3096899999999998</v>
      </c>
      <c r="E28" s="272">
        <v>4.0300200000000004</v>
      </c>
    </row>
    <row r="29" spans="1:5" x14ac:dyDescent="0.15">
      <c r="A29" s="272" t="s">
        <v>428</v>
      </c>
      <c r="B29" s="272">
        <v>-0.34470000000000001</v>
      </c>
      <c r="C29" s="272">
        <v>-0.29910999999999999</v>
      </c>
      <c r="D29" s="272">
        <v>-0.213472</v>
      </c>
      <c r="E29" s="272">
        <v>4.7433500000000003E-3</v>
      </c>
    </row>
    <row r="30" spans="1:5" x14ac:dyDescent="0.15">
      <c r="A30" s="272" t="s">
        <v>429</v>
      </c>
      <c r="B30" s="272">
        <v>3.2402600000000001</v>
      </c>
      <c r="C30" s="272">
        <v>3.3195299999999999</v>
      </c>
      <c r="D30" s="272">
        <v>2.9460099999999998</v>
      </c>
      <c r="E30" s="272">
        <v>2.75231</v>
      </c>
    </row>
    <row r="31" spans="1:5" x14ac:dyDescent="0.15">
      <c r="A31" s="272" t="s">
        <v>430</v>
      </c>
      <c r="B31" s="272">
        <v>1.74247</v>
      </c>
      <c r="C31" s="272">
        <v>1.7422200000000001</v>
      </c>
      <c r="D31" s="272">
        <v>-0.67162999999999995</v>
      </c>
      <c r="E31" s="272">
        <v>4.2142799999999996</v>
      </c>
    </row>
    <row r="32" spans="1:5" x14ac:dyDescent="0.15">
      <c r="A32" s="272" t="s">
        <v>431</v>
      </c>
      <c r="B32" s="272">
        <v>0.45007200000000003</v>
      </c>
      <c r="C32" s="272">
        <v>1.47787</v>
      </c>
      <c r="D32" s="272">
        <v>0.25424600000000003</v>
      </c>
      <c r="E32" s="272">
        <v>1.2926</v>
      </c>
    </row>
    <row r="33" spans="1:6" x14ac:dyDescent="0.15">
      <c r="A33" s="276" t="s">
        <v>432</v>
      </c>
      <c r="B33" s="276">
        <v>10.107699999999999</v>
      </c>
      <c r="C33" s="276">
        <v>9.5967400000000005</v>
      </c>
      <c r="D33" s="276">
        <v>11.011100000000001</v>
      </c>
      <c r="E33" s="276">
        <v>10.8599</v>
      </c>
      <c r="F33" s="275" t="s">
        <v>438</v>
      </c>
    </row>
    <row r="34" spans="1:6" x14ac:dyDescent="0.15">
      <c r="A34" s="272" t="s">
        <v>433</v>
      </c>
      <c r="B34" s="273">
        <v>11.1747</v>
      </c>
      <c r="C34" s="272">
        <v>8.8406400000000005</v>
      </c>
      <c r="D34" s="272">
        <v>7.1699099999999998</v>
      </c>
      <c r="E34" s="272">
        <v>11.122199999999999</v>
      </c>
    </row>
    <row r="35" spans="1:6" x14ac:dyDescent="0.15">
      <c r="A35" s="272" t="s">
        <v>434</v>
      </c>
      <c r="B35" s="272">
        <v>2.40137</v>
      </c>
      <c r="C35" s="272">
        <v>2.3767399999999999</v>
      </c>
      <c r="D35" s="272">
        <v>2.4009200000000002</v>
      </c>
      <c r="E35" s="272">
        <v>3.81359</v>
      </c>
    </row>
    <row r="36" spans="1:6" x14ac:dyDescent="0.15">
      <c r="A36" s="272" t="s">
        <v>435</v>
      </c>
      <c r="B36" s="272">
        <v>1.35924</v>
      </c>
      <c r="C36" s="272">
        <v>1.5367</v>
      </c>
      <c r="D36" s="272">
        <v>2.1286999999999998</v>
      </c>
      <c r="E36" s="272">
        <v>2.51125</v>
      </c>
    </row>
    <row r="37" spans="1:6" x14ac:dyDescent="0.15">
      <c r="A37" s="272" t="s">
        <v>436</v>
      </c>
      <c r="B37" s="272">
        <v>0.292879</v>
      </c>
      <c r="C37" s="272">
        <v>0.58513800000000005</v>
      </c>
      <c r="D37" s="272">
        <v>0.39096700000000001</v>
      </c>
      <c r="E37" s="272">
        <v>0.38502199999999998</v>
      </c>
    </row>
    <row r="38" spans="1:6" x14ac:dyDescent="0.15">
      <c r="A38" s="272" t="s">
        <v>437</v>
      </c>
      <c r="B38" s="272">
        <v>3.8253400000000002</v>
      </c>
      <c r="C38" s="272">
        <v>1.7659400000000001</v>
      </c>
      <c r="D38" s="272">
        <v>4.05694</v>
      </c>
      <c r="E38" s="272">
        <v>3.8374899999999998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S1</vt:lpstr>
      <vt:lpstr>Figure S3</vt:lpstr>
      <vt:lpstr>Figure S4</vt:lpstr>
      <vt:lpstr>Figure S5</vt:lpstr>
      <vt:lpstr>Figure S6</vt:lpstr>
      <vt:lpstr>Figure S7</vt:lpstr>
      <vt:lpstr>Figure S9</vt:lpstr>
      <vt:lpstr>Figure S10</vt:lpstr>
      <vt:lpstr>Figure S11</vt:lpstr>
      <vt:lpstr>Figure 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Antonio Mollica</cp:lastModifiedBy>
  <cp:revision/>
  <dcterms:created xsi:type="dcterms:W3CDTF">2025-01-22T21:44:23Z</dcterms:created>
  <dcterms:modified xsi:type="dcterms:W3CDTF">2025-10-02T02:14:42Z</dcterms:modified>
  <cp:category/>
  <cp:contentStatus/>
</cp:coreProperties>
</file>