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eleacuk-my.sharepoint.com/personal/e_carter2_keele_ac_uk/Documents/Documents/Work/manuscripts/Listvenites/Revision 2/Final editorial checks/Additional requests/"/>
    </mc:Choice>
  </mc:AlternateContent>
  <xr:revisionPtr revIDLastSave="423" documentId="8_{7DACFE50-4731-4FF5-BB2D-9F80AF230C9B}" xr6:coauthVersionLast="47" xr6:coauthVersionMax="47" xr10:uidLastSave="{69EF991A-CB2B-4BFD-B457-791ADDD3685F}"/>
  <bookViews>
    <workbookView xWindow="-108" yWindow="-108" windowWidth="23256" windowHeight="12456" xr2:uid="{09B24125-B821-4C23-8402-AD933FB8B7A8}"/>
  </bookViews>
  <sheets>
    <sheet name="Supplementary Data 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1" i="2" l="1"/>
  <c r="R35" i="2"/>
  <c r="R53" i="2"/>
  <c r="R54" i="2"/>
  <c r="W6" i="2"/>
  <c r="U27" i="2"/>
  <c r="U26" i="2"/>
  <c r="U25" i="2"/>
  <c r="U24" i="2"/>
  <c r="U23" i="2"/>
  <c r="U22" i="2"/>
  <c r="U7" i="2"/>
  <c r="U8" i="2"/>
  <c r="U9" i="2"/>
  <c r="U10" i="2"/>
  <c r="U11" i="2"/>
  <c r="U12" i="2"/>
  <c r="U13" i="2"/>
  <c r="U14" i="2"/>
  <c r="U15" i="2"/>
  <c r="U16" i="2"/>
  <c r="U17" i="2"/>
  <c r="U6" i="2"/>
  <c r="T27" i="2"/>
  <c r="T26" i="2"/>
  <c r="T25" i="2"/>
  <c r="T24" i="2"/>
  <c r="T23" i="2"/>
  <c r="T22" i="2"/>
  <c r="T7" i="2"/>
  <c r="T8" i="2"/>
  <c r="T9" i="2"/>
  <c r="T10" i="2"/>
  <c r="T11" i="2"/>
  <c r="T12" i="2"/>
  <c r="T13" i="2"/>
  <c r="T14" i="2"/>
  <c r="T15" i="2"/>
  <c r="T16" i="2"/>
  <c r="T17" i="2"/>
  <c r="T6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T55" i="2" s="1"/>
  <c r="S56" i="2"/>
  <c r="S57" i="2"/>
  <c r="S58" i="2"/>
  <c r="S59" i="2"/>
  <c r="S60" i="2"/>
  <c r="S61" i="2"/>
  <c r="S62" i="2"/>
  <c r="S63" i="2"/>
  <c r="S64" i="2"/>
  <c r="S35" i="2"/>
  <c r="Q35" i="2"/>
  <c r="Y6" i="2"/>
  <c r="X6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5" i="2"/>
  <c r="R56" i="2"/>
  <c r="R57" i="2"/>
  <c r="R58" i="2"/>
  <c r="R59" i="2"/>
  <c r="R60" i="2"/>
  <c r="R61" i="2"/>
  <c r="R62" i="2"/>
  <c r="R63" i="2"/>
  <c r="R64" i="2"/>
  <c r="Q50" i="2"/>
  <c r="Q64" i="2"/>
  <c r="P64" i="2"/>
  <c r="Q63" i="2"/>
  <c r="P63" i="2"/>
  <c r="Q62" i="2"/>
  <c r="P62" i="2"/>
  <c r="Q61" i="2"/>
  <c r="P61" i="2"/>
  <c r="Q60" i="2"/>
  <c r="P60" i="2"/>
  <c r="Q59" i="2"/>
  <c r="P59" i="2"/>
  <c r="Q58" i="2"/>
  <c r="P58" i="2"/>
  <c r="Q57" i="2"/>
  <c r="P57" i="2"/>
  <c r="Q56" i="2"/>
  <c r="P56" i="2"/>
  <c r="Q55" i="2"/>
  <c r="P55" i="2"/>
  <c r="Q54" i="2"/>
  <c r="P54" i="2"/>
  <c r="Q53" i="2"/>
  <c r="P53" i="2"/>
  <c r="Q52" i="2"/>
  <c r="P52" i="2"/>
  <c r="Q51" i="2"/>
  <c r="P51" i="2"/>
  <c r="P50" i="2"/>
  <c r="Q49" i="2"/>
  <c r="P49" i="2"/>
  <c r="Q48" i="2"/>
  <c r="P48" i="2"/>
  <c r="Q47" i="2"/>
  <c r="P47" i="2"/>
  <c r="Q46" i="2"/>
  <c r="P46" i="2"/>
  <c r="Q45" i="2"/>
  <c r="P45" i="2"/>
  <c r="Q44" i="2"/>
  <c r="P44" i="2"/>
  <c r="Q43" i="2"/>
  <c r="P43" i="2"/>
  <c r="Q42" i="2"/>
  <c r="P42" i="2"/>
  <c r="Q41" i="2"/>
  <c r="P41" i="2"/>
  <c r="Q40" i="2"/>
  <c r="P40" i="2"/>
  <c r="Q39" i="2"/>
  <c r="P39" i="2"/>
  <c r="Q38" i="2"/>
  <c r="P38" i="2"/>
  <c r="Q37" i="2"/>
  <c r="P37" i="2"/>
  <c r="Q36" i="2"/>
  <c r="P36" i="2"/>
  <c r="P35" i="2"/>
  <c r="T53" i="2" l="1"/>
  <c r="T51" i="2"/>
  <c r="R52" i="2"/>
  <c r="T52" i="2" s="1"/>
  <c r="R50" i="2"/>
  <c r="T50" i="2" s="1"/>
  <c r="T54" i="2"/>
  <c r="T35" i="2"/>
  <c r="T43" i="2"/>
  <c r="T42" i="2"/>
  <c r="T58" i="2"/>
  <c r="T59" i="2"/>
  <c r="T57" i="2"/>
  <c r="T49" i="2"/>
  <c r="T41" i="2"/>
  <c r="T64" i="2"/>
  <c r="T56" i="2"/>
  <c r="T48" i="2"/>
  <c r="T40" i="2"/>
  <c r="T63" i="2"/>
  <c r="T47" i="2"/>
  <c r="T39" i="2"/>
  <c r="T62" i="2"/>
  <c r="T46" i="2"/>
  <c r="T38" i="2"/>
  <c r="T61" i="2"/>
  <c r="T45" i="2"/>
  <c r="T37" i="2"/>
  <c r="T60" i="2"/>
  <c r="T44" i="2"/>
  <c r="T36" i="2"/>
  <c r="AA6" i="2"/>
  <c r="Z6" i="2"/>
  <c r="Y17" i="2" l="1"/>
  <c r="W17" i="2"/>
  <c r="F17" i="2"/>
  <c r="Y16" i="2"/>
  <c r="W16" i="2"/>
  <c r="F16" i="2"/>
  <c r="W15" i="2"/>
  <c r="X15" i="2"/>
  <c r="F15" i="2"/>
  <c r="Y14" i="2"/>
  <c r="W14" i="2"/>
  <c r="F14" i="2"/>
  <c r="V14" i="2" s="1"/>
  <c r="Y13" i="2"/>
  <c r="X13" i="2"/>
  <c r="F13" i="2"/>
  <c r="V13" i="2" s="1"/>
  <c r="W12" i="2"/>
  <c r="F12" i="2"/>
  <c r="V12" i="2" s="1"/>
  <c r="Y11" i="2"/>
  <c r="X11" i="2"/>
  <c r="W11" i="2"/>
  <c r="F11" i="2"/>
  <c r="Y10" i="2"/>
  <c r="X10" i="2"/>
  <c r="W10" i="2"/>
  <c r="F10" i="2"/>
  <c r="V10" i="2" s="1"/>
  <c r="Y9" i="2"/>
  <c r="X9" i="2"/>
  <c r="W9" i="2"/>
  <c r="F9" i="2"/>
  <c r="V27" i="2"/>
  <c r="Y27" i="2"/>
  <c r="V26" i="2"/>
  <c r="Y26" i="2"/>
  <c r="V25" i="2"/>
  <c r="Y25" i="2"/>
  <c r="V24" i="2"/>
  <c r="Y24" i="2"/>
  <c r="W24" i="2"/>
  <c r="V23" i="2"/>
  <c r="Y23" i="2"/>
  <c r="W23" i="2"/>
  <c r="V22" i="2"/>
  <c r="Y22" i="2"/>
  <c r="W22" i="2"/>
  <c r="Y8" i="2"/>
  <c r="F8" i="2"/>
  <c r="X7" i="2"/>
  <c r="W7" i="2"/>
  <c r="F7" i="2"/>
  <c r="F6" i="2"/>
  <c r="V6" i="2" s="1"/>
  <c r="Y29" i="2" l="1"/>
  <c r="Y28" i="2"/>
  <c r="V29" i="2"/>
  <c r="V28" i="2"/>
  <c r="V16" i="2"/>
  <c r="AC16" i="2" s="1"/>
  <c r="Z7" i="2"/>
  <c r="AA9" i="2"/>
  <c r="AB6" i="2"/>
  <c r="AC6" i="2"/>
  <c r="V11" i="2"/>
  <c r="AC11" i="2" s="1"/>
  <c r="V8" i="2"/>
  <c r="AC8" i="2" s="1"/>
  <c r="Z9" i="2"/>
  <c r="Z15" i="2"/>
  <c r="AA11" i="2"/>
  <c r="AC14" i="2"/>
  <c r="AC23" i="2"/>
  <c r="AC22" i="2"/>
  <c r="AC27" i="2"/>
  <c r="AC26" i="2"/>
  <c r="AC25" i="2"/>
  <c r="AC24" i="2"/>
  <c r="AA14" i="2"/>
  <c r="AA17" i="2"/>
  <c r="Y7" i="2"/>
  <c r="AA24" i="2"/>
  <c r="AB10" i="2"/>
  <c r="Z10" i="2"/>
  <c r="W13" i="2"/>
  <c r="AA13" i="2" s="1"/>
  <c r="AA23" i="2"/>
  <c r="AB13" i="2"/>
  <c r="AC10" i="2"/>
  <c r="AA10" i="2"/>
  <c r="AC13" i="2"/>
  <c r="AA16" i="2"/>
  <c r="AA22" i="2"/>
  <c r="V9" i="2"/>
  <c r="AC9" i="2" s="1"/>
  <c r="Z11" i="2"/>
  <c r="Y15" i="2"/>
  <c r="V17" i="2"/>
  <c r="AC17" i="2" s="1"/>
  <c r="X12" i="2"/>
  <c r="V7" i="2"/>
  <c r="AB7" i="2" s="1"/>
  <c r="Y12" i="2"/>
  <c r="V15" i="2"/>
  <c r="AB15" i="2" s="1"/>
  <c r="X14" i="2"/>
  <c r="W25" i="2"/>
  <c r="AA25" i="2" s="1"/>
  <c r="W26" i="2"/>
  <c r="AA26" i="2" s="1"/>
  <c r="X8" i="2"/>
  <c r="X22" i="2"/>
  <c r="X23" i="2"/>
  <c r="X24" i="2"/>
  <c r="X25" i="2"/>
  <c r="X26" i="2"/>
  <c r="X27" i="2"/>
  <c r="X16" i="2"/>
  <c r="W8" i="2"/>
  <c r="AA8" i="2" s="1"/>
  <c r="W27" i="2"/>
  <c r="AA27" i="2" s="1"/>
  <c r="X17" i="2"/>
  <c r="V30" i="2" l="1"/>
  <c r="X18" i="2"/>
  <c r="AC28" i="2"/>
  <c r="AC29" i="2"/>
  <c r="Y30" i="2"/>
  <c r="AA29" i="2"/>
  <c r="AA28" i="2"/>
  <c r="V18" i="2"/>
  <c r="W18" i="2"/>
  <c r="W28" i="2"/>
  <c r="X19" i="2"/>
  <c r="X29" i="2"/>
  <c r="X28" i="2"/>
  <c r="W29" i="2"/>
  <c r="Y19" i="2"/>
  <c r="Y18" i="2"/>
  <c r="W19" i="2"/>
  <c r="V19" i="2"/>
  <c r="Z8" i="2"/>
  <c r="AB8" i="2"/>
  <c r="AA7" i="2"/>
  <c r="AC7" i="2"/>
  <c r="AB11" i="2"/>
  <c r="AB9" i="2"/>
  <c r="Z13" i="2"/>
  <c r="Z26" i="2"/>
  <c r="AB26" i="2"/>
  <c r="Z25" i="2"/>
  <c r="AB25" i="2"/>
  <c r="AC12" i="2"/>
  <c r="AA12" i="2"/>
  <c r="Z16" i="2"/>
  <c r="AB16" i="2"/>
  <c r="Z23" i="2"/>
  <c r="AB23" i="2"/>
  <c r="AB14" i="2"/>
  <c r="Z14" i="2"/>
  <c r="Z27" i="2"/>
  <c r="AB27" i="2"/>
  <c r="Z24" i="2"/>
  <c r="AB24" i="2"/>
  <c r="Z22" i="2"/>
  <c r="AB22" i="2"/>
  <c r="Z12" i="2"/>
  <c r="AB12" i="2"/>
  <c r="AB17" i="2"/>
  <c r="Z17" i="2"/>
  <c r="AA15" i="2"/>
  <c r="AC15" i="2"/>
  <c r="X20" i="2" l="1"/>
  <c r="W20" i="2"/>
  <c r="W30" i="2"/>
  <c r="AA30" i="2"/>
  <c r="AB18" i="2"/>
  <c r="AB29" i="2"/>
  <c r="AB28" i="2"/>
  <c r="X30" i="2"/>
  <c r="AC30" i="2"/>
  <c r="Z28" i="2"/>
  <c r="Z29" i="2"/>
  <c r="AC19" i="2"/>
  <c r="AB19" i="2"/>
  <c r="Z19" i="2"/>
  <c r="V20" i="2"/>
  <c r="AA18" i="2"/>
  <c r="AA19" i="2"/>
  <c r="AC18" i="2"/>
  <c r="Z18" i="2"/>
  <c r="Y20" i="2"/>
  <c r="AB20" i="2" l="1"/>
  <c r="AC20" i="2"/>
  <c r="AB30" i="2"/>
  <c r="Z20" i="2"/>
  <c r="Z30" i="2"/>
  <c r="AA20" i="2"/>
</calcChain>
</file>

<file path=xl/sharedStrings.xml><?xml version="1.0" encoding="utf-8"?>
<sst xmlns="http://schemas.openxmlformats.org/spreadsheetml/2006/main" count="178" uniqueCount="102">
  <si>
    <t>STD ID</t>
  </si>
  <si>
    <t>F</t>
  </si>
  <si>
    <t>S</t>
  </si>
  <si>
    <t>Cl</t>
  </si>
  <si>
    <t>O</t>
  </si>
  <si>
    <t>Si</t>
  </si>
  <si>
    <t>SiO2</t>
  </si>
  <si>
    <t>IY(O)</t>
  </si>
  <si>
    <t>IY(F)</t>
  </si>
  <si>
    <t>IY(Cl)</t>
  </si>
  <si>
    <t>RIY(F)</t>
  </si>
  <si>
    <t>RIY(CL)</t>
  </si>
  <si>
    <t>T1G</t>
  </si>
  <si>
    <t>ATHO</t>
  </si>
  <si>
    <t xml:space="preserve"> Ion Yields</t>
  </si>
  <si>
    <t>Relative (to O) Ion Yields</t>
  </si>
  <si>
    <t>Relative (to Si) Ion Yields</t>
  </si>
  <si>
    <t>Date</t>
  </si>
  <si>
    <t>Time</t>
  </si>
  <si>
    <t>HVG1</t>
  </si>
  <si>
    <t>FileName</t>
  </si>
  <si>
    <t>% Std Err</t>
  </si>
  <si>
    <t>10/14/19</t>
  </si>
  <si>
    <t>T1G@1.asc</t>
  </si>
  <si>
    <t>T1G@2.asc</t>
  </si>
  <si>
    <t>T1G@3.asc</t>
  </si>
  <si>
    <t>ATHO@1.asc</t>
  </si>
  <si>
    <t>ATHO@2.asc</t>
  </si>
  <si>
    <t>ATHO@3.asc</t>
  </si>
  <si>
    <t>ATHO@4.asc</t>
  </si>
  <si>
    <t>ATHO@5.asc</t>
  </si>
  <si>
    <t>ATHO@6.asc</t>
  </si>
  <si>
    <t>T1G@4.asc</t>
  </si>
  <si>
    <t>T1G@5.asc</t>
  </si>
  <si>
    <t>T1G@6.asc</t>
  </si>
  <si>
    <t>T1G@7.asc</t>
  </si>
  <si>
    <t>T1G@8.asc</t>
  </si>
  <si>
    <t>T1G@9.asc</t>
  </si>
  <si>
    <t>T1G@10.asc</t>
  </si>
  <si>
    <t>T1G@11.asc</t>
  </si>
  <si>
    <t>T1G@12.asc</t>
  </si>
  <si>
    <t>Br</t>
  </si>
  <si>
    <t>I</t>
  </si>
  <si>
    <t>SY</t>
  </si>
  <si>
    <t>BB1</t>
  </si>
  <si>
    <t>BB2</t>
  </si>
  <si>
    <t>GSD</t>
  </si>
  <si>
    <t>GSE</t>
  </si>
  <si>
    <t>79Br/81Br</t>
  </si>
  <si>
    <t>BB2@10.asc</t>
  </si>
  <si>
    <t>BB2@11.asc</t>
  </si>
  <si>
    <t>BB2@12.asc</t>
  </si>
  <si>
    <t>BB2@13.asc</t>
  </si>
  <si>
    <t>BB2@14.asc</t>
  </si>
  <si>
    <t>BB1@10.asc</t>
  </si>
  <si>
    <t>BB1@11.asc</t>
  </si>
  <si>
    <t>BB1@12.asc</t>
  </si>
  <si>
    <t>BB1@13.asc</t>
  </si>
  <si>
    <t>BB1@14.asc</t>
  </si>
  <si>
    <t>SY@10.asc</t>
  </si>
  <si>
    <t>SY@11.asc</t>
  </si>
  <si>
    <t>SY@12.asc</t>
  </si>
  <si>
    <t>SY@13.asc</t>
  </si>
  <si>
    <t>SY@14.asc</t>
  </si>
  <si>
    <t>CD1@10.asc</t>
  </si>
  <si>
    <t>CD1@11.asc</t>
  </si>
  <si>
    <t>CD1@12.asc</t>
  </si>
  <si>
    <t>CD1@13.asc</t>
  </si>
  <si>
    <t>CD1@14.asc</t>
  </si>
  <si>
    <t>GSE@10.asc</t>
  </si>
  <si>
    <t>GSE@11.asc</t>
  </si>
  <si>
    <t>GSE@12.asc</t>
  </si>
  <si>
    <t>GSE@13.asc</t>
  </si>
  <si>
    <t>GSE@14.asc</t>
  </si>
  <si>
    <t>GSD@10.asc</t>
  </si>
  <si>
    <t>GSD@11.asc</t>
  </si>
  <si>
    <t>GSD@12.asc</t>
  </si>
  <si>
    <t>GSD@13.asc</t>
  </si>
  <si>
    <t>GSD@14.asc</t>
  </si>
  <si>
    <t>IY(Br)</t>
  </si>
  <si>
    <t>RIY(Br)</t>
  </si>
  <si>
    <t>Br/30SiO3</t>
  </si>
  <si>
    <t>IY(Si)</t>
  </si>
  <si>
    <t>IY (Si)</t>
  </si>
  <si>
    <t>Br in synthetic glasses and scapolites</t>
  </si>
  <si>
    <t>Standard values</t>
  </si>
  <si>
    <t>18O (cps)</t>
  </si>
  <si>
    <t>19F (cps)</t>
  </si>
  <si>
    <t>30Si (cps)</t>
  </si>
  <si>
    <t>35Cl (cps)</t>
  </si>
  <si>
    <t>30SiO3 (cps)</t>
  </si>
  <si>
    <t>79Br (cps)</t>
  </si>
  <si>
    <t>81Br (cps)</t>
  </si>
  <si>
    <t>19F/18O</t>
  </si>
  <si>
    <t>35Cl/18O</t>
  </si>
  <si>
    <t>Mean</t>
  </si>
  <si>
    <t>SD</t>
  </si>
  <si>
    <t>RSD</t>
  </si>
  <si>
    <t>F and Cl in natural glasses</t>
  </si>
  <si>
    <t>CB1</t>
  </si>
  <si>
    <t>Relative (to Si) Ion Yield</t>
  </si>
  <si>
    <r>
      <rPr>
        <b/>
        <sz val="11"/>
        <color theme="1"/>
        <rFont val="Aptos Narrow"/>
        <family val="2"/>
        <scheme val="minor"/>
      </rPr>
      <t>Supplementary Data 9</t>
    </r>
    <r>
      <rPr>
        <sz val="11"/>
        <color theme="1"/>
        <rFont val="Aptos Narrow"/>
        <family val="2"/>
        <scheme val="minor"/>
      </rPr>
      <t xml:space="preserve"> - secondary ionisation mass spectrometry (SIMS) data for glass and scapolite standards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</si>
</sst>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9" fontId="3" fillId="0" borderId="0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8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6" fillId="0" borderId="0" xfId="0" applyNumberFormat="1" applyFont="1" applyAlignment="1">
      <alignment horizontal="center"/>
    </xf>
    <xf numFmtId="18" fontId="6" fillId="0" borderId="0" xfId="0" applyNumberFormat="1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2" fontId="3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/>
    </xf>
    <xf numFmtId="18" fontId="0" fillId="0" borderId="1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9" fontId="3" fillId="0" borderId="1" xfId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3" fillId="6" borderId="2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C7D18-FE9A-4EF1-8781-A40B9F321BC1}">
  <dimension ref="A1:AG65"/>
  <sheetViews>
    <sheetView tabSelected="1" zoomScaleNormal="100" workbookViewId="0"/>
  </sheetViews>
  <sheetFormatPr defaultColWidth="8.88671875" defaultRowHeight="14.4" x14ac:dyDescent="0.3"/>
  <cols>
    <col min="1" max="4" width="8.88671875" style="5"/>
    <col min="5" max="5" width="13.33203125" style="5" customWidth="1"/>
    <col min="6" max="6" width="12.88671875" style="5" customWidth="1"/>
    <col min="7" max="7" width="9.5546875" style="5" bestFit="1" customWidth="1"/>
    <col min="8" max="8" width="9.44140625" style="5" bestFit="1" customWidth="1"/>
    <col min="9" max="9" width="13" style="5" bestFit="1" customWidth="1"/>
    <col min="10" max="11" width="12.109375" style="5" bestFit="1" customWidth="1"/>
    <col min="12" max="15" width="9.6640625" style="5" bestFit="1" customWidth="1"/>
    <col min="16" max="17" width="9.88671875" style="5" bestFit="1" customWidth="1"/>
    <col min="18" max="18" width="9.6640625" style="5" bestFit="1" customWidth="1"/>
    <col min="19" max="19" width="9" style="5" bestFit="1" customWidth="1"/>
    <col min="20" max="21" width="9" style="5" customWidth="1"/>
    <col min="22" max="22" width="8.88671875" style="5"/>
    <col min="23" max="23" width="9.6640625" style="5" bestFit="1" customWidth="1"/>
    <col min="24" max="24" width="8.88671875" style="5"/>
    <col min="25" max="25" width="12" style="5" customWidth="1"/>
    <col min="26" max="29" width="12.33203125" style="5" customWidth="1"/>
    <col min="30" max="30" width="11.5546875" style="5" customWidth="1"/>
    <col min="31" max="16384" width="8.88671875" style="5"/>
  </cols>
  <sheetData>
    <row r="1" spans="1:33" ht="16.5" customHeight="1" x14ac:dyDescent="0.3">
      <c r="A1" s="38" t="s">
        <v>101</v>
      </c>
    </row>
    <row r="2" spans="1:33" ht="16.5" customHeight="1" x14ac:dyDescent="0.3">
      <c r="A2" s="38"/>
    </row>
    <row r="3" spans="1:33" ht="15.6" x14ac:dyDescent="0.3">
      <c r="A3" s="39" t="s">
        <v>98</v>
      </c>
      <c r="H3" s="4"/>
      <c r="I3" s="4"/>
      <c r="J3" s="4"/>
      <c r="K3" s="4"/>
      <c r="AE3" s="4"/>
      <c r="AF3" s="4"/>
      <c r="AG3" s="4"/>
    </row>
    <row r="4" spans="1:33" ht="18" customHeight="1" x14ac:dyDescent="0.3">
      <c r="A4" s="29" t="s">
        <v>85</v>
      </c>
      <c r="B4" s="17"/>
      <c r="C4" s="17"/>
      <c r="D4" s="17"/>
      <c r="E4" s="17"/>
      <c r="F4" s="17"/>
      <c r="G4" s="17"/>
      <c r="V4" s="7" t="s">
        <v>14</v>
      </c>
      <c r="W4" s="17"/>
      <c r="X4" s="17"/>
      <c r="Y4" s="17"/>
      <c r="Z4" s="29" t="s">
        <v>15</v>
      </c>
      <c r="AA4" s="7"/>
      <c r="AB4" s="29" t="s">
        <v>16</v>
      </c>
      <c r="AC4" s="17"/>
    </row>
    <row r="5" spans="1:33" x14ac:dyDescent="0.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3" t="s">
        <v>17</v>
      </c>
      <c r="I5" s="13" t="s">
        <v>18</v>
      </c>
      <c r="J5" s="13" t="s">
        <v>19</v>
      </c>
      <c r="K5" s="13" t="s">
        <v>20</v>
      </c>
      <c r="L5" s="11" t="s">
        <v>86</v>
      </c>
      <c r="M5" s="11" t="s">
        <v>21</v>
      </c>
      <c r="N5" s="11" t="s">
        <v>87</v>
      </c>
      <c r="O5" s="11" t="s">
        <v>21</v>
      </c>
      <c r="P5" s="11" t="s">
        <v>88</v>
      </c>
      <c r="Q5" s="11" t="s">
        <v>21</v>
      </c>
      <c r="R5" s="11" t="s">
        <v>89</v>
      </c>
      <c r="S5" s="11" t="s">
        <v>21</v>
      </c>
      <c r="T5" s="18" t="s">
        <v>93</v>
      </c>
      <c r="U5" s="18" t="s">
        <v>94</v>
      </c>
      <c r="V5" s="14" t="s">
        <v>83</v>
      </c>
      <c r="W5" s="14" t="s">
        <v>7</v>
      </c>
      <c r="X5" s="14" t="s">
        <v>8</v>
      </c>
      <c r="Y5" s="14" t="s">
        <v>9</v>
      </c>
      <c r="Z5" s="15" t="s">
        <v>10</v>
      </c>
      <c r="AA5" s="15" t="s">
        <v>11</v>
      </c>
      <c r="AB5" s="16" t="s">
        <v>10</v>
      </c>
      <c r="AC5" s="16" t="s">
        <v>11</v>
      </c>
    </row>
    <row r="6" spans="1:33" s="21" customFormat="1" x14ac:dyDescent="0.3">
      <c r="A6" s="1" t="s">
        <v>12</v>
      </c>
      <c r="B6" s="1">
        <v>321</v>
      </c>
      <c r="C6" s="1">
        <v>2.6</v>
      </c>
      <c r="D6" s="1">
        <v>113</v>
      </c>
      <c r="E6" s="2">
        <v>45.82086178208651</v>
      </c>
      <c r="F6" s="2">
        <f t="shared" ref="F6:F8" si="0">(G6/60.08)*28.08</f>
        <v>27.388282290279626</v>
      </c>
      <c r="G6" s="2">
        <v>58.6</v>
      </c>
      <c r="H6" s="5" t="s">
        <v>22</v>
      </c>
      <c r="I6" s="19">
        <v>0.34166666666666662</v>
      </c>
      <c r="J6" s="20">
        <v>5.4999999999999996E-9</v>
      </c>
      <c r="K6" s="5" t="s">
        <v>23</v>
      </c>
      <c r="L6" s="20">
        <v>851069.1</v>
      </c>
      <c r="M6" s="20">
        <v>1.6151409999999999</v>
      </c>
      <c r="N6" s="20">
        <v>204922.5</v>
      </c>
      <c r="O6" s="20">
        <v>3.7442639999999998</v>
      </c>
      <c r="P6" s="20">
        <v>979321.3</v>
      </c>
      <c r="Q6" s="20">
        <v>4.7393239999999999</v>
      </c>
      <c r="R6" s="20">
        <v>71652.960000000006</v>
      </c>
      <c r="S6" s="20">
        <v>2.6291989999999998</v>
      </c>
      <c r="T6" s="20">
        <f>N6/L6</f>
        <v>0.24078244645470034</v>
      </c>
      <c r="U6" s="20">
        <f>R6/L6</f>
        <v>8.419170664285662E-2</v>
      </c>
      <c r="V6" s="2">
        <f t="shared" ref="V6:V17" si="1">P6/(F6*10000)</f>
        <v>3.5756944872281053</v>
      </c>
      <c r="W6" s="3">
        <f t="shared" ref="W6:W17" si="2">L6/(E6*10000)</f>
        <v>1.8573834426063154</v>
      </c>
      <c r="X6" s="3">
        <f t="shared" ref="X6:X17" si="3">N6/B6</f>
        <v>638.3878504672897</v>
      </c>
      <c r="Y6" s="3">
        <f t="shared" ref="Y6:Y17" si="4">R6/D6</f>
        <v>634.09699115044259</v>
      </c>
      <c r="Z6" s="4">
        <f t="shared" ref="Z6:Z17" si="5">X6/$W6</f>
        <v>343.70277877113614</v>
      </c>
      <c r="AA6" s="4">
        <f t="shared" ref="AA6:AA17" si="6">Y6/$W6</f>
        <v>341.39261533454061</v>
      </c>
      <c r="AB6" s="4">
        <f t="shared" ref="AB6:AB17" si="7">X6/V6</f>
        <v>178.53534544059184</v>
      </c>
      <c r="AC6" s="4">
        <f t="shared" ref="AC6:AC17" si="8">Y6/V6</f>
        <v>177.33533818824591</v>
      </c>
    </row>
    <row r="7" spans="1:33" s="21" customFormat="1" x14ac:dyDescent="0.3">
      <c r="A7" s="1" t="s">
        <v>12</v>
      </c>
      <c r="B7" s="1">
        <v>321</v>
      </c>
      <c r="C7" s="1">
        <v>2.6</v>
      </c>
      <c r="D7" s="1">
        <v>113</v>
      </c>
      <c r="E7" s="2">
        <v>45.82086178208651</v>
      </c>
      <c r="F7" s="2">
        <f t="shared" si="0"/>
        <v>27.388282290279626</v>
      </c>
      <c r="G7" s="2">
        <v>58.6</v>
      </c>
      <c r="H7" s="5" t="s">
        <v>22</v>
      </c>
      <c r="I7" s="19">
        <v>0.35000000000000003</v>
      </c>
      <c r="J7" s="20">
        <v>5.4000000000000004E-9</v>
      </c>
      <c r="K7" s="5" t="s">
        <v>24</v>
      </c>
      <c r="L7" s="20">
        <v>832391.1</v>
      </c>
      <c r="M7" s="20">
        <v>1.6368069999999999</v>
      </c>
      <c r="N7" s="20">
        <v>200482.1</v>
      </c>
      <c r="O7" s="20">
        <v>3.64357</v>
      </c>
      <c r="P7" s="20">
        <v>936022.4</v>
      </c>
      <c r="Q7" s="20">
        <v>4.2786489999999997</v>
      </c>
      <c r="R7" s="20">
        <v>69604.86</v>
      </c>
      <c r="S7" s="20">
        <v>2.5563959999999999</v>
      </c>
      <c r="T7" s="20">
        <f t="shared" ref="T7:T17" si="9">N7/L7</f>
        <v>0.24085084523368885</v>
      </c>
      <c r="U7" s="20">
        <f t="shared" ref="U7:U17" si="10">R7/L7</f>
        <v>8.3620379891135313E-2</v>
      </c>
      <c r="V7" s="2">
        <f t="shared" si="1"/>
        <v>3.4176016957887265</v>
      </c>
      <c r="W7" s="3">
        <f t="shared" si="2"/>
        <v>1.8166203507010863</v>
      </c>
      <c r="X7" s="3">
        <f t="shared" si="3"/>
        <v>624.5548286604361</v>
      </c>
      <c r="Y7" s="3">
        <f t="shared" si="4"/>
        <v>615.9722123893805</v>
      </c>
      <c r="Z7" s="4">
        <f t="shared" si="5"/>
        <v>343.80041400472163</v>
      </c>
      <c r="AA7" s="4">
        <f t="shared" si="6"/>
        <v>339.07591762453779</v>
      </c>
      <c r="AB7" s="4">
        <f t="shared" si="7"/>
        <v>182.74652351385234</v>
      </c>
      <c r="AC7" s="4">
        <f t="shared" si="8"/>
        <v>180.23522552332543</v>
      </c>
    </row>
    <row r="8" spans="1:33" s="21" customFormat="1" x14ac:dyDescent="0.3">
      <c r="A8" s="1" t="s">
        <v>12</v>
      </c>
      <c r="B8" s="1">
        <v>321</v>
      </c>
      <c r="C8" s="1">
        <v>2.6</v>
      </c>
      <c r="D8" s="1">
        <v>113</v>
      </c>
      <c r="E8" s="2">
        <v>45.82086178208651</v>
      </c>
      <c r="F8" s="2">
        <f t="shared" si="0"/>
        <v>27.388282290279626</v>
      </c>
      <c r="G8" s="2">
        <v>58.6</v>
      </c>
      <c r="H8" s="5" t="s">
        <v>22</v>
      </c>
      <c r="I8" s="19">
        <v>0.3576388888888889</v>
      </c>
      <c r="J8" s="20">
        <v>5.4000000000000004E-9</v>
      </c>
      <c r="K8" s="5" t="s">
        <v>25</v>
      </c>
      <c r="L8" s="20">
        <v>813148.4</v>
      </c>
      <c r="M8" s="20">
        <v>1.660658</v>
      </c>
      <c r="N8" s="20">
        <v>193989.2</v>
      </c>
      <c r="O8" s="20">
        <v>3.6991749999999999</v>
      </c>
      <c r="P8" s="20">
        <v>923810</v>
      </c>
      <c r="Q8" s="20">
        <v>4.5414009999999996</v>
      </c>
      <c r="R8" s="20">
        <v>67751.56</v>
      </c>
      <c r="S8" s="20">
        <v>2.4901309999999999</v>
      </c>
      <c r="T8" s="20">
        <f t="shared" si="9"/>
        <v>0.23856555580752542</v>
      </c>
      <c r="U8" s="20">
        <f t="shared" si="10"/>
        <v>8.3320043426267573E-2</v>
      </c>
      <c r="V8" s="2">
        <f t="shared" si="1"/>
        <v>3.3730118238480014</v>
      </c>
      <c r="W8" s="3">
        <f t="shared" si="2"/>
        <v>1.7746248507222473</v>
      </c>
      <c r="X8" s="3">
        <f t="shared" si="3"/>
        <v>604.32772585669784</v>
      </c>
      <c r="Y8" s="3">
        <f t="shared" si="4"/>
        <v>599.57132743362831</v>
      </c>
      <c r="Z8" s="4">
        <f t="shared" si="5"/>
        <v>340.53829777642579</v>
      </c>
      <c r="AA8" s="4">
        <f t="shared" si="6"/>
        <v>337.85807022234093</v>
      </c>
      <c r="AB8" s="4">
        <f t="shared" si="7"/>
        <v>179.16561145263591</v>
      </c>
      <c r="AC8" s="4">
        <f t="shared" si="8"/>
        <v>177.75547752145886</v>
      </c>
    </row>
    <row r="9" spans="1:33" s="21" customFormat="1" x14ac:dyDescent="0.3">
      <c r="A9" s="1" t="s">
        <v>12</v>
      </c>
      <c r="B9" s="1">
        <v>321</v>
      </c>
      <c r="C9" s="1">
        <v>2.6</v>
      </c>
      <c r="D9" s="1">
        <v>113</v>
      </c>
      <c r="E9" s="2">
        <v>45.82086178208651</v>
      </c>
      <c r="F9" s="2">
        <f t="shared" ref="F9:F17" si="11">(G9/60.08)*28.08</f>
        <v>27.388282290279626</v>
      </c>
      <c r="G9" s="2">
        <v>58.6</v>
      </c>
      <c r="H9" s="5" t="s">
        <v>22</v>
      </c>
      <c r="I9" s="19">
        <v>0.45624999999999999</v>
      </c>
      <c r="J9" s="20">
        <v>5.5999999999999997E-9</v>
      </c>
      <c r="K9" s="5" t="s">
        <v>32</v>
      </c>
      <c r="L9" s="20">
        <v>645568.4</v>
      </c>
      <c r="M9" s="20">
        <v>0.90832179999999996</v>
      </c>
      <c r="N9" s="20">
        <v>155319.70000000001</v>
      </c>
      <c r="O9" s="20">
        <v>2.6638410000000001</v>
      </c>
      <c r="P9" s="20">
        <v>673410.9</v>
      </c>
      <c r="Q9" s="20">
        <v>4.9335279999999999</v>
      </c>
      <c r="R9" s="20">
        <v>52819.34</v>
      </c>
      <c r="S9" s="20">
        <v>1.612687</v>
      </c>
      <c r="T9" s="20">
        <f t="shared" si="9"/>
        <v>0.24059371555361136</v>
      </c>
      <c r="U9" s="20">
        <f t="shared" si="10"/>
        <v>8.1818347986053835E-2</v>
      </c>
      <c r="V9" s="2">
        <f t="shared" si="1"/>
        <v>2.4587555103410055</v>
      </c>
      <c r="W9" s="3">
        <f t="shared" si="2"/>
        <v>1.4088962426550922</v>
      </c>
      <c r="X9" s="3">
        <f t="shared" si="3"/>
        <v>483.86199376947042</v>
      </c>
      <c r="Y9" s="3">
        <f t="shared" si="4"/>
        <v>467.42778761061942</v>
      </c>
      <c r="Z9" s="4">
        <f t="shared" si="5"/>
        <v>343.43337651154718</v>
      </c>
      <c r="AA9" s="4">
        <f t="shared" si="6"/>
        <v>331.76878002722384</v>
      </c>
      <c r="AB9" s="4">
        <f t="shared" si="7"/>
        <v>196.79142221926875</v>
      </c>
      <c r="AC9" s="4">
        <f t="shared" si="8"/>
        <v>190.10746926431565</v>
      </c>
    </row>
    <row r="10" spans="1:33" s="21" customFormat="1" x14ac:dyDescent="0.3">
      <c r="A10" s="1" t="s">
        <v>12</v>
      </c>
      <c r="B10" s="1">
        <v>321</v>
      </c>
      <c r="C10" s="1">
        <v>2.6</v>
      </c>
      <c r="D10" s="1">
        <v>113</v>
      </c>
      <c r="E10" s="2">
        <v>45.82086178208651</v>
      </c>
      <c r="F10" s="2">
        <f t="shared" si="11"/>
        <v>27.388282290279626</v>
      </c>
      <c r="G10" s="2">
        <v>58.6</v>
      </c>
      <c r="H10" s="5" t="s">
        <v>22</v>
      </c>
      <c r="I10" s="19">
        <v>0.46388888888888885</v>
      </c>
      <c r="J10" s="20">
        <v>5.4999999999999996E-9</v>
      </c>
      <c r="K10" s="5" t="s">
        <v>33</v>
      </c>
      <c r="L10" s="20">
        <v>644520</v>
      </c>
      <c r="M10" s="20">
        <v>0.87324009999999996</v>
      </c>
      <c r="N10" s="20">
        <v>154626.20000000001</v>
      </c>
      <c r="O10" s="20">
        <v>2.494942</v>
      </c>
      <c r="P10" s="20">
        <v>671872.6</v>
      </c>
      <c r="Q10" s="20">
        <v>4.5789619999999998</v>
      </c>
      <c r="R10" s="20">
        <v>52620.51</v>
      </c>
      <c r="S10" s="20">
        <v>1.6250370000000001</v>
      </c>
      <c r="T10" s="20">
        <f t="shared" si="9"/>
        <v>0.2399090796251474</v>
      </c>
      <c r="U10" s="20">
        <f t="shared" si="10"/>
        <v>8.1642943585924416E-2</v>
      </c>
      <c r="V10" s="2">
        <f t="shared" si="1"/>
        <v>2.4531388747897278</v>
      </c>
      <c r="W10" s="3">
        <f t="shared" si="2"/>
        <v>1.4066082018823411</v>
      </c>
      <c r="X10" s="3">
        <f t="shared" si="3"/>
        <v>481.70155763239882</v>
      </c>
      <c r="Y10" s="3">
        <f t="shared" si="4"/>
        <v>465.66823008849559</v>
      </c>
      <c r="Z10" s="4">
        <f t="shared" si="5"/>
        <v>342.45609899599589</v>
      </c>
      <c r="AA10" s="4">
        <f t="shared" si="6"/>
        <v>331.05752509144509</v>
      </c>
      <c r="AB10" s="4">
        <f t="shared" si="7"/>
        <v>196.36130778518935</v>
      </c>
      <c r="AC10" s="4">
        <f t="shared" si="8"/>
        <v>189.82546600767174</v>
      </c>
    </row>
    <row r="11" spans="1:33" s="21" customFormat="1" x14ac:dyDescent="0.3">
      <c r="A11" s="1" t="s">
        <v>12</v>
      </c>
      <c r="B11" s="1">
        <v>321</v>
      </c>
      <c r="C11" s="1">
        <v>2.6</v>
      </c>
      <c r="D11" s="1">
        <v>113</v>
      </c>
      <c r="E11" s="2">
        <v>45.82086178208651</v>
      </c>
      <c r="F11" s="2">
        <f t="shared" si="11"/>
        <v>27.388282290279626</v>
      </c>
      <c r="G11" s="2">
        <v>58.6</v>
      </c>
      <c r="H11" s="5" t="s">
        <v>22</v>
      </c>
      <c r="I11" s="19">
        <v>0.47222222222222227</v>
      </c>
      <c r="J11" s="20">
        <v>5.6999999999999998E-9</v>
      </c>
      <c r="K11" s="5" t="s">
        <v>34</v>
      </c>
      <c r="L11" s="20">
        <v>636418.6</v>
      </c>
      <c r="M11" s="20">
        <v>0.93221969999999998</v>
      </c>
      <c r="N11" s="20">
        <v>152140.1</v>
      </c>
      <c r="O11" s="20">
        <v>2.5091890000000001</v>
      </c>
      <c r="P11" s="20">
        <v>655672.4</v>
      </c>
      <c r="Q11" s="20">
        <v>4.5061710000000001</v>
      </c>
      <c r="R11" s="20">
        <v>51660.47</v>
      </c>
      <c r="S11" s="20">
        <v>1.5791059999999999</v>
      </c>
      <c r="T11" s="20">
        <f t="shared" si="9"/>
        <v>0.2390566523354283</v>
      </c>
      <c r="U11" s="20">
        <f t="shared" si="10"/>
        <v>8.1173727480623611E-2</v>
      </c>
      <c r="V11" s="2">
        <f t="shared" si="1"/>
        <v>2.3939887615102635</v>
      </c>
      <c r="W11" s="3">
        <f t="shared" si="2"/>
        <v>1.3889276090586435</v>
      </c>
      <c r="X11" s="3">
        <f t="shared" si="3"/>
        <v>473.95669781931468</v>
      </c>
      <c r="Y11" s="3">
        <f t="shared" si="4"/>
        <v>457.17230088495575</v>
      </c>
      <c r="Z11" s="4">
        <f t="shared" si="5"/>
        <v>341.23930918224204</v>
      </c>
      <c r="AA11" s="4">
        <f t="shared" si="6"/>
        <v>329.15488028552318</v>
      </c>
      <c r="AB11" s="4">
        <f t="shared" si="7"/>
        <v>197.97782906897024</v>
      </c>
      <c r="AC11" s="4">
        <f t="shared" si="8"/>
        <v>190.9667698676019</v>
      </c>
    </row>
    <row r="12" spans="1:33" s="21" customFormat="1" x14ac:dyDescent="0.3">
      <c r="A12" s="1" t="s">
        <v>12</v>
      </c>
      <c r="B12" s="1">
        <v>321</v>
      </c>
      <c r="C12" s="1">
        <v>2.6</v>
      </c>
      <c r="D12" s="1">
        <v>113</v>
      </c>
      <c r="E12" s="2">
        <v>45.82086178208651</v>
      </c>
      <c r="F12" s="2">
        <f t="shared" si="11"/>
        <v>27.388282290279626</v>
      </c>
      <c r="G12" s="2">
        <v>58.6</v>
      </c>
      <c r="H12" s="5" t="s">
        <v>22</v>
      </c>
      <c r="I12" s="19">
        <v>0.48333333333333334</v>
      </c>
      <c r="J12" s="20">
        <v>5.5999999999999997E-9</v>
      </c>
      <c r="K12" s="5" t="s">
        <v>35</v>
      </c>
      <c r="L12" s="20">
        <v>650584.19999999995</v>
      </c>
      <c r="M12" s="20">
        <v>0.99236170000000001</v>
      </c>
      <c r="N12" s="20">
        <v>155449.20000000001</v>
      </c>
      <c r="O12" s="20">
        <v>2.8230550000000001</v>
      </c>
      <c r="P12" s="20">
        <v>668536.30000000005</v>
      </c>
      <c r="Q12" s="20">
        <v>4.5753219999999999</v>
      </c>
      <c r="R12" s="20">
        <v>52579.76</v>
      </c>
      <c r="S12" s="20">
        <v>1.7833289999999999</v>
      </c>
      <c r="T12" s="20">
        <f t="shared" si="9"/>
        <v>0.23893786538314338</v>
      </c>
      <c r="U12" s="20">
        <f t="shared" si="10"/>
        <v>8.0819300560942012E-2</v>
      </c>
      <c r="V12" s="2">
        <f t="shared" si="1"/>
        <v>2.4409573879602893</v>
      </c>
      <c r="W12" s="3">
        <f t="shared" si="2"/>
        <v>1.4198427849175532</v>
      </c>
      <c r="X12" s="3">
        <f t="shared" si="3"/>
        <v>484.26542056074771</v>
      </c>
      <c r="Y12" s="3">
        <f t="shared" si="4"/>
        <v>465.30761061946902</v>
      </c>
      <c r="Z12" s="4">
        <f t="shared" si="5"/>
        <v>341.06974779525876</v>
      </c>
      <c r="AA12" s="4">
        <f t="shared" si="6"/>
        <v>327.71769914405581</v>
      </c>
      <c r="AB12" s="4">
        <f t="shared" si="7"/>
        <v>198.39159132778192</v>
      </c>
      <c r="AC12" s="4">
        <f t="shared" si="8"/>
        <v>190.62504446597038</v>
      </c>
    </row>
    <row r="13" spans="1:33" s="21" customFormat="1" x14ac:dyDescent="0.3">
      <c r="A13" s="1" t="s">
        <v>12</v>
      </c>
      <c r="B13" s="1">
        <v>321</v>
      </c>
      <c r="C13" s="1">
        <v>2.6</v>
      </c>
      <c r="D13" s="1">
        <v>113</v>
      </c>
      <c r="E13" s="2">
        <v>45.82086178208651</v>
      </c>
      <c r="F13" s="2">
        <f t="shared" si="11"/>
        <v>27.388282290279626</v>
      </c>
      <c r="G13" s="2">
        <v>58.6</v>
      </c>
      <c r="H13" s="5" t="s">
        <v>22</v>
      </c>
      <c r="I13" s="19">
        <v>0.4916666666666667</v>
      </c>
      <c r="J13" s="20">
        <v>5.6999999999999998E-9</v>
      </c>
      <c r="K13" s="5" t="s">
        <v>36</v>
      </c>
      <c r="L13" s="20">
        <v>632167.4</v>
      </c>
      <c r="M13" s="20">
        <v>0.74111159999999998</v>
      </c>
      <c r="N13" s="20">
        <v>151514.29999999999</v>
      </c>
      <c r="O13" s="20">
        <v>2.2460339999999999</v>
      </c>
      <c r="P13" s="20">
        <v>645023</v>
      </c>
      <c r="Q13" s="20">
        <v>4.521477</v>
      </c>
      <c r="R13" s="20">
        <v>51217.72</v>
      </c>
      <c r="S13" s="20">
        <v>1.431611</v>
      </c>
      <c r="T13" s="20">
        <f t="shared" si="9"/>
        <v>0.23967433309594893</v>
      </c>
      <c r="U13" s="20">
        <f t="shared" si="10"/>
        <v>8.1019236360495656E-2</v>
      </c>
      <c r="V13" s="2">
        <f t="shared" si="1"/>
        <v>2.3551057096739689</v>
      </c>
      <c r="W13" s="3">
        <f t="shared" si="2"/>
        <v>1.3796497390346845</v>
      </c>
      <c r="X13" s="3">
        <f t="shared" si="3"/>
        <v>472.00716510903425</v>
      </c>
      <c r="Y13" s="3">
        <f t="shared" si="4"/>
        <v>453.25415929203541</v>
      </c>
      <c r="Z13" s="4">
        <f t="shared" si="5"/>
        <v>342.12101213405731</v>
      </c>
      <c r="AA13" s="4">
        <f t="shared" si="6"/>
        <v>328.52842751897958</v>
      </c>
      <c r="AB13" s="4">
        <f t="shared" si="7"/>
        <v>200.418674699055</v>
      </c>
      <c r="AC13" s="4">
        <f t="shared" si="8"/>
        <v>192.45597232864</v>
      </c>
    </row>
    <row r="14" spans="1:33" s="21" customFormat="1" x14ac:dyDescent="0.3">
      <c r="A14" s="1" t="s">
        <v>12</v>
      </c>
      <c r="B14" s="1">
        <v>321</v>
      </c>
      <c r="C14" s="1">
        <v>2.6</v>
      </c>
      <c r="D14" s="1">
        <v>113</v>
      </c>
      <c r="E14" s="2">
        <v>45.82086178208651</v>
      </c>
      <c r="F14" s="2">
        <f t="shared" si="11"/>
        <v>27.388282290279626</v>
      </c>
      <c r="G14" s="2">
        <v>58.6</v>
      </c>
      <c r="H14" s="5" t="s">
        <v>22</v>
      </c>
      <c r="I14" s="19">
        <v>0.4993055555555555</v>
      </c>
      <c r="J14" s="20">
        <v>5.6999999999999998E-9</v>
      </c>
      <c r="K14" s="5" t="s">
        <v>37</v>
      </c>
      <c r="L14" s="20">
        <v>616678.40000000002</v>
      </c>
      <c r="M14" s="20">
        <v>0.64055810000000002</v>
      </c>
      <c r="N14" s="20">
        <v>147696.29999999999</v>
      </c>
      <c r="O14" s="20">
        <v>2.1074389999999998</v>
      </c>
      <c r="P14" s="20">
        <v>633678.30000000005</v>
      </c>
      <c r="Q14" s="20">
        <v>4.9193550000000004</v>
      </c>
      <c r="R14" s="20">
        <v>50117.8</v>
      </c>
      <c r="S14" s="20">
        <v>1.205503</v>
      </c>
      <c r="T14" s="20">
        <f t="shared" si="9"/>
        <v>0.2395029564842874</v>
      </c>
      <c r="U14" s="20">
        <f t="shared" si="10"/>
        <v>8.1270561770932795E-2</v>
      </c>
      <c r="V14" s="2">
        <f t="shared" si="1"/>
        <v>2.3136839809223773</v>
      </c>
      <c r="W14" s="3">
        <f t="shared" si="2"/>
        <v>1.3458463590946428</v>
      </c>
      <c r="X14" s="3">
        <f t="shared" si="3"/>
        <v>460.11308411214952</v>
      </c>
      <c r="Y14" s="3">
        <f t="shared" si="4"/>
        <v>443.52035398230089</v>
      </c>
      <c r="Z14" s="4">
        <f t="shared" si="5"/>
        <v>341.87638210179489</v>
      </c>
      <c r="AA14" s="4">
        <f t="shared" si="6"/>
        <v>329.54753786357838</v>
      </c>
      <c r="AB14" s="4">
        <f t="shared" si="7"/>
        <v>198.8660024039757</v>
      </c>
      <c r="AC14" s="4">
        <f t="shared" si="8"/>
        <v>191.69443953425579</v>
      </c>
    </row>
    <row r="15" spans="1:33" s="21" customFormat="1" x14ac:dyDescent="0.3">
      <c r="A15" s="1" t="s">
        <v>12</v>
      </c>
      <c r="B15" s="1">
        <v>321</v>
      </c>
      <c r="C15" s="1">
        <v>2.6</v>
      </c>
      <c r="D15" s="1">
        <v>113</v>
      </c>
      <c r="E15" s="2">
        <v>45.82086178208651</v>
      </c>
      <c r="F15" s="2">
        <f t="shared" si="11"/>
        <v>27.388282290279626</v>
      </c>
      <c r="G15" s="2">
        <v>58.6</v>
      </c>
      <c r="H15" s="5" t="s">
        <v>22</v>
      </c>
      <c r="I15" s="19">
        <v>0.5444444444444444</v>
      </c>
      <c r="J15" s="20">
        <v>5.6999999999999998E-9</v>
      </c>
      <c r="K15" s="5" t="s">
        <v>38</v>
      </c>
      <c r="L15" s="20">
        <v>593565.69999999995</v>
      </c>
      <c r="M15" s="20">
        <v>1.3019449999999999</v>
      </c>
      <c r="N15" s="20">
        <v>144456.5</v>
      </c>
      <c r="O15" s="20">
        <v>3.0452469999999998</v>
      </c>
      <c r="P15" s="20">
        <v>595819.5</v>
      </c>
      <c r="Q15" s="20">
        <v>3.9523619999999999</v>
      </c>
      <c r="R15" s="20">
        <v>48493.71</v>
      </c>
      <c r="S15" s="20">
        <v>2.066173</v>
      </c>
      <c r="T15" s="20">
        <f t="shared" si="9"/>
        <v>0.24337070016006654</v>
      </c>
      <c r="U15" s="20">
        <f t="shared" si="10"/>
        <v>8.1698976204319082E-2</v>
      </c>
      <c r="V15" s="2">
        <f t="shared" si="1"/>
        <v>2.1754540634753945</v>
      </c>
      <c r="W15" s="3">
        <f t="shared" si="2"/>
        <v>1.2954049245578618</v>
      </c>
      <c r="X15" s="3">
        <f t="shared" si="3"/>
        <v>450.0202492211838</v>
      </c>
      <c r="Y15" s="3">
        <f t="shared" si="4"/>
        <v>429.1478761061947</v>
      </c>
      <c r="Z15" s="4">
        <f t="shared" si="5"/>
        <v>347.39735868672989</v>
      </c>
      <c r="AA15" s="4">
        <f t="shared" si="6"/>
        <v>331.2847341943434</v>
      </c>
      <c r="AB15" s="4">
        <f t="shared" si="7"/>
        <v>206.86267606232715</v>
      </c>
      <c r="AC15" s="4">
        <f t="shared" si="8"/>
        <v>197.26818566814964</v>
      </c>
    </row>
    <row r="16" spans="1:33" s="21" customFormat="1" x14ac:dyDescent="0.3">
      <c r="A16" s="1" t="s">
        <v>12</v>
      </c>
      <c r="B16" s="1">
        <v>321</v>
      </c>
      <c r="C16" s="1">
        <v>2.6</v>
      </c>
      <c r="D16" s="1">
        <v>113</v>
      </c>
      <c r="E16" s="2">
        <v>45.82086178208651</v>
      </c>
      <c r="F16" s="2">
        <f t="shared" si="11"/>
        <v>27.388282290279626</v>
      </c>
      <c r="G16" s="2">
        <v>58.6</v>
      </c>
      <c r="H16" s="5" t="s">
        <v>22</v>
      </c>
      <c r="I16" s="19">
        <v>0.55208333333333337</v>
      </c>
      <c r="J16" s="20">
        <v>5.6999999999999998E-9</v>
      </c>
      <c r="K16" s="5" t="s">
        <v>39</v>
      </c>
      <c r="L16" s="20">
        <v>576679.6</v>
      </c>
      <c r="M16" s="20">
        <v>0.62581059999999999</v>
      </c>
      <c r="N16" s="20">
        <v>140453.5</v>
      </c>
      <c r="O16" s="20">
        <v>1.9691110000000001</v>
      </c>
      <c r="P16" s="20">
        <v>586349</v>
      </c>
      <c r="Q16" s="20">
        <v>4.827788</v>
      </c>
      <c r="R16" s="20">
        <v>47541.89</v>
      </c>
      <c r="S16" s="20">
        <v>1.1613869999999999</v>
      </c>
      <c r="T16" s="20">
        <f t="shared" si="9"/>
        <v>0.24355552025769597</v>
      </c>
      <c r="U16" s="20">
        <f t="shared" si="10"/>
        <v>8.2440734855195152E-2</v>
      </c>
      <c r="V16" s="2">
        <f t="shared" si="1"/>
        <v>2.1408754071740419</v>
      </c>
      <c r="W16" s="3">
        <f t="shared" si="2"/>
        <v>1.2585524967700426</v>
      </c>
      <c r="X16" s="3">
        <f t="shared" si="3"/>
        <v>437.54984423676012</v>
      </c>
      <c r="Y16" s="3">
        <f t="shared" si="4"/>
        <v>420.72469026548674</v>
      </c>
      <c r="Z16" s="4">
        <f t="shared" si="5"/>
        <v>347.66117850442549</v>
      </c>
      <c r="AA16" s="4">
        <f t="shared" si="6"/>
        <v>334.29252362951672</v>
      </c>
      <c r="AB16" s="4">
        <f t="shared" si="7"/>
        <v>204.37893899408488</v>
      </c>
      <c r="AC16" s="4">
        <f t="shared" si="8"/>
        <v>196.51993238637078</v>
      </c>
    </row>
    <row r="17" spans="1:29" s="21" customFormat="1" x14ac:dyDescent="0.3">
      <c r="A17" s="7" t="s">
        <v>12</v>
      </c>
      <c r="B17" s="7">
        <v>321</v>
      </c>
      <c r="C17" s="7">
        <v>2.6</v>
      </c>
      <c r="D17" s="7">
        <v>113</v>
      </c>
      <c r="E17" s="31">
        <v>45.82086178208651</v>
      </c>
      <c r="F17" s="31">
        <f t="shared" si="11"/>
        <v>27.388282290279626</v>
      </c>
      <c r="G17" s="31">
        <v>58.6</v>
      </c>
      <c r="H17" s="17" t="s">
        <v>22</v>
      </c>
      <c r="I17" s="32">
        <v>0.56041666666666667</v>
      </c>
      <c r="J17" s="33">
        <v>5.6999999999999998E-9</v>
      </c>
      <c r="K17" s="17" t="s">
        <v>40</v>
      </c>
      <c r="L17" s="33">
        <v>566086.1</v>
      </c>
      <c r="M17" s="33">
        <v>0.59341690000000002</v>
      </c>
      <c r="N17" s="33">
        <v>137647</v>
      </c>
      <c r="O17" s="33">
        <v>1.8587560000000001</v>
      </c>
      <c r="P17" s="33">
        <v>580649.1</v>
      </c>
      <c r="Q17" s="33">
        <v>4.9736950000000002</v>
      </c>
      <c r="R17" s="33">
        <v>46633.11</v>
      </c>
      <c r="S17" s="33">
        <v>1.06758</v>
      </c>
      <c r="T17" s="33">
        <f t="shared" si="9"/>
        <v>0.24315559064248354</v>
      </c>
      <c r="U17" s="33">
        <f t="shared" si="10"/>
        <v>8.2378122338633647E-2</v>
      </c>
      <c r="V17" s="31">
        <f t="shared" si="1"/>
        <v>2.1200639523351126</v>
      </c>
      <c r="W17" s="34">
        <f t="shared" si="2"/>
        <v>1.2354331149251958</v>
      </c>
      <c r="X17" s="34">
        <f t="shared" si="3"/>
        <v>428.80685358255454</v>
      </c>
      <c r="Y17" s="34">
        <f t="shared" si="4"/>
        <v>412.68238938053099</v>
      </c>
      <c r="Z17" s="35">
        <f t="shared" si="5"/>
        <v>347.09030250376475</v>
      </c>
      <c r="AA17" s="35">
        <f t="shared" si="6"/>
        <v>334.03863341118102</v>
      </c>
      <c r="AB17" s="35">
        <f t="shared" si="7"/>
        <v>202.26128231190935</v>
      </c>
      <c r="AC17" s="35">
        <f t="shared" si="8"/>
        <v>194.65563240485656</v>
      </c>
    </row>
    <row r="18" spans="1:29" s="21" customFormat="1" x14ac:dyDescent="0.3">
      <c r="A18" s="1"/>
      <c r="B18" s="1"/>
      <c r="C18" s="1"/>
      <c r="D18" s="1"/>
      <c r="E18" s="2"/>
      <c r="F18" s="2"/>
      <c r="G18" s="2"/>
      <c r="H18" s="5"/>
      <c r="I18" s="19"/>
      <c r="J18" s="20"/>
      <c r="K18" s="5"/>
      <c r="L18" s="22"/>
      <c r="M18" s="22"/>
      <c r="N18" s="22"/>
      <c r="O18" s="22"/>
      <c r="P18" s="22"/>
      <c r="Q18" s="22"/>
      <c r="R18" s="22"/>
      <c r="T18" s="1"/>
      <c r="U18" s="1" t="s">
        <v>95</v>
      </c>
      <c r="V18" s="30">
        <f t="shared" ref="V18:AC18" si="12">AVERAGE(V6:V17)</f>
        <v>2.6015276379205847</v>
      </c>
      <c r="W18" s="8">
        <f t="shared" si="12"/>
        <v>1.4656491764104755</v>
      </c>
      <c r="X18" s="8">
        <f t="shared" si="12"/>
        <v>503.29610591900308</v>
      </c>
      <c r="Y18" s="8">
        <f t="shared" si="12"/>
        <v>488.71216076696163</v>
      </c>
      <c r="Z18" s="9">
        <f t="shared" si="12"/>
        <v>343.53218808067498</v>
      </c>
      <c r="AA18" s="9">
        <f t="shared" si="12"/>
        <v>332.97644536227222</v>
      </c>
      <c r="AB18" s="9">
        <f t="shared" si="12"/>
        <v>195.2297671066369</v>
      </c>
      <c r="AC18" s="9">
        <f t="shared" si="12"/>
        <v>189.12041276340526</v>
      </c>
    </row>
    <row r="19" spans="1:29" s="21" customFormat="1" x14ac:dyDescent="0.3">
      <c r="A19" s="1"/>
      <c r="B19" s="1"/>
      <c r="C19" s="1"/>
      <c r="D19" s="1"/>
      <c r="E19" s="2"/>
      <c r="F19" s="2"/>
      <c r="G19" s="2"/>
      <c r="H19" s="5"/>
      <c r="I19" s="19"/>
      <c r="J19" s="20"/>
      <c r="K19" s="5"/>
      <c r="L19" s="9"/>
      <c r="M19" s="22"/>
      <c r="N19" s="22"/>
      <c r="O19" s="22"/>
      <c r="P19" s="22"/>
      <c r="Q19" s="22"/>
      <c r="R19" s="22"/>
      <c r="T19" s="1"/>
      <c r="U19" s="1" t="s">
        <v>96</v>
      </c>
      <c r="V19" s="30">
        <f t="shared" ref="V19:AC19" si="13">STDEV(V6:V17)</f>
        <v>0.53005559312610828</v>
      </c>
      <c r="W19" s="8">
        <f t="shared" si="13"/>
        <v>0.22020936682485578</v>
      </c>
      <c r="X19" s="8">
        <f t="shared" si="13"/>
        <v>74.334092467054944</v>
      </c>
      <c r="Y19" s="8">
        <f t="shared" si="13"/>
        <v>79.428929380482657</v>
      </c>
      <c r="Z19" s="9">
        <f t="shared" si="13"/>
        <v>2.5394068330920363</v>
      </c>
      <c r="AA19" s="9">
        <f t="shared" si="13"/>
        <v>4.4367236442170794</v>
      </c>
      <c r="AB19" s="9">
        <f t="shared" si="13"/>
        <v>9.6412060845313405</v>
      </c>
      <c r="AC19" s="9">
        <f t="shared" si="13"/>
        <v>6.8997361061797973</v>
      </c>
    </row>
    <row r="20" spans="1:29" s="21" customFormat="1" x14ac:dyDescent="0.3">
      <c r="A20" s="1"/>
      <c r="B20" s="1"/>
      <c r="C20" s="1"/>
      <c r="D20" s="1"/>
      <c r="E20" s="2"/>
      <c r="F20" s="2"/>
      <c r="G20" s="2"/>
      <c r="H20" s="5"/>
      <c r="I20" s="19"/>
      <c r="J20" s="20"/>
      <c r="K20" s="5"/>
      <c r="L20" s="1"/>
      <c r="M20" s="10"/>
      <c r="N20" s="10"/>
      <c r="O20" s="10"/>
      <c r="P20" s="10"/>
      <c r="Q20" s="10"/>
      <c r="R20" s="10"/>
      <c r="T20" s="1"/>
      <c r="U20" s="7" t="s">
        <v>97</v>
      </c>
      <c r="V20" s="36">
        <f t="shared" ref="V20:AC20" si="14">V19/V18</f>
        <v>0.20374782316354118</v>
      </c>
      <c r="W20" s="36">
        <f t="shared" si="14"/>
        <v>0.1502469829541139</v>
      </c>
      <c r="X20" s="36">
        <f t="shared" si="14"/>
        <v>0.14769455116550761</v>
      </c>
      <c r="Y20" s="36">
        <f t="shared" si="14"/>
        <v>0.16252701642584599</v>
      </c>
      <c r="Z20" s="36">
        <f t="shared" si="14"/>
        <v>7.3920491913138653E-3</v>
      </c>
      <c r="AA20" s="36">
        <f t="shared" si="14"/>
        <v>1.3324436926431857E-2</v>
      </c>
      <c r="AB20" s="36">
        <f t="shared" si="14"/>
        <v>4.9383893795586997E-2</v>
      </c>
      <c r="AC20" s="36">
        <f t="shared" si="14"/>
        <v>3.6483296569427191E-2</v>
      </c>
    </row>
    <row r="21" spans="1:29" s="21" customFormat="1" x14ac:dyDescent="0.3">
      <c r="A21" s="1"/>
      <c r="B21" s="1"/>
      <c r="C21" s="1"/>
      <c r="D21" s="1"/>
      <c r="E21" s="2"/>
      <c r="F21" s="2"/>
      <c r="G21" s="2"/>
      <c r="H21" s="5"/>
      <c r="I21" s="19"/>
      <c r="J21" s="20"/>
      <c r="K21" s="5"/>
      <c r="L21" s="1"/>
      <c r="M21" s="10"/>
      <c r="N21" s="10"/>
      <c r="O21" s="10"/>
      <c r="P21" s="10"/>
      <c r="Q21" s="10"/>
      <c r="R21" s="10"/>
      <c r="S21" s="1"/>
      <c r="T21" s="1"/>
      <c r="U21" s="1"/>
      <c r="V21" s="10"/>
      <c r="W21" s="10"/>
      <c r="X21" s="10"/>
      <c r="Y21" s="10"/>
      <c r="Z21" s="10"/>
      <c r="AA21" s="10"/>
      <c r="AB21" s="10"/>
      <c r="AC21" s="10"/>
    </row>
    <row r="22" spans="1:29" s="21" customFormat="1" x14ac:dyDescent="0.3">
      <c r="A22" s="1" t="s">
        <v>13</v>
      </c>
      <c r="B22" s="1">
        <v>900</v>
      </c>
      <c r="C22" s="1">
        <v>0.6</v>
      </c>
      <c r="D22" s="1">
        <v>430</v>
      </c>
      <c r="E22" s="2">
        <v>48.817425811613219</v>
      </c>
      <c r="F22" s="2">
        <v>35.333688415446069</v>
      </c>
      <c r="G22" s="2">
        <v>75.599999999999994</v>
      </c>
      <c r="H22" s="5" t="s">
        <v>22</v>
      </c>
      <c r="I22" s="19">
        <v>0.37291666666666662</v>
      </c>
      <c r="J22" s="20">
        <v>5.4000000000000004E-9</v>
      </c>
      <c r="K22" s="5" t="s">
        <v>26</v>
      </c>
      <c r="L22" s="20">
        <v>754516.2</v>
      </c>
      <c r="M22" s="20">
        <v>1.9067149999999999</v>
      </c>
      <c r="N22" s="20">
        <v>526208.1</v>
      </c>
      <c r="O22" s="20">
        <v>3.887594</v>
      </c>
      <c r="P22" s="20">
        <v>652841.30000000005</v>
      </c>
      <c r="Q22" s="20">
        <v>3.6086309999999999</v>
      </c>
      <c r="R22" s="20">
        <v>200018.9</v>
      </c>
      <c r="S22" s="20">
        <v>2.9514770000000001</v>
      </c>
      <c r="T22" s="20">
        <f t="shared" ref="T22:T27" si="15">N22/L22</f>
        <v>0.69741126830676403</v>
      </c>
      <c r="U22" s="20">
        <f t="shared" ref="U22:U27" si="16">R22/L22</f>
        <v>0.26509556719921984</v>
      </c>
      <c r="V22" s="20">
        <f t="shared" ref="V22:V27" si="17">P22/(F22*10000)</f>
        <v>1.8476454887019704</v>
      </c>
      <c r="W22" s="3">
        <f t="shared" ref="W22:W27" si="18">L22/(E22*10000)</f>
        <v>1.5455878458476757</v>
      </c>
      <c r="X22" s="3">
        <f t="shared" ref="X22:X27" si="19">N22/B22</f>
        <v>584.67566666666664</v>
      </c>
      <c r="Y22" s="3">
        <f t="shared" ref="Y22:Y27" si="20">R22/D22</f>
        <v>465.16023255813951</v>
      </c>
      <c r="Z22" s="4">
        <f t="shared" ref="Z22:AA27" si="21">X22/$W22</f>
        <v>378.28692056387257</v>
      </c>
      <c r="AA22" s="4">
        <f t="shared" si="21"/>
        <v>300.96007406361491</v>
      </c>
      <c r="AB22" s="4">
        <f t="shared" ref="AB22:AB27" si="22">X22/V22</f>
        <v>316.44364151124023</v>
      </c>
      <c r="AC22" s="4">
        <f t="shared" ref="AC22:AC27" si="23">Y22/V22</f>
        <v>251.75837865137717</v>
      </c>
    </row>
    <row r="23" spans="1:29" s="21" customFormat="1" x14ac:dyDescent="0.3">
      <c r="A23" s="1" t="s">
        <v>13</v>
      </c>
      <c r="B23" s="1">
        <v>900</v>
      </c>
      <c r="C23" s="1">
        <v>0.6</v>
      </c>
      <c r="D23" s="1">
        <v>430</v>
      </c>
      <c r="E23" s="2">
        <v>48.817425811613219</v>
      </c>
      <c r="F23" s="2">
        <v>35.333688415446069</v>
      </c>
      <c r="G23" s="2">
        <v>75.599999999999994</v>
      </c>
      <c r="H23" s="5" t="s">
        <v>22</v>
      </c>
      <c r="I23" s="19">
        <v>0.38125000000000003</v>
      </c>
      <c r="J23" s="20">
        <v>5.4000000000000004E-9</v>
      </c>
      <c r="K23" s="5" t="s">
        <v>27</v>
      </c>
      <c r="L23" s="20">
        <v>767947.4</v>
      </c>
      <c r="M23" s="20">
        <v>1.4362760000000001</v>
      </c>
      <c r="N23" s="20">
        <v>536729.9</v>
      </c>
      <c r="O23" s="20">
        <v>3.266664</v>
      </c>
      <c r="P23" s="20">
        <v>662537.1</v>
      </c>
      <c r="Q23" s="20">
        <v>3.6018240000000001</v>
      </c>
      <c r="R23" s="20">
        <v>205955.5</v>
      </c>
      <c r="S23" s="20">
        <v>2.4367130000000001</v>
      </c>
      <c r="T23" s="20">
        <f t="shared" si="15"/>
        <v>0.69891492568371216</v>
      </c>
      <c r="U23" s="20">
        <f t="shared" si="16"/>
        <v>0.26818959215175414</v>
      </c>
      <c r="V23" s="20">
        <f t="shared" si="17"/>
        <v>1.8750861563333787</v>
      </c>
      <c r="W23" s="3">
        <f t="shared" si="18"/>
        <v>1.573100972106793</v>
      </c>
      <c r="X23" s="3">
        <f t="shared" si="19"/>
        <v>596.36655555555558</v>
      </c>
      <c r="Y23" s="3">
        <f t="shared" si="20"/>
        <v>478.96627906976744</v>
      </c>
      <c r="Z23" s="4">
        <f t="shared" si="21"/>
        <v>379.10252814659765</v>
      </c>
      <c r="AA23" s="4">
        <f t="shared" si="21"/>
        <v>304.47268647244334</v>
      </c>
      <c r="AB23" s="4">
        <f t="shared" si="22"/>
        <v>318.04754866395871</v>
      </c>
      <c r="AC23" s="4">
        <f t="shared" si="23"/>
        <v>255.4369448315687</v>
      </c>
    </row>
    <row r="24" spans="1:29" s="21" customFormat="1" x14ac:dyDescent="0.3">
      <c r="A24" s="1" t="s">
        <v>13</v>
      </c>
      <c r="B24" s="1">
        <v>900</v>
      </c>
      <c r="C24" s="1">
        <v>0.6</v>
      </c>
      <c r="D24" s="1">
        <v>430</v>
      </c>
      <c r="E24" s="2">
        <v>48.817425811613219</v>
      </c>
      <c r="F24" s="2">
        <v>35.333688415446069</v>
      </c>
      <c r="G24" s="2">
        <v>75.599999999999994</v>
      </c>
      <c r="H24" s="5" t="s">
        <v>22</v>
      </c>
      <c r="I24" s="19">
        <v>0.3888888888888889</v>
      </c>
      <c r="J24" s="20">
        <v>5.4999999999999996E-9</v>
      </c>
      <c r="K24" s="5" t="s">
        <v>28</v>
      </c>
      <c r="L24" s="20">
        <v>762417.2</v>
      </c>
      <c r="M24" s="20">
        <v>1.1443650000000001</v>
      </c>
      <c r="N24" s="20">
        <v>533974.80000000005</v>
      </c>
      <c r="O24" s="20">
        <v>3.0543089999999999</v>
      </c>
      <c r="P24" s="20">
        <v>661927.80000000005</v>
      </c>
      <c r="Q24" s="20">
        <v>4.3240819999999998</v>
      </c>
      <c r="R24" s="20">
        <v>205792.6</v>
      </c>
      <c r="S24" s="20">
        <v>2.1775799999999998</v>
      </c>
      <c r="T24" s="20">
        <f t="shared" si="15"/>
        <v>0.70037087306005175</v>
      </c>
      <c r="U24" s="20">
        <f t="shared" si="16"/>
        <v>0.2699212452184972</v>
      </c>
      <c r="V24" s="20">
        <f t="shared" si="17"/>
        <v>1.8733617397006288</v>
      </c>
      <c r="W24" s="3">
        <f t="shared" si="18"/>
        <v>1.5617726402497607</v>
      </c>
      <c r="X24" s="3">
        <f t="shared" si="19"/>
        <v>593.30533333333335</v>
      </c>
      <c r="Y24" s="3">
        <f t="shared" si="20"/>
        <v>478.58744186046511</v>
      </c>
      <c r="Z24" s="4">
        <f t="shared" si="21"/>
        <v>379.89225706915391</v>
      </c>
      <c r="AA24" s="4">
        <f t="shared" si="21"/>
        <v>306.43861310307545</v>
      </c>
      <c r="AB24" s="4">
        <f t="shared" si="22"/>
        <v>316.70622964048903</v>
      </c>
      <c r="AC24" s="4">
        <f t="shared" si="23"/>
        <v>255.46984958545454</v>
      </c>
    </row>
    <row r="25" spans="1:29" s="21" customFormat="1" x14ac:dyDescent="0.3">
      <c r="A25" s="1" t="s">
        <v>13</v>
      </c>
      <c r="B25" s="1">
        <v>900</v>
      </c>
      <c r="C25" s="1">
        <v>0.6</v>
      </c>
      <c r="D25" s="1">
        <v>430</v>
      </c>
      <c r="E25" s="2">
        <v>48.817425811613219</v>
      </c>
      <c r="F25" s="2">
        <v>35.333688415446069</v>
      </c>
      <c r="G25" s="2">
        <v>75.599999999999994</v>
      </c>
      <c r="H25" s="5" t="s">
        <v>22</v>
      </c>
      <c r="I25" s="19">
        <v>0.40625</v>
      </c>
      <c r="J25" s="20">
        <v>5.4000000000000004E-9</v>
      </c>
      <c r="K25" s="5" t="s">
        <v>29</v>
      </c>
      <c r="L25" s="20">
        <v>725516.9</v>
      </c>
      <c r="M25" s="20">
        <v>1.824902</v>
      </c>
      <c r="N25" s="20">
        <v>516497.5</v>
      </c>
      <c r="O25" s="20">
        <v>3.6979510000000002</v>
      </c>
      <c r="P25" s="20">
        <v>599411.19999999995</v>
      </c>
      <c r="Q25" s="20">
        <v>3.0949209999999998</v>
      </c>
      <c r="R25" s="20">
        <v>195097.4</v>
      </c>
      <c r="S25" s="20">
        <v>2.8978160000000002</v>
      </c>
      <c r="T25" s="20">
        <f t="shared" si="15"/>
        <v>0.71190278269189866</v>
      </c>
      <c r="U25" s="20">
        <f t="shared" si="16"/>
        <v>0.26890813983795553</v>
      </c>
      <c r="V25" s="20">
        <f t="shared" si="17"/>
        <v>1.6964297441927072</v>
      </c>
      <c r="W25" s="3">
        <f t="shared" si="18"/>
        <v>1.4861842629715356</v>
      </c>
      <c r="X25" s="3">
        <f t="shared" si="19"/>
        <v>573.88611111111106</v>
      </c>
      <c r="Y25" s="3">
        <f t="shared" si="20"/>
        <v>453.71488372093023</v>
      </c>
      <c r="Z25" s="4">
        <f t="shared" si="21"/>
        <v>386.14734754603069</v>
      </c>
      <c r="AA25" s="4">
        <f t="shared" si="21"/>
        <v>305.28844573670477</v>
      </c>
      <c r="AB25" s="4">
        <f t="shared" si="22"/>
        <v>338.2905263690779</v>
      </c>
      <c r="AC25" s="4">
        <f t="shared" si="23"/>
        <v>267.45279919437098</v>
      </c>
    </row>
    <row r="26" spans="1:29" s="21" customFormat="1" x14ac:dyDescent="0.3">
      <c r="A26" s="1" t="s">
        <v>13</v>
      </c>
      <c r="B26" s="1">
        <v>900</v>
      </c>
      <c r="C26" s="1">
        <v>0.6</v>
      </c>
      <c r="D26" s="1">
        <v>430</v>
      </c>
      <c r="E26" s="2">
        <v>48.817425811613219</v>
      </c>
      <c r="F26" s="2">
        <v>35.333688415446069</v>
      </c>
      <c r="G26" s="2">
        <v>75.599999999999994</v>
      </c>
      <c r="H26" s="5" t="s">
        <v>22</v>
      </c>
      <c r="I26" s="19">
        <v>0.41388888888888892</v>
      </c>
      <c r="J26" s="20">
        <v>5.4999999999999996E-9</v>
      </c>
      <c r="K26" s="5" t="s">
        <v>30</v>
      </c>
      <c r="L26" s="20">
        <v>716531.6</v>
      </c>
      <c r="M26" s="20">
        <v>1.157716</v>
      </c>
      <c r="N26" s="20">
        <v>506973.6</v>
      </c>
      <c r="O26" s="20">
        <v>2.8643269999999998</v>
      </c>
      <c r="P26" s="20">
        <v>598497.69999999995</v>
      </c>
      <c r="Q26" s="20">
        <v>3.431737</v>
      </c>
      <c r="R26" s="20">
        <v>193569.6</v>
      </c>
      <c r="S26" s="20">
        <v>2.158201</v>
      </c>
      <c r="T26" s="20">
        <f t="shared" si="15"/>
        <v>0.70753836955690441</v>
      </c>
      <c r="U26" s="20">
        <f t="shared" si="16"/>
        <v>0.27014802975891083</v>
      </c>
      <c r="V26" s="20">
        <f t="shared" si="17"/>
        <v>1.6938443928156892</v>
      </c>
      <c r="W26" s="3">
        <f t="shared" si="18"/>
        <v>1.4677783354761482</v>
      </c>
      <c r="X26" s="3">
        <f t="shared" si="19"/>
        <v>563.30399999999997</v>
      </c>
      <c r="Y26" s="3">
        <f t="shared" si="20"/>
        <v>450.16186046511632</v>
      </c>
      <c r="Z26" s="4">
        <f t="shared" si="21"/>
        <v>383.78002071904393</v>
      </c>
      <c r="AA26" s="4">
        <f t="shared" si="21"/>
        <v>306.69607909090956</v>
      </c>
      <c r="AB26" s="4">
        <f t="shared" si="22"/>
        <v>332.5594738154287</v>
      </c>
      <c r="AC26" s="4">
        <f t="shared" si="23"/>
        <v>265.76340918589881</v>
      </c>
    </row>
    <row r="27" spans="1:29" s="21" customFormat="1" x14ac:dyDescent="0.3">
      <c r="A27" s="7" t="s">
        <v>13</v>
      </c>
      <c r="B27" s="7">
        <v>900</v>
      </c>
      <c r="C27" s="7">
        <v>0.6</v>
      </c>
      <c r="D27" s="7">
        <v>430</v>
      </c>
      <c r="E27" s="31">
        <v>48.817425811613219</v>
      </c>
      <c r="F27" s="31">
        <v>35.333688415446069</v>
      </c>
      <c r="G27" s="31">
        <v>75.599999999999994</v>
      </c>
      <c r="H27" s="17" t="s">
        <v>22</v>
      </c>
      <c r="I27" s="32">
        <v>0.42222222222222222</v>
      </c>
      <c r="J27" s="33">
        <v>5.4999999999999996E-9</v>
      </c>
      <c r="K27" s="17" t="s">
        <v>31</v>
      </c>
      <c r="L27" s="33">
        <v>715094.3</v>
      </c>
      <c r="M27" s="33">
        <v>1.150733</v>
      </c>
      <c r="N27" s="33">
        <v>507950.3</v>
      </c>
      <c r="O27" s="33">
        <v>2.713632</v>
      </c>
      <c r="P27" s="33">
        <v>592598.80000000005</v>
      </c>
      <c r="Q27" s="33">
        <v>3.0818759999999998</v>
      </c>
      <c r="R27" s="33">
        <v>194124.7</v>
      </c>
      <c r="S27" s="33">
        <v>2.0573450000000002</v>
      </c>
      <c r="T27" s="33">
        <f t="shared" si="15"/>
        <v>0.71032631640330501</v>
      </c>
      <c r="U27" s="33">
        <f t="shared" si="16"/>
        <v>0.27146727361692019</v>
      </c>
      <c r="V27" s="33">
        <f t="shared" si="17"/>
        <v>1.6771495605903017</v>
      </c>
      <c r="W27" s="34">
        <f t="shared" si="18"/>
        <v>1.4648340999370877</v>
      </c>
      <c r="X27" s="34">
        <f t="shared" si="19"/>
        <v>564.3892222222222</v>
      </c>
      <c r="Y27" s="34">
        <f t="shared" si="20"/>
        <v>451.45279069767446</v>
      </c>
      <c r="Z27" s="35">
        <f t="shared" si="21"/>
        <v>385.29224725616496</v>
      </c>
      <c r="AA27" s="35">
        <f t="shared" si="21"/>
        <v>308.19380209476532</v>
      </c>
      <c r="AB27" s="35">
        <f t="shared" si="22"/>
        <v>336.51693056138396</v>
      </c>
      <c r="AC27" s="35">
        <f t="shared" si="23"/>
        <v>269.17861191745942</v>
      </c>
    </row>
    <row r="28" spans="1:29" x14ac:dyDescent="0.3">
      <c r="S28" s="1"/>
      <c r="T28" s="1"/>
      <c r="U28" s="1" t="s">
        <v>95</v>
      </c>
      <c r="V28" s="22">
        <f>AVERAGE(V22:V27)</f>
        <v>1.7772528470557794</v>
      </c>
      <c r="W28" s="8">
        <f t="shared" ref="W28:AC28" si="24">AVERAGE(W22:W27)</f>
        <v>1.5165430260981669</v>
      </c>
      <c r="X28" s="8">
        <f t="shared" si="24"/>
        <v>579.32114814814815</v>
      </c>
      <c r="Y28" s="8">
        <f t="shared" si="24"/>
        <v>463.00724806201555</v>
      </c>
      <c r="Z28" s="9">
        <f t="shared" si="24"/>
        <v>382.08355355014396</v>
      </c>
      <c r="AA28" s="9">
        <f t="shared" si="24"/>
        <v>305.34161676025218</v>
      </c>
      <c r="AB28" s="9">
        <f t="shared" si="24"/>
        <v>326.42739176026311</v>
      </c>
      <c r="AC28" s="9">
        <f t="shared" si="24"/>
        <v>260.84333222768828</v>
      </c>
    </row>
    <row r="29" spans="1:29" x14ac:dyDescent="0.3">
      <c r="S29" s="1"/>
      <c r="T29" s="1"/>
      <c r="U29" s="1" t="s">
        <v>96</v>
      </c>
      <c r="V29" s="22">
        <f>STDEV(V22:V27)</f>
        <v>9.7235190958706003E-2</v>
      </c>
      <c r="W29" s="8">
        <f t="shared" ref="W29:AC29" si="25">STDEV(W22:W27)</f>
        <v>4.911534058126895E-2</v>
      </c>
      <c r="X29" s="8">
        <f t="shared" si="25"/>
        <v>14.309614193221575</v>
      </c>
      <c r="Y29" s="8">
        <f t="shared" si="25"/>
        <v>13.318603187201013</v>
      </c>
      <c r="Z29" s="9">
        <f t="shared" si="25"/>
        <v>3.3997309467618484</v>
      </c>
      <c r="AA29" s="9">
        <f t="shared" si="25"/>
        <v>2.4951438342917749</v>
      </c>
      <c r="AB29" s="9">
        <f t="shared" si="25"/>
        <v>10.435834596331446</v>
      </c>
      <c r="AC29" s="9">
        <f t="shared" si="25"/>
        <v>7.456659040510452</v>
      </c>
    </row>
    <row r="30" spans="1:29" x14ac:dyDescent="0.3">
      <c r="S30" s="1"/>
      <c r="T30" s="1"/>
      <c r="U30" s="7" t="s">
        <v>97</v>
      </c>
      <c r="V30" s="36">
        <f>V29/V28</f>
        <v>5.4710949609554492E-2</v>
      </c>
      <c r="W30" s="36">
        <f t="shared" ref="W30" si="26">W29/W28</f>
        <v>3.2386381221003138E-2</v>
      </c>
      <c r="X30" s="36">
        <f t="shared" ref="X30" si="27">X29/X28</f>
        <v>2.4700659105857843E-2</v>
      </c>
      <c r="Y30" s="36">
        <f t="shared" ref="Y30" si="28">Y29/Y28</f>
        <v>2.8765431303609115E-2</v>
      </c>
      <c r="Z30" s="36">
        <f t="shared" ref="Z30" si="29">Z29/Z28</f>
        <v>8.8978730311030617E-3</v>
      </c>
      <c r="AA30" s="36">
        <f t="shared" ref="AA30" si="30">AA29/AA28</f>
        <v>8.1716467632740319E-3</v>
      </c>
      <c r="AB30" s="36">
        <f t="shared" ref="AB30" si="31">AB29/AB28</f>
        <v>3.1969849527811067E-2</v>
      </c>
      <c r="AC30" s="36">
        <f t="shared" ref="AC30" si="32">AC29/AC28</f>
        <v>2.8586734331401607E-2</v>
      </c>
    </row>
    <row r="31" spans="1:29" x14ac:dyDescent="0.3">
      <c r="M31" s="6"/>
      <c r="N31" s="6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spans="1:29" ht="15.6" x14ac:dyDescent="0.3">
      <c r="A32" s="39" t="s">
        <v>84</v>
      </c>
      <c r="P32" s="6"/>
      <c r="R32" s="6"/>
      <c r="V32" s="6"/>
    </row>
    <row r="33" spans="1:22" ht="18" customHeight="1" x14ac:dyDescent="0.3">
      <c r="A33" s="29" t="s">
        <v>85</v>
      </c>
      <c r="B33" s="17"/>
      <c r="C33" s="17"/>
      <c r="D33" s="17"/>
      <c r="E33" s="17"/>
      <c r="P33" s="6"/>
      <c r="S33" s="1"/>
      <c r="T33" s="29" t="s">
        <v>100</v>
      </c>
      <c r="V33" s="6"/>
    </row>
    <row r="34" spans="1:22" x14ac:dyDescent="0.3">
      <c r="A34" s="12" t="s">
        <v>0</v>
      </c>
      <c r="B34" s="12" t="s">
        <v>41</v>
      </c>
      <c r="C34" s="12" t="s">
        <v>6</v>
      </c>
      <c r="D34" s="12" t="s">
        <v>5</v>
      </c>
      <c r="E34" s="12" t="s">
        <v>42</v>
      </c>
      <c r="F34" s="13" t="s">
        <v>17</v>
      </c>
      <c r="G34" s="13" t="s">
        <v>18</v>
      </c>
      <c r="H34" s="13" t="s">
        <v>19</v>
      </c>
      <c r="I34" s="13" t="s">
        <v>20</v>
      </c>
      <c r="J34" s="11" t="s">
        <v>90</v>
      </c>
      <c r="K34" s="11" t="s">
        <v>21</v>
      </c>
      <c r="L34" s="11" t="s">
        <v>91</v>
      </c>
      <c r="M34" s="11" t="s">
        <v>21</v>
      </c>
      <c r="N34" s="11" t="s">
        <v>92</v>
      </c>
      <c r="O34" s="11" t="s">
        <v>21</v>
      </c>
      <c r="P34" s="18" t="s">
        <v>48</v>
      </c>
      <c r="Q34" s="18" t="s">
        <v>81</v>
      </c>
      <c r="R34" s="14" t="s">
        <v>82</v>
      </c>
      <c r="S34" s="14" t="s">
        <v>79</v>
      </c>
      <c r="T34" s="40" t="s">
        <v>80</v>
      </c>
    </row>
    <row r="35" spans="1:22" x14ac:dyDescent="0.3">
      <c r="A35" s="5" t="s">
        <v>45</v>
      </c>
      <c r="B35" s="5">
        <v>50</v>
      </c>
      <c r="C35" s="5">
        <v>61.2</v>
      </c>
      <c r="D35" s="5">
        <v>28.560000000000002</v>
      </c>
      <c r="F35" s="24">
        <v>44167</v>
      </c>
      <c r="G35" s="19">
        <v>0.40208333333333335</v>
      </c>
      <c r="H35" s="20">
        <v>8.9999999999999995E-9</v>
      </c>
      <c r="I35" s="5" t="s">
        <v>49</v>
      </c>
      <c r="J35" s="20">
        <v>8210.3619999999992</v>
      </c>
      <c r="K35" s="20">
        <v>0.78706350000000003</v>
      </c>
      <c r="L35" s="20">
        <v>363.23059999999998</v>
      </c>
      <c r="M35" s="20">
        <v>1.4993620000000001</v>
      </c>
      <c r="N35" s="20">
        <v>379.71570000000003</v>
      </c>
      <c r="O35" s="20">
        <v>0.91127369999999996</v>
      </c>
      <c r="P35" s="20">
        <f t="shared" ref="P35:P64" si="33">L35/N35</f>
        <v>0.95658567712633413</v>
      </c>
      <c r="Q35" s="20">
        <f t="shared" ref="Q35:Q64" si="34">(L35+N35)/J35</f>
        <v>9.0488860296293896E-2</v>
      </c>
      <c r="R35" s="20">
        <f t="shared" ref="R35:R64" si="35">J35/(D35*10000)</f>
        <v>2.8747766106442574E-2</v>
      </c>
      <c r="S35" s="20">
        <f t="shared" ref="S35:S64" si="36">(L35+N35)/B35</f>
        <v>14.858926000000002</v>
      </c>
      <c r="T35" s="20">
        <f t="shared" ref="T35:T55" si="37">S35/R35</f>
        <v>516.87237001243079</v>
      </c>
      <c r="U35" s="20"/>
    </row>
    <row r="36" spans="1:22" x14ac:dyDescent="0.3">
      <c r="A36" s="5" t="s">
        <v>45</v>
      </c>
      <c r="B36" s="5">
        <v>50</v>
      </c>
      <c r="C36" s="5">
        <v>61.2</v>
      </c>
      <c r="D36" s="5">
        <v>28.560000000000002</v>
      </c>
      <c r="F36" s="24">
        <v>44167</v>
      </c>
      <c r="G36" s="19">
        <v>0.4069444444444445</v>
      </c>
      <c r="H36" s="20">
        <v>8.7000000000000001E-9</v>
      </c>
      <c r="I36" s="5" t="s">
        <v>50</v>
      </c>
      <c r="J36" s="20">
        <v>8070.7169999999996</v>
      </c>
      <c r="K36" s="20">
        <v>0.77180190000000004</v>
      </c>
      <c r="L36" s="20">
        <v>364.20269999999999</v>
      </c>
      <c r="M36" s="20">
        <v>1.179529</v>
      </c>
      <c r="N36" s="20">
        <v>381.8218</v>
      </c>
      <c r="O36" s="20">
        <v>1.0055959999999999</v>
      </c>
      <c r="P36" s="20">
        <f t="shared" si="33"/>
        <v>0.95385517537238573</v>
      </c>
      <c r="Q36" s="20">
        <f t="shared" si="34"/>
        <v>9.2435963248370626E-2</v>
      </c>
      <c r="R36" s="20">
        <f t="shared" si="35"/>
        <v>2.8258813025210081E-2</v>
      </c>
      <c r="S36" s="20">
        <f t="shared" si="36"/>
        <v>14.920489999999999</v>
      </c>
      <c r="T36" s="20">
        <f t="shared" si="37"/>
        <v>527.99422207469297</v>
      </c>
      <c r="U36" s="20"/>
    </row>
    <row r="37" spans="1:22" x14ac:dyDescent="0.3">
      <c r="A37" s="5" t="s">
        <v>45</v>
      </c>
      <c r="B37" s="5">
        <v>50</v>
      </c>
      <c r="C37" s="5">
        <v>61.2</v>
      </c>
      <c r="D37" s="5">
        <v>28.560000000000002</v>
      </c>
      <c r="F37" s="24">
        <v>44167</v>
      </c>
      <c r="G37" s="19">
        <v>0.41250000000000003</v>
      </c>
      <c r="H37" s="20">
        <v>8.7999999999999994E-9</v>
      </c>
      <c r="I37" s="5" t="s">
        <v>51</v>
      </c>
      <c r="J37" s="20">
        <v>7663.7020000000002</v>
      </c>
      <c r="K37" s="20">
        <v>0.90516010000000002</v>
      </c>
      <c r="L37" s="20">
        <v>342.8168</v>
      </c>
      <c r="M37" s="20">
        <v>1.4143380000000001</v>
      </c>
      <c r="N37" s="20">
        <v>356.91210000000001</v>
      </c>
      <c r="O37" s="20">
        <v>1.0135190000000001</v>
      </c>
      <c r="P37" s="20">
        <f t="shared" si="33"/>
        <v>0.9605076431984233</v>
      </c>
      <c r="Q37" s="20">
        <f t="shared" si="34"/>
        <v>9.1304293930009287E-2</v>
      </c>
      <c r="R37" s="20">
        <f t="shared" si="35"/>
        <v>2.6833690476190476E-2</v>
      </c>
      <c r="S37" s="20">
        <f t="shared" si="36"/>
        <v>13.994578000000001</v>
      </c>
      <c r="T37" s="20">
        <f t="shared" si="37"/>
        <v>521.53012692821301</v>
      </c>
      <c r="U37" s="20"/>
    </row>
    <row r="38" spans="1:22" x14ac:dyDescent="0.3">
      <c r="A38" s="5" t="s">
        <v>45</v>
      </c>
      <c r="B38" s="5">
        <v>50</v>
      </c>
      <c r="C38" s="5">
        <v>61.2</v>
      </c>
      <c r="D38" s="5">
        <v>28.560000000000002</v>
      </c>
      <c r="F38" s="24">
        <v>44167</v>
      </c>
      <c r="G38" s="19">
        <v>0.41805555555555557</v>
      </c>
      <c r="H38" s="20">
        <v>8.7999999999999994E-9</v>
      </c>
      <c r="I38" s="5" t="s">
        <v>52</v>
      </c>
      <c r="J38" s="20">
        <v>7557.2020000000002</v>
      </c>
      <c r="K38" s="20">
        <v>1.0319050000000001</v>
      </c>
      <c r="L38" s="20">
        <v>343.44459999999998</v>
      </c>
      <c r="M38" s="20">
        <v>1.4501360000000001</v>
      </c>
      <c r="N38" s="20">
        <v>360.07130000000001</v>
      </c>
      <c r="O38" s="20">
        <v>1.474885</v>
      </c>
      <c r="P38" s="20">
        <f t="shared" si="33"/>
        <v>0.95382386766176586</v>
      </c>
      <c r="Q38" s="20">
        <f t="shared" si="34"/>
        <v>9.3092112662861201E-2</v>
      </c>
      <c r="R38" s="20">
        <f t="shared" si="35"/>
        <v>2.6460791316526611E-2</v>
      </c>
      <c r="S38" s="20">
        <f t="shared" si="36"/>
        <v>14.070318</v>
      </c>
      <c r="T38" s="20">
        <f t="shared" si="37"/>
        <v>531.7421475302632</v>
      </c>
      <c r="U38" s="20"/>
    </row>
    <row r="39" spans="1:22" x14ac:dyDescent="0.3">
      <c r="A39" s="5" t="s">
        <v>45</v>
      </c>
      <c r="B39" s="5">
        <v>50</v>
      </c>
      <c r="C39" s="5">
        <v>61.2</v>
      </c>
      <c r="D39" s="5">
        <v>28.560000000000002</v>
      </c>
      <c r="F39" s="24">
        <v>44167</v>
      </c>
      <c r="G39" s="19">
        <v>0.4236111111111111</v>
      </c>
      <c r="H39" s="20">
        <v>8.7999999999999994E-9</v>
      </c>
      <c r="I39" s="5" t="s">
        <v>53</v>
      </c>
      <c r="J39" s="20">
        <v>7415.3860000000004</v>
      </c>
      <c r="K39" s="20">
        <v>0.53485070000000001</v>
      </c>
      <c r="L39" s="20">
        <v>309.13810000000001</v>
      </c>
      <c r="M39" s="20">
        <v>1.0103260000000001</v>
      </c>
      <c r="N39" s="20">
        <v>328.0127</v>
      </c>
      <c r="O39" s="20">
        <v>1.081515</v>
      </c>
      <c r="P39" s="20">
        <f t="shared" si="33"/>
        <v>0.94245771581405235</v>
      </c>
      <c r="Q39" s="20">
        <f t="shared" si="34"/>
        <v>8.5922809682462922E-2</v>
      </c>
      <c r="R39" s="20">
        <f t="shared" si="35"/>
        <v>2.5964236694677872E-2</v>
      </c>
      <c r="S39" s="20">
        <f t="shared" si="36"/>
        <v>12.743016000000001</v>
      </c>
      <c r="T39" s="20">
        <f t="shared" si="37"/>
        <v>490.7910889062282</v>
      </c>
      <c r="U39" s="20"/>
    </row>
    <row r="40" spans="1:22" x14ac:dyDescent="0.3">
      <c r="A40" s="5" t="s">
        <v>44</v>
      </c>
      <c r="B40" s="5">
        <v>538</v>
      </c>
      <c r="C40" s="5">
        <v>56</v>
      </c>
      <c r="D40" s="5">
        <v>26.133333333333333</v>
      </c>
      <c r="F40" s="24">
        <v>44167</v>
      </c>
      <c r="G40" s="19">
        <v>0.37222222222222223</v>
      </c>
      <c r="H40" s="20">
        <v>9.1000000000000004E-9</v>
      </c>
      <c r="I40" s="5" t="s">
        <v>54</v>
      </c>
      <c r="J40" s="20">
        <v>8486.3189999999995</v>
      </c>
      <c r="K40" s="20">
        <v>1.5301</v>
      </c>
      <c r="L40" s="20">
        <v>4925.9719999999998</v>
      </c>
      <c r="M40" s="20">
        <v>1.6568240000000001</v>
      </c>
      <c r="N40" s="20">
        <v>5060.1009999999997</v>
      </c>
      <c r="O40" s="20">
        <v>1.469992</v>
      </c>
      <c r="P40" s="20">
        <f t="shared" si="33"/>
        <v>0.97349282158597228</v>
      </c>
      <c r="Q40" s="20">
        <f t="shared" si="34"/>
        <v>1.1767260929031775</v>
      </c>
      <c r="R40" s="20">
        <f t="shared" si="35"/>
        <v>3.247315943877551E-2</v>
      </c>
      <c r="S40" s="20">
        <f t="shared" si="36"/>
        <v>18.561473977695169</v>
      </c>
      <c r="T40" s="20">
        <f t="shared" si="37"/>
        <v>571.59433509051496</v>
      </c>
      <c r="U40" s="20"/>
    </row>
    <row r="41" spans="1:22" x14ac:dyDescent="0.3">
      <c r="A41" s="5" t="s">
        <v>44</v>
      </c>
      <c r="B41" s="5">
        <v>538</v>
      </c>
      <c r="C41" s="5">
        <v>56</v>
      </c>
      <c r="D41" s="5">
        <v>26.133333333333333</v>
      </c>
      <c r="F41" s="24">
        <v>44167</v>
      </c>
      <c r="G41" s="19">
        <v>0.37777777777777777</v>
      </c>
      <c r="H41" s="20">
        <v>8.7999999999999994E-9</v>
      </c>
      <c r="I41" s="5" t="s">
        <v>55</v>
      </c>
      <c r="J41" s="20">
        <v>8735.2150000000001</v>
      </c>
      <c r="K41" s="20">
        <v>1.121661</v>
      </c>
      <c r="L41" s="20">
        <v>4841.6440000000002</v>
      </c>
      <c r="M41" s="20">
        <v>1.1593709999999999</v>
      </c>
      <c r="N41" s="20">
        <v>5096.692</v>
      </c>
      <c r="O41" s="20">
        <v>0.86892950000000002</v>
      </c>
      <c r="P41" s="20">
        <f t="shared" si="33"/>
        <v>0.94995812970452209</v>
      </c>
      <c r="Q41" s="20">
        <f t="shared" si="34"/>
        <v>1.1377322710431281</v>
      </c>
      <c r="R41" s="20">
        <f t="shared" si="35"/>
        <v>3.3425567602040816E-2</v>
      </c>
      <c r="S41" s="20">
        <f t="shared" si="36"/>
        <v>18.472743494423792</v>
      </c>
      <c r="T41" s="20">
        <f t="shared" si="37"/>
        <v>552.65309820186656</v>
      </c>
      <c r="U41" s="20"/>
    </row>
    <row r="42" spans="1:22" x14ac:dyDescent="0.3">
      <c r="A42" s="5" t="s">
        <v>44</v>
      </c>
      <c r="B42" s="5">
        <v>538</v>
      </c>
      <c r="C42" s="5">
        <v>56</v>
      </c>
      <c r="D42" s="5">
        <v>26.133333333333333</v>
      </c>
      <c r="F42" s="24">
        <v>44167</v>
      </c>
      <c r="G42" s="19">
        <v>0.3833333333333333</v>
      </c>
      <c r="H42" s="20">
        <v>8.7999999999999994E-9</v>
      </c>
      <c r="I42" s="5" t="s">
        <v>56</v>
      </c>
      <c r="J42" s="20">
        <v>8294.473</v>
      </c>
      <c r="K42" s="20">
        <v>0.552589</v>
      </c>
      <c r="L42" s="20">
        <v>4459.4880000000003</v>
      </c>
      <c r="M42" s="20">
        <v>1.193538</v>
      </c>
      <c r="N42" s="20">
        <v>4770.8109999999997</v>
      </c>
      <c r="O42" s="20">
        <v>0.9434633</v>
      </c>
      <c r="P42" s="20">
        <f t="shared" si="33"/>
        <v>0.9347442185406214</v>
      </c>
      <c r="Q42" s="20">
        <f t="shared" si="34"/>
        <v>1.11282525122452</v>
      </c>
      <c r="R42" s="20">
        <f t="shared" si="35"/>
        <v>3.1739054846938772E-2</v>
      </c>
      <c r="S42" s="20">
        <f t="shared" si="36"/>
        <v>17.156689591078067</v>
      </c>
      <c r="T42" s="20">
        <f t="shared" si="37"/>
        <v>540.55452104090705</v>
      </c>
      <c r="U42" s="20"/>
    </row>
    <row r="43" spans="1:22" x14ac:dyDescent="0.3">
      <c r="A43" s="5" t="s">
        <v>44</v>
      </c>
      <c r="B43" s="5">
        <v>538</v>
      </c>
      <c r="C43" s="5">
        <v>56</v>
      </c>
      <c r="D43" s="5">
        <v>26.133333333333333</v>
      </c>
      <c r="F43" s="24">
        <v>44167</v>
      </c>
      <c r="G43" s="19">
        <v>0.3888888888888889</v>
      </c>
      <c r="H43" s="20">
        <v>8.9000000000000003E-9</v>
      </c>
      <c r="I43" s="5" t="s">
        <v>57</v>
      </c>
      <c r="J43" s="20">
        <v>8515.7540000000008</v>
      </c>
      <c r="K43" s="20">
        <v>0.86905679999999996</v>
      </c>
      <c r="L43" s="20">
        <v>4861.1540000000005</v>
      </c>
      <c r="M43" s="20">
        <v>0.57577100000000003</v>
      </c>
      <c r="N43" s="20">
        <v>5090.6940000000004</v>
      </c>
      <c r="O43" s="20">
        <v>0.59091059999999995</v>
      </c>
      <c r="P43" s="20">
        <f t="shared" si="33"/>
        <v>0.95490988065674343</v>
      </c>
      <c r="Q43" s="20">
        <f t="shared" si="34"/>
        <v>1.1686396765336342</v>
      </c>
      <c r="R43" s="20">
        <f t="shared" si="35"/>
        <v>3.2585793367346939E-2</v>
      </c>
      <c r="S43" s="20">
        <f t="shared" si="36"/>
        <v>18.497858736059484</v>
      </c>
      <c r="T43" s="20">
        <f t="shared" si="37"/>
        <v>567.66636084409492</v>
      </c>
      <c r="U43" s="20"/>
    </row>
    <row r="44" spans="1:22" x14ac:dyDescent="0.3">
      <c r="A44" s="5" t="s">
        <v>44</v>
      </c>
      <c r="B44" s="5">
        <v>538</v>
      </c>
      <c r="C44" s="5">
        <v>56</v>
      </c>
      <c r="D44" s="5">
        <v>26.133333333333333</v>
      </c>
      <c r="F44" s="24">
        <v>44167</v>
      </c>
      <c r="G44" s="19">
        <v>0.39444444444444443</v>
      </c>
      <c r="H44" s="20">
        <v>8.7999999999999994E-9</v>
      </c>
      <c r="I44" s="5" t="s">
        <v>58</v>
      </c>
      <c r="J44" s="20">
        <v>7613.2889999999998</v>
      </c>
      <c r="K44" s="20">
        <v>0.82073450000000003</v>
      </c>
      <c r="L44" s="20">
        <v>4435.9650000000001</v>
      </c>
      <c r="M44" s="20">
        <v>0.93461320000000003</v>
      </c>
      <c r="N44" s="20">
        <v>4651.3329999999996</v>
      </c>
      <c r="O44" s="20">
        <v>0.49410359999999998</v>
      </c>
      <c r="P44" s="20">
        <f t="shared" si="33"/>
        <v>0.95369757443726355</v>
      </c>
      <c r="Q44" s="20">
        <f t="shared" si="34"/>
        <v>1.193610015329774</v>
      </c>
      <c r="R44" s="20">
        <f t="shared" si="35"/>
        <v>2.9132483418367345E-2</v>
      </c>
      <c r="S44" s="20">
        <f t="shared" si="36"/>
        <v>16.89088847583643</v>
      </c>
      <c r="T44" s="20">
        <f t="shared" si="37"/>
        <v>579.79569517877496</v>
      </c>
      <c r="U44" s="20"/>
    </row>
    <row r="45" spans="1:22" x14ac:dyDescent="0.3">
      <c r="A45" s="5" t="s">
        <v>43</v>
      </c>
      <c r="B45" s="5">
        <v>883</v>
      </c>
      <c r="C45" s="5">
        <v>56</v>
      </c>
      <c r="D45" s="5">
        <v>26.133333333333333</v>
      </c>
      <c r="F45" s="24">
        <v>44167</v>
      </c>
      <c r="G45" s="19">
        <v>0.43402777777777773</v>
      </c>
      <c r="H45" s="20">
        <v>8.9999999999999995E-9</v>
      </c>
      <c r="I45" s="5" t="s">
        <v>59</v>
      </c>
      <c r="J45" s="20">
        <v>5146.8410000000003</v>
      </c>
      <c r="K45" s="20">
        <v>1.4525140000000001</v>
      </c>
      <c r="L45" s="20">
        <v>4845.8389999999999</v>
      </c>
      <c r="M45" s="20">
        <v>1.701757</v>
      </c>
      <c r="N45" s="20">
        <v>5016.7219999999998</v>
      </c>
      <c r="O45" s="20">
        <v>1.5901350000000001</v>
      </c>
      <c r="P45" s="20">
        <f t="shared" si="33"/>
        <v>0.96593731922956871</v>
      </c>
      <c r="Q45" s="20">
        <f t="shared" si="34"/>
        <v>1.9162358036706397</v>
      </c>
      <c r="R45" s="20">
        <f t="shared" si="35"/>
        <v>1.9694544642857144E-2</v>
      </c>
      <c r="S45" s="20">
        <f t="shared" si="36"/>
        <v>11.16937825594564</v>
      </c>
      <c r="T45" s="20">
        <f t="shared" si="37"/>
        <v>567.13056628077823</v>
      </c>
      <c r="U45" s="20"/>
    </row>
    <row r="46" spans="1:22" x14ac:dyDescent="0.3">
      <c r="A46" s="5" t="s">
        <v>43</v>
      </c>
      <c r="B46" s="5">
        <v>883</v>
      </c>
      <c r="C46" s="5">
        <v>56</v>
      </c>
      <c r="D46" s="5">
        <v>26.133333333333333</v>
      </c>
      <c r="F46" s="24">
        <v>44167</v>
      </c>
      <c r="G46" s="19">
        <v>0.43958333333333338</v>
      </c>
      <c r="H46" s="20">
        <v>8.5999999999999993E-9</v>
      </c>
      <c r="I46" s="5" t="s">
        <v>60</v>
      </c>
      <c r="J46" s="20">
        <v>4819.1120000000001</v>
      </c>
      <c r="K46" s="20">
        <v>0.68549329999999997</v>
      </c>
      <c r="L46" s="20">
        <v>4291.5119999999997</v>
      </c>
      <c r="M46" s="20">
        <v>1.231228</v>
      </c>
      <c r="N46" s="20">
        <v>4654.5749999999998</v>
      </c>
      <c r="O46" s="20">
        <v>1.149011</v>
      </c>
      <c r="P46" s="20">
        <f t="shared" si="33"/>
        <v>0.9219986787193245</v>
      </c>
      <c r="Q46" s="20">
        <f t="shared" si="34"/>
        <v>1.8563766519640961</v>
      </c>
      <c r="R46" s="20">
        <f t="shared" si="35"/>
        <v>1.8440479591836735E-2</v>
      </c>
      <c r="S46" s="20">
        <f t="shared" si="36"/>
        <v>10.131468856172139</v>
      </c>
      <c r="T46" s="20">
        <f t="shared" si="37"/>
        <v>549.41460745181246</v>
      </c>
      <c r="U46" s="20"/>
    </row>
    <row r="47" spans="1:22" x14ac:dyDescent="0.3">
      <c r="A47" s="5" t="s">
        <v>43</v>
      </c>
      <c r="B47" s="5">
        <v>883</v>
      </c>
      <c r="C47" s="5">
        <v>56</v>
      </c>
      <c r="D47" s="5">
        <v>26.133333333333333</v>
      </c>
      <c r="F47" s="24">
        <v>44167</v>
      </c>
      <c r="G47" s="19">
        <v>0.44444444444444442</v>
      </c>
      <c r="H47" s="20">
        <v>8.7000000000000001E-9</v>
      </c>
      <c r="I47" s="5" t="s">
        <v>61</v>
      </c>
      <c r="J47" s="20">
        <v>5290.0389999999998</v>
      </c>
      <c r="K47" s="20">
        <v>0.70751220000000004</v>
      </c>
      <c r="L47" s="20">
        <v>4958.2669999999998</v>
      </c>
      <c r="M47" s="20">
        <v>1.144668</v>
      </c>
      <c r="N47" s="20">
        <v>5225.9809999999998</v>
      </c>
      <c r="O47" s="20">
        <v>0.85280659999999997</v>
      </c>
      <c r="P47" s="20">
        <f t="shared" si="33"/>
        <v>0.9487724888398944</v>
      </c>
      <c r="Q47" s="20">
        <f t="shared" si="34"/>
        <v>1.9251744646873115</v>
      </c>
      <c r="R47" s="20">
        <f t="shared" si="35"/>
        <v>2.0242496173469387E-2</v>
      </c>
      <c r="S47" s="20">
        <f t="shared" si="36"/>
        <v>11.533689694224234</v>
      </c>
      <c r="T47" s="20">
        <f t="shared" si="37"/>
        <v>569.77605900900414</v>
      </c>
      <c r="U47" s="20"/>
    </row>
    <row r="48" spans="1:22" x14ac:dyDescent="0.3">
      <c r="A48" s="5" t="s">
        <v>43</v>
      </c>
      <c r="B48" s="5">
        <v>883</v>
      </c>
      <c r="C48" s="5">
        <v>56</v>
      </c>
      <c r="D48" s="5">
        <v>26.133333333333333</v>
      </c>
      <c r="F48" s="24">
        <v>44167</v>
      </c>
      <c r="G48" s="19">
        <v>0.45</v>
      </c>
      <c r="H48" s="20">
        <v>8.7000000000000001E-9</v>
      </c>
      <c r="I48" s="5" t="s">
        <v>62</v>
      </c>
      <c r="J48" s="20">
        <v>5346.57</v>
      </c>
      <c r="K48" s="20">
        <v>0.81506230000000002</v>
      </c>
      <c r="L48" s="20">
        <v>4940.0510000000004</v>
      </c>
      <c r="M48" s="20">
        <v>0.94184449999999997</v>
      </c>
      <c r="N48" s="20">
        <v>5280.79</v>
      </c>
      <c r="O48" s="20">
        <v>0.87678400000000001</v>
      </c>
      <c r="P48" s="20">
        <f t="shared" si="33"/>
        <v>0.93547575268094363</v>
      </c>
      <c r="Q48" s="20">
        <f t="shared" si="34"/>
        <v>1.911663178448987</v>
      </c>
      <c r="R48" s="20">
        <f t="shared" si="35"/>
        <v>2.04588137755102E-2</v>
      </c>
      <c r="S48" s="20">
        <f t="shared" si="36"/>
        <v>11.575131370328426</v>
      </c>
      <c r="T48" s="20">
        <f t="shared" si="37"/>
        <v>565.77724873688419</v>
      </c>
      <c r="U48" s="20"/>
    </row>
    <row r="49" spans="1:21" x14ac:dyDescent="0.3">
      <c r="A49" s="5" t="s">
        <v>43</v>
      </c>
      <c r="B49" s="5">
        <v>883</v>
      </c>
      <c r="C49" s="5">
        <v>56</v>
      </c>
      <c r="D49" s="5">
        <v>26.133333333333333</v>
      </c>
      <c r="F49" s="24">
        <v>44167</v>
      </c>
      <c r="G49" s="19">
        <v>0.45555555555555555</v>
      </c>
      <c r="H49" s="20">
        <v>8.7000000000000001E-9</v>
      </c>
      <c r="I49" s="5" t="s">
        <v>63</v>
      </c>
      <c r="J49" s="20">
        <v>5178.701</v>
      </c>
      <c r="K49" s="20">
        <v>1.1539999999999999</v>
      </c>
      <c r="L49" s="20">
        <v>4756.8320000000003</v>
      </c>
      <c r="M49" s="20">
        <v>1.291955</v>
      </c>
      <c r="N49" s="20">
        <v>5126.1319999999996</v>
      </c>
      <c r="O49" s="20">
        <v>1.096341</v>
      </c>
      <c r="P49" s="20">
        <f t="shared" si="33"/>
        <v>0.92795737604884165</v>
      </c>
      <c r="Q49" s="20">
        <f t="shared" si="34"/>
        <v>1.9083866784353838</v>
      </c>
      <c r="R49" s="20">
        <f t="shared" si="35"/>
        <v>1.9816457908163266E-2</v>
      </c>
      <c r="S49" s="20">
        <f t="shared" si="36"/>
        <v>11.192484711211778</v>
      </c>
      <c r="T49" s="20">
        <f t="shared" si="37"/>
        <v>564.80753336856958</v>
      </c>
      <c r="U49" s="20"/>
    </row>
    <row r="50" spans="1:21" x14ac:dyDescent="0.3">
      <c r="A50" s="5" t="s">
        <v>99</v>
      </c>
      <c r="B50" s="5">
        <v>32</v>
      </c>
      <c r="C50" s="5">
        <v>45.48</v>
      </c>
      <c r="D50" s="5">
        <v>21.224000000000014</v>
      </c>
      <c r="F50" s="25">
        <v>44167</v>
      </c>
      <c r="G50" s="26">
        <v>0.46666666666666662</v>
      </c>
      <c r="H50" s="27">
        <v>8.9999999999999995E-9</v>
      </c>
      <c r="I50" s="28" t="s">
        <v>64</v>
      </c>
      <c r="J50" s="27">
        <v>3645.4650000000001</v>
      </c>
      <c r="K50" s="27">
        <v>0.61186609999999997</v>
      </c>
      <c r="L50" s="27">
        <v>90.826660000000004</v>
      </c>
      <c r="M50" s="27">
        <v>1.722367</v>
      </c>
      <c r="N50" s="27">
        <v>96.010999999999996</v>
      </c>
      <c r="O50" s="27">
        <v>1.2579020000000001</v>
      </c>
      <c r="P50" s="27">
        <f t="shared" si="33"/>
        <v>0.94600264553019975</v>
      </c>
      <c r="Q50" s="27">
        <f t="shared" si="34"/>
        <v>5.125207895289078E-2</v>
      </c>
      <c r="R50" s="20">
        <f t="shared" si="35"/>
        <v>1.717614493026761E-2</v>
      </c>
      <c r="S50" s="20">
        <f t="shared" si="36"/>
        <v>5.838676875</v>
      </c>
      <c r="T50" s="20">
        <f t="shared" si="37"/>
        <v>339.92941365504834</v>
      </c>
      <c r="U50" s="20"/>
    </row>
    <row r="51" spans="1:21" x14ac:dyDescent="0.3">
      <c r="A51" s="5" t="s">
        <v>99</v>
      </c>
      <c r="B51" s="5">
        <v>32</v>
      </c>
      <c r="C51" s="5">
        <v>45.48</v>
      </c>
      <c r="D51" s="5">
        <v>21.224000000000014</v>
      </c>
      <c r="F51" s="25">
        <v>44167</v>
      </c>
      <c r="G51" s="26">
        <v>0.47222222222222227</v>
      </c>
      <c r="H51" s="27">
        <v>8.7000000000000001E-9</v>
      </c>
      <c r="I51" s="28" t="s">
        <v>65</v>
      </c>
      <c r="J51" s="27">
        <v>3814.018</v>
      </c>
      <c r="K51" s="27">
        <v>0.8937522</v>
      </c>
      <c r="L51" s="27">
        <v>94.81617</v>
      </c>
      <c r="M51" s="27">
        <v>2.463346</v>
      </c>
      <c r="N51" s="27">
        <v>101.0333</v>
      </c>
      <c r="O51" s="27">
        <v>1.4461649999999999</v>
      </c>
      <c r="P51" s="27">
        <f t="shared" si="33"/>
        <v>0.93846454584775518</v>
      </c>
      <c r="Q51" s="27">
        <f t="shared" si="34"/>
        <v>5.134990710583956E-2</v>
      </c>
      <c r="R51" s="20">
        <f t="shared" si="35"/>
        <v>1.7970307199396896E-2</v>
      </c>
      <c r="S51" s="20">
        <f t="shared" si="36"/>
        <v>6.1202959374999999</v>
      </c>
      <c r="T51" s="20">
        <f t="shared" si="37"/>
        <v>340.57825887948115</v>
      </c>
      <c r="U51" s="20"/>
    </row>
    <row r="52" spans="1:21" x14ac:dyDescent="0.3">
      <c r="A52" s="5" t="s">
        <v>99</v>
      </c>
      <c r="B52" s="5">
        <v>32</v>
      </c>
      <c r="C52" s="5">
        <v>45.48</v>
      </c>
      <c r="D52" s="5">
        <v>21.224000000000014</v>
      </c>
      <c r="F52" s="25">
        <v>44167</v>
      </c>
      <c r="G52" s="26">
        <v>0.4777777777777778</v>
      </c>
      <c r="H52" s="27">
        <v>8.7999999999999994E-9</v>
      </c>
      <c r="I52" s="28" t="s">
        <v>66</v>
      </c>
      <c r="J52" s="27">
        <v>4297.9129999999996</v>
      </c>
      <c r="K52" s="27">
        <v>0.59220759999999995</v>
      </c>
      <c r="L52" s="27">
        <v>105.2456</v>
      </c>
      <c r="M52" s="27">
        <v>1.3009649999999999</v>
      </c>
      <c r="N52" s="27">
        <v>109.72110000000001</v>
      </c>
      <c r="O52" s="27">
        <v>1.807958</v>
      </c>
      <c r="P52" s="27">
        <f t="shared" si="33"/>
        <v>0.95921021571967457</v>
      </c>
      <c r="Q52" s="27">
        <f t="shared" si="34"/>
        <v>5.0016531279251118E-2</v>
      </c>
      <c r="R52" s="20">
        <f t="shared" si="35"/>
        <v>2.0250249717301154E-2</v>
      </c>
      <c r="S52" s="20">
        <f t="shared" si="36"/>
        <v>6.7177093750000001</v>
      </c>
      <c r="T52" s="20">
        <f t="shared" si="37"/>
        <v>331.73464370963325</v>
      </c>
      <c r="U52" s="20"/>
    </row>
    <row r="53" spans="1:21" x14ac:dyDescent="0.3">
      <c r="A53" s="5" t="s">
        <v>99</v>
      </c>
      <c r="B53" s="5">
        <v>32</v>
      </c>
      <c r="C53" s="5">
        <v>45.48</v>
      </c>
      <c r="D53" s="5">
        <v>21.224000000000014</v>
      </c>
      <c r="F53" s="25">
        <v>44167</v>
      </c>
      <c r="G53" s="26">
        <v>0.48333333333333334</v>
      </c>
      <c r="H53" s="27">
        <v>8.7000000000000001E-9</v>
      </c>
      <c r="I53" s="28" t="s">
        <v>67</v>
      </c>
      <c r="J53" s="27">
        <v>4103.3689999999997</v>
      </c>
      <c r="K53" s="27">
        <v>0.41390529999999998</v>
      </c>
      <c r="L53" s="27">
        <v>95.565470000000005</v>
      </c>
      <c r="M53" s="27">
        <v>1.7147289999999999</v>
      </c>
      <c r="N53" s="27">
        <v>106.68340000000001</v>
      </c>
      <c r="O53" s="27">
        <v>1.8012509999999999</v>
      </c>
      <c r="P53" s="27">
        <f t="shared" si="33"/>
        <v>0.89578575485970635</v>
      </c>
      <c r="Q53" s="27">
        <f t="shared" si="34"/>
        <v>4.9288491968428876E-2</v>
      </c>
      <c r="R53" s="20">
        <f t="shared" si="35"/>
        <v>1.9333627026008278E-2</v>
      </c>
      <c r="S53" s="20">
        <f t="shared" si="36"/>
        <v>6.3202771875000003</v>
      </c>
      <c r="T53" s="20">
        <f t="shared" si="37"/>
        <v>326.90592298060471</v>
      </c>
      <c r="U53" s="20"/>
    </row>
    <row r="54" spans="1:21" x14ac:dyDescent="0.3">
      <c r="A54" s="5" t="s">
        <v>99</v>
      </c>
      <c r="B54" s="5">
        <v>32</v>
      </c>
      <c r="C54" s="5">
        <v>45.48</v>
      </c>
      <c r="D54" s="5">
        <v>21.224000000000014</v>
      </c>
      <c r="F54" s="25">
        <v>44167</v>
      </c>
      <c r="G54" s="26">
        <v>0.48819444444444443</v>
      </c>
      <c r="H54" s="27">
        <v>8.5999999999999993E-9</v>
      </c>
      <c r="I54" s="28" t="s">
        <v>68</v>
      </c>
      <c r="J54" s="27">
        <v>3843.6469999999999</v>
      </c>
      <c r="K54" s="27">
        <v>1.003809</v>
      </c>
      <c r="L54" s="27">
        <v>89.328069999999997</v>
      </c>
      <c r="M54" s="27">
        <v>1.2588299999999999</v>
      </c>
      <c r="N54" s="27">
        <v>91.251940000000005</v>
      </c>
      <c r="O54" s="27">
        <v>0.82654490000000003</v>
      </c>
      <c r="P54" s="27">
        <f t="shared" si="33"/>
        <v>0.97891694138228724</v>
      </c>
      <c r="Q54" s="27">
        <f t="shared" si="34"/>
        <v>4.6981424152634212E-2</v>
      </c>
      <c r="R54" s="20">
        <f t="shared" si="35"/>
        <v>1.8109908594044464E-2</v>
      </c>
      <c r="S54" s="20">
        <f t="shared" si="36"/>
        <v>5.6431253125000005</v>
      </c>
      <c r="T54" s="20">
        <f t="shared" si="37"/>
        <v>311.60429569234662</v>
      </c>
      <c r="U54" s="20"/>
    </row>
    <row r="55" spans="1:21" x14ac:dyDescent="0.3">
      <c r="A55" s="5" t="s">
        <v>47</v>
      </c>
      <c r="B55" s="5">
        <v>267</v>
      </c>
      <c r="C55" s="5">
        <v>53.7</v>
      </c>
      <c r="D55" s="5">
        <v>25.060000000000002</v>
      </c>
      <c r="E55" s="5">
        <v>3.56</v>
      </c>
      <c r="F55" s="24">
        <v>44167</v>
      </c>
      <c r="G55" s="19">
        <v>0.5083333333333333</v>
      </c>
      <c r="H55" s="20">
        <v>8.7999999999999994E-9</v>
      </c>
      <c r="I55" s="5" t="s">
        <v>69</v>
      </c>
      <c r="J55" s="20">
        <v>10154.700000000001</v>
      </c>
      <c r="K55" s="20">
        <v>1.1916310000000001</v>
      </c>
      <c r="L55" s="20">
        <v>2245.0700000000002</v>
      </c>
      <c r="M55" s="20">
        <v>1.435686</v>
      </c>
      <c r="N55" s="20">
        <v>2372.9650000000001</v>
      </c>
      <c r="O55" s="20">
        <v>0.93257199999999996</v>
      </c>
      <c r="P55" s="20">
        <f t="shared" si="33"/>
        <v>0.94610329271607463</v>
      </c>
      <c r="Q55" s="20">
        <f t="shared" si="34"/>
        <v>0.4547682353983869</v>
      </c>
      <c r="R55" s="20">
        <f t="shared" si="35"/>
        <v>4.0521548284118115E-2</v>
      </c>
      <c r="S55" s="20">
        <f t="shared" si="36"/>
        <v>17.296011235955056</v>
      </c>
      <c r="T55" s="20">
        <f t="shared" si="37"/>
        <v>426.83490558365457</v>
      </c>
      <c r="U55" s="20"/>
    </row>
    <row r="56" spans="1:21" x14ac:dyDescent="0.3">
      <c r="A56" s="5" t="s">
        <v>47</v>
      </c>
      <c r="B56" s="5">
        <v>267</v>
      </c>
      <c r="C56" s="5">
        <v>53.7</v>
      </c>
      <c r="D56" s="5">
        <v>25.060000000000002</v>
      </c>
      <c r="E56" s="5">
        <v>3.56</v>
      </c>
      <c r="F56" s="24">
        <v>44167</v>
      </c>
      <c r="G56" s="19">
        <v>0.5131944444444444</v>
      </c>
      <c r="H56" s="20">
        <v>8.5999999999999993E-9</v>
      </c>
      <c r="I56" s="5" t="s">
        <v>70</v>
      </c>
      <c r="J56" s="20">
        <v>10847.47</v>
      </c>
      <c r="K56" s="20">
        <v>1.2675749999999999</v>
      </c>
      <c r="L56" s="20">
        <v>2409.386</v>
      </c>
      <c r="M56" s="20">
        <v>2.120835</v>
      </c>
      <c r="N56" s="20">
        <v>2568.64</v>
      </c>
      <c r="O56" s="20">
        <v>1.791461</v>
      </c>
      <c r="P56" s="20">
        <f t="shared" si="33"/>
        <v>0.93800065404260624</v>
      </c>
      <c r="Q56" s="20">
        <f t="shared" si="34"/>
        <v>0.45891124842935727</v>
      </c>
      <c r="R56" s="20">
        <f t="shared" si="35"/>
        <v>4.3285993615323218E-2</v>
      </c>
      <c r="S56" s="20">
        <f t="shared" si="36"/>
        <v>18.64429213483146</v>
      </c>
      <c r="T56" s="20">
        <f t="shared" ref="T56:T64" si="38">S56/R56</f>
        <v>430.72344140972638</v>
      </c>
      <c r="U56" s="20"/>
    </row>
    <row r="57" spans="1:21" x14ac:dyDescent="0.3">
      <c r="A57" s="5" t="s">
        <v>47</v>
      </c>
      <c r="B57" s="5">
        <v>267</v>
      </c>
      <c r="C57" s="5">
        <v>53.7</v>
      </c>
      <c r="D57" s="5">
        <v>25.060000000000002</v>
      </c>
      <c r="E57" s="5">
        <v>3.56</v>
      </c>
      <c r="F57" s="24">
        <v>44167</v>
      </c>
      <c r="G57" s="19">
        <v>0.51874999999999993</v>
      </c>
      <c r="H57" s="20">
        <v>8.5999999999999993E-9</v>
      </c>
      <c r="I57" s="5" t="s">
        <v>71</v>
      </c>
      <c r="J57" s="20">
        <v>10603.68</v>
      </c>
      <c r="K57" s="20">
        <v>0.55071899999999996</v>
      </c>
      <c r="L57" s="20">
        <v>2290.2199999999998</v>
      </c>
      <c r="M57" s="20">
        <v>0.85638800000000004</v>
      </c>
      <c r="N57" s="20">
        <v>2423.7069999999999</v>
      </c>
      <c r="O57" s="20">
        <v>1.254826</v>
      </c>
      <c r="P57" s="20">
        <f t="shared" si="33"/>
        <v>0.94492444837597944</v>
      </c>
      <c r="Q57" s="20">
        <f t="shared" si="34"/>
        <v>0.44455575800099584</v>
      </c>
      <c r="R57" s="20">
        <f t="shared" si="35"/>
        <v>4.2313168395849955E-2</v>
      </c>
      <c r="S57" s="20">
        <f t="shared" si="36"/>
        <v>17.655157303370785</v>
      </c>
      <c r="T57" s="20">
        <f t="shared" si="38"/>
        <v>417.24971144213322</v>
      </c>
      <c r="U57" s="20"/>
    </row>
    <row r="58" spans="1:21" x14ac:dyDescent="0.3">
      <c r="A58" s="5" t="s">
        <v>47</v>
      </c>
      <c r="B58" s="5">
        <v>267</v>
      </c>
      <c r="C58" s="5">
        <v>53.7</v>
      </c>
      <c r="D58" s="5">
        <v>25.060000000000002</v>
      </c>
      <c r="E58" s="5">
        <v>3.56</v>
      </c>
      <c r="F58" s="24">
        <v>44167</v>
      </c>
      <c r="G58" s="19">
        <v>0.52430555555555558</v>
      </c>
      <c r="H58" s="20">
        <v>8.5999999999999993E-9</v>
      </c>
      <c r="I58" s="5" t="s">
        <v>72</v>
      </c>
      <c r="J58" s="20">
        <v>10621.07</v>
      </c>
      <c r="K58" s="20">
        <v>1.6587620000000001</v>
      </c>
      <c r="L58" s="20">
        <v>2229.2710000000002</v>
      </c>
      <c r="M58" s="20">
        <v>2.2568589999999999</v>
      </c>
      <c r="N58" s="20">
        <v>2431.9110000000001</v>
      </c>
      <c r="O58" s="20">
        <v>1.843553</v>
      </c>
      <c r="P58" s="20">
        <f t="shared" si="33"/>
        <v>0.91667458225239329</v>
      </c>
      <c r="Q58" s="20">
        <f t="shared" si="34"/>
        <v>0.43886180959168908</v>
      </c>
      <c r="R58" s="20">
        <f t="shared" si="35"/>
        <v>4.2382561851556262E-2</v>
      </c>
      <c r="S58" s="20">
        <f t="shared" si="36"/>
        <v>17.457610486891387</v>
      </c>
      <c r="T58" s="20">
        <f t="shared" si="38"/>
        <v>411.90550368418451</v>
      </c>
      <c r="U58" s="20"/>
    </row>
    <row r="59" spans="1:21" x14ac:dyDescent="0.3">
      <c r="A59" s="5" t="s">
        <v>47</v>
      </c>
      <c r="B59" s="5">
        <v>267</v>
      </c>
      <c r="C59" s="5">
        <v>53.7</v>
      </c>
      <c r="D59" s="5">
        <v>25.060000000000002</v>
      </c>
      <c r="E59" s="5">
        <v>3.56</v>
      </c>
      <c r="F59" s="24">
        <v>44167</v>
      </c>
      <c r="G59" s="19">
        <v>0.52986111111111112</v>
      </c>
      <c r="H59" s="20">
        <v>8.9000000000000003E-9</v>
      </c>
      <c r="I59" s="5" t="s">
        <v>73</v>
      </c>
      <c r="J59" s="20">
        <v>10905.75</v>
      </c>
      <c r="K59" s="20">
        <v>1.0886629999999999</v>
      </c>
      <c r="L59" s="20">
        <v>2385.3620000000001</v>
      </c>
      <c r="M59" s="20">
        <v>1.1748860000000001</v>
      </c>
      <c r="N59" s="20">
        <v>2523.1849999999999</v>
      </c>
      <c r="O59" s="20">
        <v>1.2185269999999999</v>
      </c>
      <c r="P59" s="20">
        <f t="shared" si="33"/>
        <v>0.9453773702681334</v>
      </c>
      <c r="Q59" s="20">
        <f t="shared" si="34"/>
        <v>0.45008798111088194</v>
      </c>
      <c r="R59" s="20">
        <f t="shared" si="35"/>
        <v>4.3518555466879487E-2</v>
      </c>
      <c r="S59" s="20">
        <f t="shared" si="36"/>
        <v>18.384071161048691</v>
      </c>
      <c r="T59" s="20">
        <f t="shared" si="38"/>
        <v>422.44212758946446</v>
      </c>
      <c r="U59" s="20"/>
    </row>
    <row r="60" spans="1:21" x14ac:dyDescent="0.3">
      <c r="A60" s="5" t="s">
        <v>46</v>
      </c>
      <c r="B60" s="5">
        <v>21.9</v>
      </c>
      <c r="C60" s="5">
        <v>53.2</v>
      </c>
      <c r="D60" s="5">
        <v>24.826666666666668</v>
      </c>
      <c r="F60" s="24">
        <v>44167</v>
      </c>
      <c r="G60" s="19">
        <v>0.5395833333333333</v>
      </c>
      <c r="H60" s="20">
        <v>8.7999999999999994E-9</v>
      </c>
      <c r="I60" s="5" t="s">
        <v>74</v>
      </c>
      <c r="J60" s="20">
        <v>10753.45</v>
      </c>
      <c r="K60" s="20">
        <v>1.2794350000000001</v>
      </c>
      <c r="L60" s="20">
        <v>230.64259999999999</v>
      </c>
      <c r="M60" s="20">
        <v>2.0304060000000002</v>
      </c>
      <c r="N60" s="20">
        <v>248.78809999999999</v>
      </c>
      <c r="O60" s="20">
        <v>1.339385</v>
      </c>
      <c r="P60" s="20">
        <f t="shared" si="33"/>
        <v>0.92706443756755252</v>
      </c>
      <c r="Q60" s="20">
        <f t="shared" si="34"/>
        <v>4.458389633094495E-2</v>
      </c>
      <c r="R60" s="20">
        <f t="shared" si="35"/>
        <v>4.3314111170784104E-2</v>
      </c>
      <c r="S60" s="20">
        <f t="shared" si="36"/>
        <v>21.891812785388129</v>
      </c>
      <c r="T60" s="20">
        <f t="shared" si="38"/>
        <v>505.41987804091025</v>
      </c>
      <c r="U60" s="20"/>
    </row>
    <row r="61" spans="1:21" x14ac:dyDescent="0.3">
      <c r="A61" s="5" t="s">
        <v>46</v>
      </c>
      <c r="B61" s="5">
        <v>21.9</v>
      </c>
      <c r="C61" s="5">
        <v>53.2</v>
      </c>
      <c r="D61" s="5">
        <v>24.826666666666668</v>
      </c>
      <c r="F61" s="24">
        <v>44167</v>
      </c>
      <c r="G61" s="19">
        <v>0.54513888888888895</v>
      </c>
      <c r="H61" s="20">
        <v>8.5E-9</v>
      </c>
      <c r="I61" s="5" t="s">
        <v>75</v>
      </c>
      <c r="J61" s="20">
        <v>11770.5</v>
      </c>
      <c r="K61" s="20">
        <v>1.4433910000000001</v>
      </c>
      <c r="L61" s="20">
        <v>249.73990000000001</v>
      </c>
      <c r="M61" s="20">
        <v>2.862266</v>
      </c>
      <c r="N61" s="20">
        <v>262.61989999999997</v>
      </c>
      <c r="O61" s="20">
        <v>2.2301739999999999</v>
      </c>
      <c r="P61" s="20">
        <f t="shared" si="33"/>
        <v>0.95095573488528495</v>
      </c>
      <c r="Q61" s="20">
        <f t="shared" si="34"/>
        <v>4.3529144896138648E-2</v>
      </c>
      <c r="R61" s="20">
        <f t="shared" si="35"/>
        <v>4.7410714285714285E-2</v>
      </c>
      <c r="S61" s="20">
        <f t="shared" si="36"/>
        <v>23.395424657534246</v>
      </c>
      <c r="T61" s="20">
        <f t="shared" si="38"/>
        <v>493.46281763537394</v>
      </c>
      <c r="U61" s="20"/>
    </row>
    <row r="62" spans="1:21" x14ac:dyDescent="0.3">
      <c r="A62" s="5" t="s">
        <v>46</v>
      </c>
      <c r="B62" s="5">
        <v>21.9</v>
      </c>
      <c r="C62" s="5">
        <v>53.2</v>
      </c>
      <c r="D62" s="5">
        <v>24.826666666666668</v>
      </c>
      <c r="F62" s="24">
        <v>44167</v>
      </c>
      <c r="G62" s="19">
        <v>0.55069444444444449</v>
      </c>
      <c r="H62" s="20">
        <v>8.5E-9</v>
      </c>
      <c r="I62" s="5" t="s">
        <v>76</v>
      </c>
      <c r="J62" s="20">
        <v>11593.49</v>
      </c>
      <c r="K62" s="20">
        <v>0.73678080000000001</v>
      </c>
      <c r="L62" s="20">
        <v>248.09950000000001</v>
      </c>
      <c r="M62" s="20">
        <v>1.4075470000000001</v>
      </c>
      <c r="N62" s="20">
        <v>256.86849999999998</v>
      </c>
      <c r="O62" s="20">
        <v>1.119251</v>
      </c>
      <c r="P62" s="20">
        <f t="shared" si="33"/>
        <v>0.96586190988774423</v>
      </c>
      <c r="Q62" s="20">
        <f t="shared" si="34"/>
        <v>4.3556168159889726E-2</v>
      </c>
      <c r="R62" s="20">
        <f t="shared" si="35"/>
        <v>4.6697730934479049E-2</v>
      </c>
      <c r="S62" s="20">
        <f t="shared" si="36"/>
        <v>23.057899543378994</v>
      </c>
      <c r="T62" s="20">
        <f t="shared" si="38"/>
        <v>493.76916355381849</v>
      </c>
      <c r="U62" s="20"/>
    </row>
    <row r="63" spans="1:21" x14ac:dyDescent="0.3">
      <c r="A63" s="5" t="s">
        <v>46</v>
      </c>
      <c r="B63" s="5">
        <v>21.9</v>
      </c>
      <c r="C63" s="5">
        <v>53.2</v>
      </c>
      <c r="D63" s="5">
        <v>24.826666666666668</v>
      </c>
      <c r="F63" s="24">
        <v>44167</v>
      </c>
      <c r="G63" s="19">
        <v>0.55625000000000002</v>
      </c>
      <c r="H63" s="20">
        <v>8.5999999999999993E-9</v>
      </c>
      <c r="I63" s="5" t="s">
        <v>77</v>
      </c>
      <c r="J63" s="20">
        <v>11464.45</v>
      </c>
      <c r="K63" s="20">
        <v>1.2241280000000001</v>
      </c>
      <c r="L63" s="20">
        <v>241.9633</v>
      </c>
      <c r="M63" s="20">
        <v>2.3005360000000001</v>
      </c>
      <c r="N63" s="20">
        <v>255.22810000000001</v>
      </c>
      <c r="O63" s="20">
        <v>1.500203</v>
      </c>
      <c r="P63" s="20">
        <f t="shared" si="33"/>
        <v>0.94802766623267576</v>
      </c>
      <c r="Q63" s="20">
        <f t="shared" si="34"/>
        <v>4.336809877490852E-2</v>
      </c>
      <c r="R63" s="20">
        <f t="shared" si="35"/>
        <v>4.6177967239527391E-2</v>
      </c>
      <c r="S63" s="20">
        <f t="shared" si="36"/>
        <v>22.70280365296804</v>
      </c>
      <c r="T63" s="20">
        <f t="shared" si="38"/>
        <v>491.63713801448813</v>
      </c>
      <c r="U63" s="20"/>
    </row>
    <row r="64" spans="1:21" x14ac:dyDescent="0.3">
      <c r="A64" s="17" t="s">
        <v>46</v>
      </c>
      <c r="B64" s="17">
        <v>21.9</v>
      </c>
      <c r="C64" s="17">
        <v>53.2</v>
      </c>
      <c r="D64" s="17">
        <v>24.826666666666668</v>
      </c>
      <c r="E64" s="17"/>
      <c r="F64" s="37">
        <v>44167</v>
      </c>
      <c r="G64" s="32">
        <v>0.56180555555555556</v>
      </c>
      <c r="H64" s="33">
        <v>8.5999999999999993E-9</v>
      </c>
      <c r="I64" s="17" t="s">
        <v>78</v>
      </c>
      <c r="J64" s="33">
        <v>11092.01</v>
      </c>
      <c r="K64" s="33">
        <v>0.39450049999999998</v>
      </c>
      <c r="L64" s="33">
        <v>226.59229999999999</v>
      </c>
      <c r="M64" s="33">
        <v>1.4751129999999999</v>
      </c>
      <c r="N64" s="33">
        <v>242.6721</v>
      </c>
      <c r="O64" s="33">
        <v>0.80929890000000004</v>
      </c>
      <c r="P64" s="33">
        <f t="shared" si="33"/>
        <v>0.93373857151275319</v>
      </c>
      <c r="Q64" s="33">
        <f t="shared" si="34"/>
        <v>4.2306525147380862E-2</v>
      </c>
      <c r="R64" s="33">
        <f t="shared" si="35"/>
        <v>4.4677806122448975E-2</v>
      </c>
      <c r="S64" s="33">
        <f t="shared" si="36"/>
        <v>21.427598173515985</v>
      </c>
      <c r="T64" s="33">
        <f t="shared" si="38"/>
        <v>479.6027386570666</v>
      </c>
      <c r="U64" s="20"/>
    </row>
    <row r="65" spans="6:22" x14ac:dyDescent="0.3">
      <c r="F65" s="19"/>
      <c r="G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>Keele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 Carter</dc:creator>
  <cp:lastModifiedBy>Elliot Carter</cp:lastModifiedBy>
  <dcterms:created xsi:type="dcterms:W3CDTF">2025-11-11T12:46:25Z</dcterms:created>
  <dcterms:modified xsi:type="dcterms:W3CDTF">2026-01-07T14:34:33Z</dcterms:modified>
</cp:coreProperties>
</file>