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eleacuk-my.sharepoint.com/personal/e_carter2_keele_ac_uk/Documents/Documents/Work/manuscripts/Listvenites/Revision 2/Final editorial checks/Additional requests/"/>
    </mc:Choice>
  </mc:AlternateContent>
  <xr:revisionPtr revIDLastSave="209" documentId="13_ncr:1_{344A6686-2C4E-40DA-B90D-19B65BF26B94}" xr6:coauthVersionLast="47" xr6:coauthVersionMax="47" xr10:uidLastSave="{3E470853-3B17-4FAD-B84C-95CD60A7D94A}"/>
  <bookViews>
    <workbookView xWindow="-108" yWindow="-108" windowWidth="23256" windowHeight="12456" xr2:uid="{F7EBBB45-A2C3-48C4-9B4E-034E0C03A7F1}"/>
  </bookViews>
  <sheets>
    <sheet name="Supplementary Data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Z19" i="1"/>
  <c r="AB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Z20" i="1"/>
  <c r="AB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Z21" i="1"/>
  <c r="AB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Z22" i="1"/>
  <c r="AB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Z23" i="1"/>
  <c r="AB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Z24" i="1"/>
  <c r="AB24" i="1"/>
  <c r="C24" i="1"/>
  <c r="C23" i="1"/>
  <c r="C21" i="1"/>
  <c r="C22" i="1"/>
  <c r="C20" i="1"/>
  <c r="C19" i="1"/>
  <c r="AC6" i="1"/>
  <c r="AD6" i="1" s="1"/>
  <c r="AC7" i="1"/>
  <c r="AD7" i="1" s="1"/>
  <c r="AC8" i="1"/>
  <c r="AD8" i="1" s="1"/>
  <c r="AC9" i="1"/>
  <c r="AD9" i="1" s="1"/>
  <c r="AC10" i="1"/>
  <c r="AD10" i="1" s="1"/>
  <c r="AC11" i="1"/>
  <c r="AD11" i="1" s="1"/>
  <c r="AC12" i="1"/>
  <c r="AD12" i="1" s="1"/>
  <c r="AC13" i="1"/>
  <c r="AD13" i="1" s="1"/>
  <c r="AC14" i="1"/>
  <c r="AD14" i="1" s="1"/>
  <c r="AC15" i="1"/>
  <c r="AD15" i="1" s="1"/>
  <c r="AC16" i="1"/>
  <c r="AD16" i="1" s="1"/>
  <c r="AC17" i="1"/>
  <c r="AD17" i="1" s="1"/>
  <c r="X6" i="1"/>
  <c r="X7" i="1"/>
  <c r="X8" i="1"/>
  <c r="X9" i="1"/>
  <c r="X10" i="1"/>
  <c r="X11" i="1"/>
  <c r="AG11" i="1" s="1"/>
  <c r="X12" i="1"/>
  <c r="AG12" i="1" s="1"/>
  <c r="X13" i="1"/>
  <c r="X14" i="1"/>
  <c r="AG14" i="1" s="1"/>
  <c r="X15" i="1"/>
  <c r="X16" i="1"/>
  <c r="X17" i="1"/>
  <c r="X5" i="1"/>
  <c r="AC5" i="1"/>
  <c r="AD5" i="1" s="1"/>
  <c r="AD24" i="1" l="1"/>
  <c r="X21" i="1"/>
  <c r="AC19" i="1"/>
  <c r="X23" i="1"/>
  <c r="X20" i="1"/>
  <c r="AD19" i="1"/>
  <c r="AD23" i="1"/>
  <c r="X22" i="1"/>
  <c r="AD20" i="1"/>
  <c r="AC24" i="1"/>
  <c r="AC20" i="1"/>
  <c r="X19" i="1"/>
  <c r="X24" i="1"/>
  <c r="AC23" i="1"/>
  <c r="AD21" i="1"/>
  <c r="AD22" i="1"/>
  <c r="AC22" i="1"/>
  <c r="AC21" i="1"/>
  <c r="AF7" i="1"/>
  <c r="AF6" i="1"/>
  <c r="AF16" i="1"/>
  <c r="AF8" i="1"/>
  <c r="AF13" i="1"/>
  <c r="AF17" i="1"/>
  <c r="AF9" i="1"/>
  <c r="AF15" i="1"/>
  <c r="AF10" i="1"/>
  <c r="AF14" i="1"/>
  <c r="AG13" i="1"/>
  <c r="AG9" i="1"/>
  <c r="AF5" i="1"/>
  <c r="AG15" i="1"/>
  <c r="AF12" i="1"/>
  <c r="AG17" i="1"/>
  <c r="AF11" i="1"/>
  <c r="AG5" i="1"/>
  <c r="AG16" i="1"/>
  <c r="AG10" i="1"/>
  <c r="AG8" i="1"/>
  <c r="AG7" i="1"/>
  <c r="AG6" i="1"/>
  <c r="AF22" i="1" l="1"/>
  <c r="AF21" i="1"/>
  <c r="AF19" i="1"/>
  <c r="AF20" i="1"/>
  <c r="AG22" i="1"/>
  <c r="AG21" i="1"/>
  <c r="AF24" i="1"/>
  <c r="AF23" i="1"/>
  <c r="AG19" i="1"/>
  <c r="AG20" i="1"/>
  <c r="AG23" i="1"/>
  <c r="AG24" i="1"/>
</calcChain>
</file>

<file path=xl/sharedStrings.xml><?xml version="1.0" encoding="utf-8"?>
<sst xmlns="http://schemas.openxmlformats.org/spreadsheetml/2006/main" count="102" uniqueCount="56">
  <si>
    <t>BT1b 30z2 49/54</t>
  </si>
  <si>
    <t>BT1b 43z4 26/31</t>
  </si>
  <si>
    <t>BT1b 44z1 62/67</t>
  </si>
  <si>
    <t>BT1b 44z2 40/45</t>
  </si>
  <si>
    <t>BT1b 44z4 69/75</t>
  </si>
  <si>
    <t>BT1b 45z1 31/34</t>
  </si>
  <si>
    <t>BT1b 56z4 5/10</t>
  </si>
  <si>
    <t>BT1b 60z3 25/29</t>
  </si>
  <si>
    <t>BT1b 64z2 66/71</t>
  </si>
  <si>
    <t>BT1b 99z1 8/16</t>
  </si>
  <si>
    <t>BT1b 113z1 57/65</t>
  </si>
  <si>
    <t>BT1b 125z2 58/66</t>
  </si>
  <si>
    <t>BT1b 36z4  36/41</t>
  </si>
  <si>
    <t>SiO2</t>
  </si>
  <si>
    <t>TiO2</t>
  </si>
  <si>
    <t>Al2O3</t>
  </si>
  <si>
    <t>Fe2O3</t>
  </si>
  <si>
    <t>Mn3O4</t>
  </si>
  <si>
    <t>MgO</t>
  </si>
  <si>
    <t>CaO</t>
  </si>
  <si>
    <t>Na2O</t>
  </si>
  <si>
    <t>K2O</t>
  </si>
  <si>
    <t>P2O5</t>
  </si>
  <si>
    <t>SO3</t>
  </si>
  <si>
    <t>V2O5</t>
  </si>
  <si>
    <t>Cr2O3</t>
  </si>
  <si>
    <t>SrO</t>
  </si>
  <si>
    <t>ZrO2</t>
  </si>
  <si>
    <t>BaO</t>
  </si>
  <si>
    <t>NiO</t>
  </si>
  <si>
    <t>CuO</t>
  </si>
  <si>
    <t>ZnO</t>
  </si>
  <si>
    <t>PbO</t>
  </si>
  <si>
    <t>HfO2</t>
  </si>
  <si>
    <t>Total</t>
  </si>
  <si>
    <t>Total + CO2</t>
  </si>
  <si>
    <t>LOI</t>
  </si>
  <si>
    <t>Total + LOI</t>
  </si>
  <si>
    <t>Sample</t>
  </si>
  <si>
    <t>XRF</t>
  </si>
  <si>
    <t>Totals</t>
  </si>
  <si>
    <t>TC</t>
  </si>
  <si>
    <t>Lithology</t>
  </si>
  <si>
    <t>Listvenite</t>
  </si>
  <si>
    <t>Metamorphic</t>
  </si>
  <si>
    <t>Ophicarbonate</t>
  </si>
  <si>
    <t>Mean ophicarbonate</t>
  </si>
  <si>
    <t>SD</t>
  </si>
  <si>
    <t>Mean listvenite</t>
  </si>
  <si>
    <t>Mean metamorphic</t>
  </si>
  <si>
    <t>wt%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</si>
  <si>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</si>
  <si>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O </t>
    </r>
    <r>
      <rPr>
        <vertAlign val="superscript"/>
        <sz val="11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</si>
  <si>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calculated by difference LOI minus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assumed to be zero if LOI &lt; CO</t>
    </r>
    <r>
      <rPr>
        <vertAlign val="subscript"/>
        <sz val="11"/>
        <color theme="1"/>
        <rFont val="Calibri"/>
        <family val="2"/>
        <scheme val="minor"/>
      </rPr>
      <t>2</t>
    </r>
  </si>
  <si>
    <t>Element analyser</t>
  </si>
  <si>
    <r>
      <rPr>
        <b/>
        <sz val="12"/>
        <color theme="1"/>
        <rFont val="Aptos Narrow"/>
        <family val="2"/>
      </rPr>
      <t xml:space="preserve">Supplementary Data 6 </t>
    </r>
    <r>
      <rPr>
        <sz val="12"/>
        <color theme="1"/>
        <rFont val="Aptos Narrow"/>
        <family val="2"/>
      </rPr>
      <t>- major elements, loss on ignition, and total carbon determined by X-ray fluorescence spectroscopy (XRF) and element analyser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</si>
</sst>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5" borderId="0" xfId="0" applyFill="1" applyAlignment="1">
      <alignment horizontal="left"/>
    </xf>
    <xf numFmtId="0" fontId="0" fillId="4" borderId="0" xfId="0" applyFill="1" applyAlignment="1">
      <alignment horizontal="left"/>
    </xf>
    <xf numFmtId="2" fontId="0" fillId="4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2" fontId="0" fillId="5" borderId="0" xfId="0" applyNumberFormat="1" applyFill="1" applyAlignment="1">
      <alignment horizontal="left"/>
    </xf>
    <xf numFmtId="2" fontId="0" fillId="2" borderId="0" xfId="0" applyNumberFormat="1" applyFill="1" applyAlignment="1">
      <alignment horizontal="left"/>
    </xf>
    <xf numFmtId="2" fontId="0" fillId="0" borderId="0" xfId="0" applyNumberFormat="1" applyAlignment="1">
      <alignment horizontal="left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6" borderId="3" xfId="0" applyFill="1" applyBorder="1" applyAlignment="1">
      <alignment horizontal="center"/>
    </xf>
    <xf numFmtId="2" fontId="0" fillId="6" borderId="3" xfId="0" applyNumberFormat="1" applyFill="1" applyBorder="1" applyAlignment="1">
      <alignment horizontal="center"/>
    </xf>
    <xf numFmtId="0" fontId="0" fillId="6" borderId="3" xfId="0" applyFill="1" applyBorder="1"/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0" fillId="6" borderId="0" xfId="0" applyFill="1"/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0" fillId="6" borderId="1" xfId="0" applyFill="1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90CD5-AAD6-49DF-8AD0-150E96FC4D85}">
  <dimension ref="A1:AG26"/>
  <sheetViews>
    <sheetView tabSelected="1" zoomScaleNormal="100" workbookViewId="0">
      <pane xSplit="1" ySplit="3" topLeftCell="B4" activePane="bottomRight" state="frozenSplit"/>
      <selection pane="topRight" activeCell="F1" sqref="F1"/>
      <selection pane="bottomLeft" activeCell="A18" sqref="A18"/>
      <selection pane="bottomRight"/>
    </sheetView>
  </sheetViews>
  <sheetFormatPr defaultRowHeight="14.4" x14ac:dyDescent="0.3"/>
  <cols>
    <col min="1" max="1" width="19.5546875" style="2" bestFit="1" customWidth="1"/>
    <col min="2" max="2" width="19.5546875" style="2" customWidth="1"/>
    <col min="3" max="24" width="8.88671875" style="5"/>
    <col min="25" max="25" width="4.88671875" style="2" customWidth="1"/>
    <col min="26" max="26" width="8.88671875" style="5"/>
    <col min="27" max="27" width="4.88671875" style="2" customWidth="1"/>
    <col min="28" max="28" width="8.88671875" style="5"/>
    <col min="29" max="29" width="9.5546875" style="5" customWidth="1"/>
    <col min="30" max="30" width="11.5546875" style="5" customWidth="1"/>
    <col min="31" max="31" width="4.88671875" style="2" customWidth="1"/>
    <col min="32" max="32" width="11" style="2" bestFit="1" customWidth="1"/>
    <col min="33" max="33" width="12.44140625" style="5" bestFit="1" customWidth="1"/>
  </cols>
  <sheetData>
    <row r="1" spans="1:33" ht="15.6" x14ac:dyDescent="0.3">
      <c r="A1" s="27" t="s">
        <v>55</v>
      </c>
    </row>
    <row r="2" spans="1:33" s="10" customFormat="1" x14ac:dyDescent="0.3">
      <c r="A2" s="8" t="s">
        <v>39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Z2" s="11" t="s">
        <v>36</v>
      </c>
      <c r="AB2" s="12" t="s">
        <v>54</v>
      </c>
      <c r="AC2" s="14"/>
      <c r="AD2" s="14"/>
      <c r="AF2" s="7" t="s">
        <v>40</v>
      </c>
      <c r="AG2" s="13"/>
    </row>
    <row r="3" spans="1:33" s="1" customFormat="1" ht="16.8" x14ac:dyDescent="0.35">
      <c r="A3" s="3" t="s">
        <v>38</v>
      </c>
      <c r="B3" s="3" t="s">
        <v>42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3"/>
      <c r="Z3" s="4" t="s">
        <v>36</v>
      </c>
      <c r="AA3" s="3"/>
      <c r="AB3" s="4" t="s">
        <v>41</v>
      </c>
      <c r="AC3" s="4" t="s">
        <v>51</v>
      </c>
      <c r="AD3" s="4" t="s">
        <v>52</v>
      </c>
      <c r="AE3" s="3"/>
      <c r="AF3" s="3" t="s">
        <v>35</v>
      </c>
      <c r="AG3" s="4" t="s">
        <v>37</v>
      </c>
    </row>
    <row r="4" spans="1:33" x14ac:dyDescent="0.3">
      <c r="A4" s="16"/>
      <c r="B4" s="16"/>
      <c r="C4" s="17" t="s">
        <v>50</v>
      </c>
      <c r="D4" s="17" t="s">
        <v>50</v>
      </c>
      <c r="E4" s="17" t="s">
        <v>50</v>
      </c>
      <c r="F4" s="17" t="s">
        <v>50</v>
      </c>
      <c r="G4" s="17" t="s">
        <v>50</v>
      </c>
      <c r="H4" s="17" t="s">
        <v>50</v>
      </c>
      <c r="I4" s="17" t="s">
        <v>50</v>
      </c>
      <c r="J4" s="17" t="s">
        <v>50</v>
      </c>
      <c r="K4" s="17" t="s">
        <v>50</v>
      </c>
      <c r="L4" s="17" t="s">
        <v>50</v>
      </c>
      <c r="M4" s="17" t="s">
        <v>50</v>
      </c>
      <c r="N4" s="17" t="s">
        <v>50</v>
      </c>
      <c r="O4" s="17" t="s">
        <v>50</v>
      </c>
      <c r="P4" s="17" t="s">
        <v>50</v>
      </c>
      <c r="Q4" s="17" t="s">
        <v>50</v>
      </c>
      <c r="R4" s="17" t="s">
        <v>50</v>
      </c>
      <c r="S4" s="17" t="s">
        <v>50</v>
      </c>
      <c r="T4" s="17" t="s">
        <v>50</v>
      </c>
      <c r="U4" s="17" t="s">
        <v>50</v>
      </c>
      <c r="V4" s="17" t="s">
        <v>50</v>
      </c>
      <c r="W4" s="17" t="s">
        <v>50</v>
      </c>
      <c r="X4" s="17" t="s">
        <v>50</v>
      </c>
      <c r="Y4" s="16"/>
      <c r="Z4" s="17" t="s">
        <v>50</v>
      </c>
      <c r="AA4" s="16"/>
      <c r="AB4" s="17" t="s">
        <v>50</v>
      </c>
      <c r="AC4" s="17" t="s">
        <v>50</v>
      </c>
      <c r="AD4" s="17" t="s">
        <v>50</v>
      </c>
      <c r="AE4" s="16"/>
      <c r="AF4" s="17" t="s">
        <v>50</v>
      </c>
      <c r="AG4" s="17" t="s">
        <v>50</v>
      </c>
    </row>
    <row r="5" spans="1:33" x14ac:dyDescent="0.3">
      <c r="A5" s="2" t="s">
        <v>0</v>
      </c>
      <c r="B5" s="2" t="s">
        <v>43</v>
      </c>
      <c r="C5" s="5">
        <v>73.335999999999999</v>
      </c>
      <c r="D5" s="5">
        <v>1.4999999999999999E-2</v>
      </c>
      <c r="E5" s="5">
        <v>0.314</v>
      </c>
      <c r="F5" s="5">
        <v>3.5419999999999998</v>
      </c>
      <c r="G5" s="5">
        <v>9.1999999999999998E-2</v>
      </c>
      <c r="H5" s="5">
        <v>8.2579999999999991</v>
      </c>
      <c r="I5" s="5">
        <v>2.1539999999999999</v>
      </c>
      <c r="J5" s="5">
        <v>1.6E-2</v>
      </c>
      <c r="K5" s="5">
        <v>2.7E-2</v>
      </c>
      <c r="L5" s="5">
        <v>0</v>
      </c>
      <c r="M5" s="5">
        <v>-6.0000000000000001E-3</v>
      </c>
      <c r="N5" s="5">
        <v>3.2000000000000001E-2</v>
      </c>
      <c r="O5" s="5">
        <v>0.38300000000000001</v>
      </c>
      <c r="P5" s="5">
        <v>1.2999999999999999E-2</v>
      </c>
      <c r="Q5" s="5">
        <v>0</v>
      </c>
      <c r="R5" s="5">
        <v>-4.0000000000000001E-3</v>
      </c>
      <c r="S5" s="5">
        <v>0.108</v>
      </c>
      <c r="T5" s="5">
        <v>-1E-3</v>
      </c>
      <c r="U5" s="5">
        <v>6.0000000000000001E-3</v>
      </c>
      <c r="V5" s="5">
        <v>6.0000000000000001E-3</v>
      </c>
      <c r="W5" s="5">
        <v>1E-3</v>
      </c>
      <c r="X5" s="5">
        <f t="shared" ref="X5:X17" si="0">SUM(C5:W5)</f>
        <v>88.291999999999987</v>
      </c>
      <c r="Z5" s="5">
        <v>11.727416798732412</v>
      </c>
      <c r="AB5" s="5">
        <v>2.9395021649143498</v>
      </c>
      <c r="AC5" s="5">
        <f>AB5*44/12</f>
        <v>10.778174604685949</v>
      </c>
      <c r="AD5" s="5">
        <f t="shared" ref="AD5:AD16" si="1">IF(Z5&lt;AC5, 0, Z5-AC5)</f>
        <v>0.94924219404646237</v>
      </c>
      <c r="AF5" s="5">
        <f t="shared" ref="AF5:AF17" si="2">X5 + AC5</f>
        <v>99.070174604685931</v>
      </c>
      <c r="AG5" s="5">
        <f t="shared" ref="AG5:AG17" si="3">X5+Z5</f>
        <v>100.01941679873239</v>
      </c>
    </row>
    <row r="6" spans="1:33" x14ac:dyDescent="0.3">
      <c r="A6" s="2" t="s">
        <v>12</v>
      </c>
      <c r="B6" s="2" t="s">
        <v>43</v>
      </c>
      <c r="C6" s="5">
        <v>37.625999999999998</v>
      </c>
      <c r="D6" s="5">
        <v>7.0000000000000001E-3</v>
      </c>
      <c r="E6" s="5">
        <v>0.20399999999999999</v>
      </c>
      <c r="F6" s="5">
        <v>6.8079999999999998</v>
      </c>
      <c r="G6" s="5">
        <v>5.2999999999999999E-2</v>
      </c>
      <c r="H6" s="5">
        <v>22.234999999999999</v>
      </c>
      <c r="I6" s="5">
        <v>3.7839999999999998</v>
      </c>
      <c r="J6" s="5">
        <v>1.2E-2</v>
      </c>
      <c r="K6" s="5">
        <v>2.1000000000000001E-2</v>
      </c>
      <c r="L6" s="5">
        <v>-1E-3</v>
      </c>
      <c r="M6" s="5">
        <v>-4.0000000000000001E-3</v>
      </c>
      <c r="N6" s="5">
        <v>2.5999999999999999E-2</v>
      </c>
      <c r="O6" s="5">
        <v>0.30299999999999999</v>
      </c>
      <c r="P6" s="5">
        <v>8.0000000000000002E-3</v>
      </c>
      <c r="Q6" s="5">
        <v>-1E-3</v>
      </c>
      <c r="R6" s="5">
        <v>-6.0000000000000001E-3</v>
      </c>
      <c r="S6" s="5">
        <v>0.2</v>
      </c>
      <c r="T6" s="5">
        <v>2E-3</v>
      </c>
      <c r="U6" s="5">
        <v>3.5999999999999997E-2</v>
      </c>
      <c r="V6" s="5">
        <v>7.0000000000000001E-3</v>
      </c>
      <c r="W6" s="5">
        <v>-3.0000000000000001E-3</v>
      </c>
      <c r="X6" s="5">
        <f t="shared" si="0"/>
        <v>71.316999999999979</v>
      </c>
      <c r="Z6" s="5">
        <v>29.220552254456255</v>
      </c>
      <c r="AB6" s="5">
        <v>8.5052772506385601</v>
      </c>
      <c r="AC6" s="5">
        <f t="shared" ref="AC6:AC17" si="4">AB6*44/12</f>
        <v>31.186016585674722</v>
      </c>
      <c r="AD6" s="5">
        <f t="shared" si="1"/>
        <v>0</v>
      </c>
      <c r="AF6" s="5">
        <f t="shared" si="2"/>
        <v>102.5030165856747</v>
      </c>
      <c r="AG6" s="5">
        <f t="shared" si="3"/>
        <v>100.53755225445623</v>
      </c>
    </row>
    <row r="7" spans="1:33" x14ac:dyDescent="0.3">
      <c r="A7" s="2" t="s">
        <v>1</v>
      </c>
      <c r="B7" s="2" t="s">
        <v>45</v>
      </c>
      <c r="C7" s="5">
        <v>32.250999999999998</v>
      </c>
      <c r="D7" s="5">
        <v>7.0000000000000001E-3</v>
      </c>
      <c r="E7" s="5">
        <v>0.25700000000000001</v>
      </c>
      <c r="F7" s="5">
        <v>6.0650000000000004</v>
      </c>
      <c r="G7" s="5">
        <v>0.23100000000000001</v>
      </c>
      <c r="H7" s="5">
        <v>37.204000000000001</v>
      </c>
      <c r="I7" s="5">
        <v>3.08</v>
      </c>
      <c r="J7" s="5">
        <v>-2E-3</v>
      </c>
      <c r="K7" s="5">
        <v>0</v>
      </c>
      <c r="L7" s="5">
        <v>0</v>
      </c>
      <c r="M7" s="5">
        <v>3.1E-2</v>
      </c>
      <c r="N7" s="5">
        <v>2.8000000000000001E-2</v>
      </c>
      <c r="O7" s="5">
        <v>0.22800000000000001</v>
      </c>
      <c r="P7" s="5">
        <v>1.4999999999999999E-2</v>
      </c>
      <c r="Q7" s="5">
        <v>0</v>
      </c>
      <c r="R7" s="5">
        <v>-6.0000000000000001E-3</v>
      </c>
      <c r="S7" s="5">
        <v>0.26300000000000001</v>
      </c>
      <c r="T7" s="5">
        <v>1E-3</v>
      </c>
      <c r="U7" s="5">
        <v>7.0000000000000001E-3</v>
      </c>
      <c r="V7" s="5">
        <v>4.0000000000000001E-3</v>
      </c>
      <c r="W7" s="5">
        <v>2E-3</v>
      </c>
      <c r="X7" s="5">
        <f t="shared" si="0"/>
        <v>79.666000000000011</v>
      </c>
      <c r="Z7" s="5">
        <v>21.37920442328366</v>
      </c>
      <c r="AB7" s="5">
        <v>3.3859225335159198</v>
      </c>
      <c r="AC7" s="5">
        <f t="shared" si="4"/>
        <v>12.415049289558374</v>
      </c>
      <c r="AD7" s="5">
        <f t="shared" si="1"/>
        <v>8.9641551337252867</v>
      </c>
      <c r="AF7" s="5">
        <f t="shared" si="2"/>
        <v>92.081049289558379</v>
      </c>
      <c r="AG7" s="5">
        <f t="shared" si="3"/>
        <v>101.04520442328368</v>
      </c>
    </row>
    <row r="8" spans="1:33" x14ac:dyDescent="0.3">
      <c r="A8" s="2" t="s">
        <v>2</v>
      </c>
      <c r="B8" s="2" t="s">
        <v>45</v>
      </c>
      <c r="C8" s="5">
        <v>35.902999999999999</v>
      </c>
      <c r="D8" s="5">
        <v>5.0000000000000001E-3</v>
      </c>
      <c r="E8" s="5">
        <v>0.59299999999999997</v>
      </c>
      <c r="F8" s="5">
        <v>5.4589999999999996</v>
      </c>
      <c r="G8" s="5">
        <v>7.5999999999999998E-2</v>
      </c>
      <c r="H8" s="5">
        <v>37.136000000000003</v>
      </c>
      <c r="I8" s="5">
        <v>2.3210000000000002</v>
      </c>
      <c r="J8" s="5">
        <v>-2E-3</v>
      </c>
      <c r="K8" s="5">
        <v>0</v>
      </c>
      <c r="L8" s="5">
        <v>-1E-3</v>
      </c>
      <c r="M8" s="5">
        <v>2.1999999999999999E-2</v>
      </c>
      <c r="N8" s="5">
        <v>3.1E-2</v>
      </c>
      <c r="O8" s="5">
        <v>0.34</v>
      </c>
      <c r="P8" s="5">
        <v>2.5000000000000001E-2</v>
      </c>
      <c r="Q8" s="5">
        <v>-2E-3</v>
      </c>
      <c r="R8" s="5">
        <v>-8.9999999999999993E-3</v>
      </c>
      <c r="S8" s="5">
        <v>0.30499999999999999</v>
      </c>
      <c r="T8" s="5">
        <v>1E-3</v>
      </c>
      <c r="U8" s="5">
        <v>6.0000000000000001E-3</v>
      </c>
      <c r="V8" s="5">
        <v>6.0000000000000001E-3</v>
      </c>
      <c r="W8" s="5">
        <v>0</v>
      </c>
      <c r="X8" s="5">
        <f t="shared" si="0"/>
        <v>82.215000000000046</v>
      </c>
      <c r="Z8" s="5">
        <v>18.982258146510244</v>
      </c>
      <c r="AB8" s="5">
        <v>1.9277528886034401</v>
      </c>
      <c r="AC8" s="5">
        <f t="shared" si="4"/>
        <v>7.0684272582126129</v>
      </c>
      <c r="AD8" s="5">
        <f t="shared" si="1"/>
        <v>11.913830888297632</v>
      </c>
      <c r="AF8" s="5">
        <f t="shared" si="2"/>
        <v>89.283427258212654</v>
      </c>
      <c r="AG8" s="5">
        <f t="shared" si="3"/>
        <v>101.19725814651029</v>
      </c>
    </row>
    <row r="9" spans="1:33" x14ac:dyDescent="0.3">
      <c r="A9" s="2" t="s">
        <v>3</v>
      </c>
      <c r="B9" s="2" t="s">
        <v>45</v>
      </c>
      <c r="C9" s="5">
        <v>27.890999999999998</v>
      </c>
      <c r="D9" s="5">
        <v>3.0000000000000001E-3</v>
      </c>
      <c r="E9" s="5">
        <v>0.159</v>
      </c>
      <c r="F9" s="5">
        <v>7.5529999999999999</v>
      </c>
      <c r="G9" s="5">
        <v>0.1</v>
      </c>
      <c r="H9" s="5">
        <v>37.866999999999997</v>
      </c>
      <c r="I9" s="5">
        <v>0.76500000000000001</v>
      </c>
      <c r="J9" s="5">
        <v>-1.4E-2</v>
      </c>
      <c r="K9" s="5">
        <v>-1E-3</v>
      </c>
      <c r="L9" s="5">
        <v>0</v>
      </c>
      <c r="M9" s="5">
        <v>1.4E-2</v>
      </c>
      <c r="N9" s="5">
        <v>2.4E-2</v>
      </c>
      <c r="O9" s="5">
        <v>0.34899999999999998</v>
      </c>
      <c r="P9" s="5">
        <v>8.0000000000000002E-3</v>
      </c>
      <c r="Q9" s="5">
        <v>-1E-3</v>
      </c>
      <c r="R9" s="5">
        <v>-0.01</v>
      </c>
      <c r="S9" s="5">
        <v>0.28199999999999997</v>
      </c>
      <c r="T9" s="5">
        <v>0</v>
      </c>
      <c r="U9" s="5">
        <v>4.0000000000000001E-3</v>
      </c>
      <c r="V9" s="5">
        <v>5.0000000000000001E-3</v>
      </c>
      <c r="W9" s="5">
        <v>1E-3</v>
      </c>
      <c r="X9" s="5">
        <f t="shared" si="0"/>
        <v>74.998999999999981</v>
      </c>
      <c r="Z9" s="5">
        <v>26.001283353831553</v>
      </c>
      <c r="AB9" s="5">
        <v>5.0744126846803601</v>
      </c>
      <c r="AC9" s="5">
        <f t="shared" si="4"/>
        <v>18.606179843827988</v>
      </c>
      <c r="AD9" s="5">
        <f t="shared" si="1"/>
        <v>7.3951035100035654</v>
      </c>
      <c r="AF9" s="5">
        <f t="shared" si="2"/>
        <v>93.605179843827969</v>
      </c>
      <c r="AG9" s="5">
        <f t="shared" si="3"/>
        <v>101.00028335383153</v>
      </c>
    </row>
    <row r="10" spans="1:33" x14ac:dyDescent="0.3">
      <c r="A10" s="2" t="s">
        <v>4</v>
      </c>
      <c r="B10" s="2" t="s">
        <v>43</v>
      </c>
      <c r="C10" s="5">
        <v>11.750999999999999</v>
      </c>
      <c r="D10" s="5">
        <v>8.0000000000000002E-3</v>
      </c>
      <c r="E10" s="5">
        <v>0.33900000000000002</v>
      </c>
      <c r="F10" s="5">
        <v>6.0880000000000001</v>
      </c>
      <c r="G10" s="5">
        <v>0.253</v>
      </c>
      <c r="H10" s="5">
        <v>35.871000000000002</v>
      </c>
      <c r="I10" s="5">
        <v>3.48</v>
      </c>
      <c r="J10" s="5">
        <v>0.01</v>
      </c>
      <c r="K10" s="5">
        <v>4.0000000000000001E-3</v>
      </c>
      <c r="L10" s="5">
        <v>0</v>
      </c>
      <c r="M10" s="5">
        <v>4.0000000000000001E-3</v>
      </c>
      <c r="N10" s="5">
        <v>2.4E-2</v>
      </c>
      <c r="O10" s="5">
        <v>0.26</v>
      </c>
      <c r="P10" s="5">
        <v>1.2E-2</v>
      </c>
      <c r="Q10" s="5">
        <v>-2E-3</v>
      </c>
      <c r="R10" s="5">
        <v>-7.0000000000000001E-3</v>
      </c>
      <c r="S10" s="5">
        <v>0.19500000000000001</v>
      </c>
      <c r="T10" s="5">
        <v>-2E-3</v>
      </c>
      <c r="U10" s="5">
        <v>1.2999999999999999E-2</v>
      </c>
      <c r="V10" s="5">
        <v>8.9999999999999993E-3</v>
      </c>
      <c r="W10" s="5">
        <v>1E-3</v>
      </c>
      <c r="X10" s="5">
        <f t="shared" si="0"/>
        <v>58.310999999999986</v>
      </c>
      <c r="Z10" s="5">
        <v>42.90665126405117</v>
      </c>
      <c r="AB10" s="5">
        <v>11.990521020200701</v>
      </c>
      <c r="AC10" s="5">
        <f t="shared" si="4"/>
        <v>43.9652437407359</v>
      </c>
      <c r="AD10" s="5">
        <f t="shared" si="1"/>
        <v>0</v>
      </c>
      <c r="AF10" s="5">
        <f t="shared" si="2"/>
        <v>102.27624374073588</v>
      </c>
      <c r="AG10" s="5">
        <f t="shared" si="3"/>
        <v>101.21765126405116</v>
      </c>
    </row>
    <row r="11" spans="1:33" x14ac:dyDescent="0.3">
      <c r="A11" s="2" t="s">
        <v>5</v>
      </c>
      <c r="B11" s="2" t="s">
        <v>43</v>
      </c>
      <c r="C11" s="5">
        <v>13.863</v>
      </c>
      <c r="D11" s="5">
        <v>4.0000000000000001E-3</v>
      </c>
      <c r="E11" s="5">
        <v>0.38700000000000001</v>
      </c>
      <c r="F11" s="5">
        <v>7.0259999999999998</v>
      </c>
      <c r="G11" s="5">
        <v>7.0999999999999994E-2</v>
      </c>
      <c r="H11" s="5">
        <v>31.629000000000001</v>
      </c>
      <c r="I11" s="5">
        <v>6.3390000000000004</v>
      </c>
      <c r="J11" s="5">
        <v>3.0000000000000001E-3</v>
      </c>
      <c r="K11" s="5">
        <v>3.0000000000000001E-3</v>
      </c>
      <c r="L11" s="5">
        <v>-1E-3</v>
      </c>
      <c r="M11" s="5">
        <v>-6.0000000000000001E-3</v>
      </c>
      <c r="N11" s="5">
        <v>2.5999999999999999E-2</v>
      </c>
      <c r="O11" s="5">
        <v>0.312</v>
      </c>
      <c r="P11" s="5">
        <v>4.0000000000000001E-3</v>
      </c>
      <c r="Q11" s="5">
        <v>-2E-3</v>
      </c>
      <c r="R11" s="5">
        <v>-2E-3</v>
      </c>
      <c r="S11" s="5">
        <v>0.27100000000000002</v>
      </c>
      <c r="T11" s="5">
        <v>-1E-3</v>
      </c>
      <c r="U11" s="5">
        <v>1.4999999999999999E-2</v>
      </c>
      <c r="V11" s="5">
        <v>1.2999999999999999E-2</v>
      </c>
      <c r="W11" s="5">
        <v>0</v>
      </c>
      <c r="X11" s="5">
        <f t="shared" si="0"/>
        <v>59.954000000000001</v>
      </c>
      <c r="Z11" s="5">
        <v>41.075115432260418</v>
      </c>
      <c r="AB11" s="5">
        <v>11.8652302213029</v>
      </c>
      <c r="AC11" s="5">
        <f t="shared" si="4"/>
        <v>43.505844144777306</v>
      </c>
      <c r="AD11" s="5">
        <f t="shared" si="1"/>
        <v>0</v>
      </c>
      <c r="AF11" s="5">
        <f t="shared" si="2"/>
        <v>103.45984414477731</v>
      </c>
      <c r="AG11" s="5">
        <f t="shared" si="3"/>
        <v>101.02911543226043</v>
      </c>
    </row>
    <row r="12" spans="1:33" x14ac:dyDescent="0.3">
      <c r="A12" s="2" t="s">
        <v>6</v>
      </c>
      <c r="B12" s="2" t="s">
        <v>43</v>
      </c>
      <c r="C12" s="5">
        <v>27.18</v>
      </c>
      <c r="D12" s="5">
        <v>3.5000000000000003E-2</v>
      </c>
      <c r="E12" s="5">
        <v>1.3640000000000001</v>
      </c>
      <c r="F12" s="5">
        <v>6.0750000000000002</v>
      </c>
      <c r="G12" s="5">
        <v>0.09</v>
      </c>
      <c r="H12" s="5">
        <v>29.021000000000001</v>
      </c>
      <c r="I12" s="5">
        <v>0.872</v>
      </c>
      <c r="J12" s="5">
        <v>4.0000000000000001E-3</v>
      </c>
      <c r="K12" s="5">
        <v>0.23</v>
      </c>
      <c r="L12" s="5">
        <v>-3.0000000000000001E-3</v>
      </c>
      <c r="M12" s="5">
        <v>-6.0000000000000001E-3</v>
      </c>
      <c r="N12" s="5">
        <v>2.9000000000000001E-2</v>
      </c>
      <c r="O12" s="5">
        <v>0.28199999999999997</v>
      </c>
      <c r="P12" s="5">
        <v>7.0000000000000001E-3</v>
      </c>
      <c r="Q12" s="5">
        <v>-1E-3</v>
      </c>
      <c r="R12" s="5">
        <v>-8.0000000000000002E-3</v>
      </c>
      <c r="S12" s="5">
        <v>0.19</v>
      </c>
      <c r="T12" s="5">
        <v>-1E-3</v>
      </c>
      <c r="U12" s="5">
        <v>1.2E-2</v>
      </c>
      <c r="V12" s="5">
        <v>5.0000000000000001E-3</v>
      </c>
      <c r="W12" s="5">
        <v>-1E-3</v>
      </c>
      <c r="X12" s="5">
        <f t="shared" si="0"/>
        <v>65.376000000000005</v>
      </c>
      <c r="Z12" s="5">
        <v>36.087788495333093</v>
      </c>
      <c r="AB12" s="5">
        <v>10.1472215149064</v>
      </c>
      <c r="AC12" s="5">
        <f t="shared" si="4"/>
        <v>37.206478887990137</v>
      </c>
      <c r="AD12" s="5">
        <f t="shared" si="1"/>
        <v>0</v>
      </c>
      <c r="AF12" s="5">
        <f t="shared" si="2"/>
        <v>102.58247888799013</v>
      </c>
      <c r="AG12" s="5">
        <f t="shared" si="3"/>
        <v>101.46378849533309</v>
      </c>
    </row>
    <row r="13" spans="1:33" x14ac:dyDescent="0.3">
      <c r="A13" s="2" t="s">
        <v>7</v>
      </c>
      <c r="B13" s="2" t="s">
        <v>43</v>
      </c>
      <c r="C13" s="5">
        <v>25.920999999999999</v>
      </c>
      <c r="D13" s="5">
        <v>6.3E-2</v>
      </c>
      <c r="E13" s="5">
        <v>2.2080000000000002</v>
      </c>
      <c r="F13" s="5">
        <v>4.827</v>
      </c>
      <c r="G13" s="5">
        <v>5.5E-2</v>
      </c>
      <c r="H13" s="5">
        <v>30.346</v>
      </c>
      <c r="I13" s="5">
        <v>0.66800000000000004</v>
      </c>
      <c r="J13" s="5">
        <v>2.1000000000000001E-2</v>
      </c>
      <c r="K13" s="5">
        <v>0.48799999999999999</v>
      </c>
      <c r="L13" s="5">
        <v>1E-3</v>
      </c>
      <c r="M13" s="5">
        <v>-5.0000000000000001E-3</v>
      </c>
      <c r="N13" s="5">
        <v>2.9000000000000001E-2</v>
      </c>
      <c r="O13" s="5">
        <v>0.35499999999999998</v>
      </c>
      <c r="P13" s="5">
        <v>0</v>
      </c>
      <c r="Q13" s="5">
        <v>-1E-3</v>
      </c>
      <c r="R13" s="5">
        <v>-7.0000000000000001E-3</v>
      </c>
      <c r="S13" s="5">
        <v>0.111</v>
      </c>
      <c r="T13" s="5">
        <v>0</v>
      </c>
      <c r="U13" s="5">
        <v>8.0000000000000002E-3</v>
      </c>
      <c r="V13" s="5">
        <v>5.0000000000000001E-3</v>
      </c>
      <c r="W13" s="5">
        <v>0</v>
      </c>
      <c r="X13" s="5">
        <f t="shared" si="0"/>
        <v>65.093000000000004</v>
      </c>
      <c r="Z13" s="5">
        <v>35.794192480109949</v>
      </c>
      <c r="AB13" s="5">
        <v>9.9872497827769493</v>
      </c>
      <c r="AC13" s="5">
        <f t="shared" si="4"/>
        <v>36.619915870182147</v>
      </c>
      <c r="AD13" s="5">
        <f t="shared" si="1"/>
        <v>0</v>
      </c>
      <c r="AF13" s="5">
        <f t="shared" si="2"/>
        <v>101.71291587018214</v>
      </c>
      <c r="AG13" s="5">
        <f t="shared" si="3"/>
        <v>100.88719248010995</v>
      </c>
    </row>
    <row r="14" spans="1:33" x14ac:dyDescent="0.3">
      <c r="A14" s="2" t="s">
        <v>8</v>
      </c>
      <c r="B14" s="2" t="s">
        <v>43</v>
      </c>
      <c r="C14" s="5">
        <v>39.581000000000003</v>
      </c>
      <c r="D14" s="5">
        <v>1.6E-2</v>
      </c>
      <c r="E14" s="5">
        <v>1.0760000000000001</v>
      </c>
      <c r="F14" s="5">
        <v>4.1360000000000001</v>
      </c>
      <c r="G14" s="5">
        <v>7.2999999999999995E-2</v>
      </c>
      <c r="H14" s="5">
        <v>23.707999999999998</v>
      </c>
      <c r="I14" s="5">
        <v>1.9430000000000001</v>
      </c>
      <c r="J14" s="5">
        <v>1.6E-2</v>
      </c>
      <c r="K14" s="5">
        <v>0.19800000000000001</v>
      </c>
      <c r="L14" s="5">
        <v>0</v>
      </c>
      <c r="M14" s="5">
        <v>-4.0000000000000001E-3</v>
      </c>
      <c r="N14" s="5">
        <v>2.9000000000000001E-2</v>
      </c>
      <c r="O14" s="5">
        <v>0.29699999999999999</v>
      </c>
      <c r="P14" s="5">
        <v>8.0000000000000002E-3</v>
      </c>
      <c r="Q14" s="5">
        <v>-1E-3</v>
      </c>
      <c r="R14" s="5">
        <v>-5.0000000000000001E-3</v>
      </c>
      <c r="S14" s="5">
        <v>0.13600000000000001</v>
      </c>
      <c r="T14" s="5">
        <v>-1E-3</v>
      </c>
      <c r="U14" s="5">
        <v>4.2000000000000003E-2</v>
      </c>
      <c r="V14" s="5">
        <v>6.0000000000000001E-3</v>
      </c>
      <c r="W14" s="5">
        <v>0</v>
      </c>
      <c r="X14" s="5">
        <f t="shared" si="0"/>
        <v>71.253999999999976</v>
      </c>
      <c r="Z14" s="5">
        <v>29.269987406088177</v>
      </c>
      <c r="AB14" s="5">
        <v>8.2489183955041909</v>
      </c>
      <c r="AC14" s="5">
        <f t="shared" si="4"/>
        <v>30.246034116848701</v>
      </c>
      <c r="AD14" s="5">
        <f t="shared" si="1"/>
        <v>0</v>
      </c>
      <c r="AF14" s="5">
        <f t="shared" si="2"/>
        <v>101.50003411684868</v>
      </c>
      <c r="AG14" s="5">
        <f t="shared" si="3"/>
        <v>100.52398740608815</v>
      </c>
    </row>
    <row r="15" spans="1:33" x14ac:dyDescent="0.3">
      <c r="A15" s="2" t="s">
        <v>9</v>
      </c>
      <c r="B15" s="2" t="s">
        <v>44</v>
      </c>
      <c r="C15" s="5">
        <v>43.758000000000003</v>
      </c>
      <c r="D15" s="5">
        <v>3.0049999999999999</v>
      </c>
      <c r="E15" s="5">
        <v>16.5</v>
      </c>
      <c r="F15" s="5">
        <v>14.821999999999999</v>
      </c>
      <c r="G15" s="5">
        <v>0.251</v>
      </c>
      <c r="H15" s="5">
        <v>2.8849999999999998</v>
      </c>
      <c r="I15" s="5">
        <v>13.709</v>
      </c>
      <c r="J15" s="5">
        <v>1.9410000000000001</v>
      </c>
      <c r="K15" s="5">
        <v>8.7999999999999995E-2</v>
      </c>
      <c r="L15" s="5">
        <v>0.44600000000000001</v>
      </c>
      <c r="M15" s="5">
        <v>2E-3</v>
      </c>
      <c r="N15" s="5">
        <v>0.107</v>
      </c>
      <c r="O15" s="5">
        <v>8.0000000000000002E-3</v>
      </c>
      <c r="P15" s="5">
        <v>7.0999999999999994E-2</v>
      </c>
      <c r="Q15" s="5">
        <v>2.8000000000000001E-2</v>
      </c>
      <c r="R15" s="5">
        <v>1E-3</v>
      </c>
      <c r="S15" s="5">
        <v>8.9999999999999993E-3</v>
      </c>
      <c r="T15" s="5">
        <v>4.0000000000000001E-3</v>
      </c>
      <c r="U15" s="5">
        <v>1.6E-2</v>
      </c>
      <c r="V15" s="5">
        <v>7.0000000000000001E-3</v>
      </c>
      <c r="W15" s="5">
        <v>5.0000000000000001E-3</v>
      </c>
      <c r="X15" s="5">
        <f t="shared" si="0"/>
        <v>97.663000000000025</v>
      </c>
      <c r="Z15" s="5">
        <v>2.8678737857326486</v>
      </c>
      <c r="AB15" s="5">
        <v>9.2703417308939995E-2</v>
      </c>
      <c r="AC15" s="5">
        <f t="shared" si="4"/>
        <v>0.33991253013277994</v>
      </c>
      <c r="AD15" s="5">
        <f t="shared" si="1"/>
        <v>2.5279612555998687</v>
      </c>
      <c r="AF15" s="5">
        <f t="shared" si="2"/>
        <v>98.002912530132804</v>
      </c>
      <c r="AG15" s="5">
        <f t="shared" si="3"/>
        <v>100.53087378573268</v>
      </c>
    </row>
    <row r="16" spans="1:33" x14ac:dyDescent="0.3">
      <c r="A16" s="2" t="s">
        <v>10</v>
      </c>
      <c r="B16" s="2" t="s">
        <v>44</v>
      </c>
      <c r="C16" s="5">
        <v>49.875999999999998</v>
      </c>
      <c r="D16" s="5">
        <v>2.1219999999999999</v>
      </c>
      <c r="E16" s="5">
        <v>19.498999999999999</v>
      </c>
      <c r="F16" s="5">
        <v>7.6520000000000001</v>
      </c>
      <c r="G16" s="5">
        <v>0.11600000000000001</v>
      </c>
      <c r="H16" s="5">
        <v>3.54</v>
      </c>
      <c r="I16" s="5">
        <v>8.0449999999999999</v>
      </c>
      <c r="J16" s="5">
        <v>4.41</v>
      </c>
      <c r="K16" s="5">
        <v>1.7789999999999999</v>
      </c>
      <c r="L16" s="5">
        <v>0.28199999999999997</v>
      </c>
      <c r="M16" s="5">
        <v>-4.0000000000000001E-3</v>
      </c>
      <c r="N16" s="5">
        <v>0.08</v>
      </c>
      <c r="O16" s="5">
        <v>1.0999999999999999E-2</v>
      </c>
      <c r="P16" s="5">
        <v>3.5999999999999997E-2</v>
      </c>
      <c r="Q16" s="5">
        <v>0.02</v>
      </c>
      <c r="R16" s="5">
        <v>4.2000000000000003E-2</v>
      </c>
      <c r="S16" s="5">
        <v>8.9999999999999993E-3</v>
      </c>
      <c r="T16" s="5">
        <v>0</v>
      </c>
      <c r="U16" s="5">
        <v>1.2E-2</v>
      </c>
      <c r="V16" s="5">
        <v>6.0000000000000001E-3</v>
      </c>
      <c r="W16" s="5">
        <v>0</v>
      </c>
      <c r="X16" s="5">
        <f t="shared" si="0"/>
        <v>97.532999999999987</v>
      </c>
      <c r="Z16" s="5">
        <v>2.7716559931552029</v>
      </c>
      <c r="AB16" s="5">
        <v>0.12533842944189999</v>
      </c>
      <c r="AC16" s="5">
        <f t="shared" si="4"/>
        <v>0.45957424128696661</v>
      </c>
      <c r="AD16" s="5">
        <f t="shared" si="1"/>
        <v>2.3120817518682362</v>
      </c>
      <c r="AF16" s="5">
        <f t="shared" si="2"/>
        <v>97.99257424128696</v>
      </c>
      <c r="AG16" s="5">
        <f t="shared" si="3"/>
        <v>100.30465599315519</v>
      </c>
    </row>
    <row r="17" spans="1:33" x14ac:dyDescent="0.3">
      <c r="A17" s="2" t="s">
        <v>11</v>
      </c>
      <c r="B17" s="2" t="s">
        <v>44</v>
      </c>
      <c r="C17" s="5">
        <v>45.911999999999999</v>
      </c>
      <c r="D17" s="5">
        <v>1.4239999999999999</v>
      </c>
      <c r="E17" s="5">
        <v>16.045999999999999</v>
      </c>
      <c r="F17" s="5">
        <v>11.868</v>
      </c>
      <c r="G17" s="5">
        <v>0.17</v>
      </c>
      <c r="H17" s="5">
        <v>9.5180000000000007</v>
      </c>
      <c r="I17" s="5">
        <v>6.4870000000000001</v>
      </c>
      <c r="J17" s="5">
        <v>3.2069999999999999</v>
      </c>
      <c r="K17" s="5">
        <v>0.97299999999999998</v>
      </c>
      <c r="L17" s="5">
        <v>0.153</v>
      </c>
      <c r="M17" s="5">
        <v>-2E-3</v>
      </c>
      <c r="N17" s="5">
        <v>7.2999999999999995E-2</v>
      </c>
      <c r="O17" s="5">
        <v>3.5999999999999997E-2</v>
      </c>
      <c r="P17" s="5">
        <v>3.5000000000000003E-2</v>
      </c>
      <c r="Q17" s="5">
        <v>0.01</v>
      </c>
      <c r="R17" s="5">
        <v>1.4E-2</v>
      </c>
      <c r="S17" s="5">
        <v>1.9E-2</v>
      </c>
      <c r="T17" s="5">
        <v>2E-3</v>
      </c>
      <c r="U17" s="5">
        <v>1.0999999999999999E-2</v>
      </c>
      <c r="V17" s="5">
        <v>6.0000000000000001E-3</v>
      </c>
      <c r="W17" s="5">
        <v>4.0000000000000001E-3</v>
      </c>
      <c r="X17" s="5">
        <f t="shared" si="0"/>
        <v>95.965999999999994</v>
      </c>
      <c r="Z17" s="5">
        <v>4.1616885702905773</v>
      </c>
      <c r="AB17" s="5">
        <v>0.12732849047709</v>
      </c>
      <c r="AC17" s="5">
        <f t="shared" si="4"/>
        <v>0.46687113174932998</v>
      </c>
      <c r="AD17" s="5">
        <f>Z17-AC17</f>
        <v>3.6948174385412473</v>
      </c>
      <c r="AF17" s="5">
        <f t="shared" si="2"/>
        <v>96.432871131749323</v>
      </c>
      <c r="AG17" s="5">
        <f t="shared" si="3"/>
        <v>100.12768857029057</v>
      </c>
    </row>
    <row r="18" spans="1:33" x14ac:dyDescent="0.3">
      <c r="AC18" s="6"/>
    </row>
    <row r="19" spans="1:33" s="20" customFormat="1" x14ac:dyDescent="0.3">
      <c r="A19" s="18" t="s">
        <v>46</v>
      </c>
      <c r="B19" s="18" t="s">
        <v>45</v>
      </c>
      <c r="C19" s="19">
        <f>AVERAGE(C7:C9)</f>
        <v>32.014999999999993</v>
      </c>
      <c r="D19" s="19">
        <f t="shared" ref="D19:AG19" si="5">AVERAGE(D7:D9)</f>
        <v>5.0000000000000001E-3</v>
      </c>
      <c r="E19" s="19">
        <f t="shared" si="5"/>
        <v>0.33633333333333332</v>
      </c>
      <c r="F19" s="19">
        <f t="shared" si="5"/>
        <v>6.3590000000000009</v>
      </c>
      <c r="G19" s="19">
        <f t="shared" si="5"/>
        <v>0.13566666666666669</v>
      </c>
      <c r="H19" s="19">
        <f t="shared" si="5"/>
        <v>37.402333333333331</v>
      </c>
      <c r="I19" s="19">
        <f t="shared" si="5"/>
        <v>2.055333333333333</v>
      </c>
      <c r="J19" s="19">
        <f t="shared" si="5"/>
        <v>-6.000000000000001E-3</v>
      </c>
      <c r="K19" s="19">
        <f t="shared" si="5"/>
        <v>-3.3333333333333332E-4</v>
      </c>
      <c r="L19" s="19">
        <f t="shared" si="5"/>
        <v>-3.3333333333333332E-4</v>
      </c>
      <c r="M19" s="19">
        <f t="shared" si="5"/>
        <v>2.2333333333333334E-2</v>
      </c>
      <c r="N19" s="19">
        <f t="shared" si="5"/>
        <v>2.7666666666666662E-2</v>
      </c>
      <c r="O19" s="19">
        <f t="shared" si="5"/>
        <v>0.3056666666666667</v>
      </c>
      <c r="P19" s="19">
        <f t="shared" si="5"/>
        <v>1.6E-2</v>
      </c>
      <c r="Q19" s="19">
        <f t="shared" si="5"/>
        <v>-1E-3</v>
      </c>
      <c r="R19" s="19">
        <f t="shared" si="5"/>
        <v>-8.3333333333333332E-3</v>
      </c>
      <c r="S19" s="19">
        <f t="shared" si="5"/>
        <v>0.28333333333333338</v>
      </c>
      <c r="T19" s="19">
        <f t="shared" si="5"/>
        <v>6.6666666666666664E-4</v>
      </c>
      <c r="U19" s="19">
        <f t="shared" si="5"/>
        <v>5.6666666666666671E-3</v>
      </c>
      <c r="V19" s="19">
        <f t="shared" si="5"/>
        <v>5.0000000000000001E-3</v>
      </c>
      <c r="W19" s="19">
        <f t="shared" si="5"/>
        <v>1E-3</v>
      </c>
      <c r="X19" s="19">
        <f t="shared" si="5"/>
        <v>78.960000000000022</v>
      </c>
      <c r="Y19" s="19"/>
      <c r="Z19" s="19">
        <f t="shared" si="5"/>
        <v>22.120915307875151</v>
      </c>
      <c r="AA19" s="19"/>
      <c r="AB19" s="19">
        <f t="shared" si="5"/>
        <v>3.4626960355999068</v>
      </c>
      <c r="AC19" s="19">
        <f t="shared" si="5"/>
        <v>12.696552130532993</v>
      </c>
      <c r="AD19" s="19">
        <f t="shared" si="5"/>
        <v>9.4243631773421601</v>
      </c>
      <c r="AE19" s="19"/>
      <c r="AF19" s="19">
        <f t="shared" si="5"/>
        <v>91.656552130533001</v>
      </c>
      <c r="AG19" s="19">
        <f t="shared" si="5"/>
        <v>101.08091530787517</v>
      </c>
    </row>
    <row r="20" spans="1:33" s="23" customFormat="1" x14ac:dyDescent="0.3">
      <c r="A20" s="21" t="s">
        <v>47</v>
      </c>
      <c r="B20" s="21" t="s">
        <v>45</v>
      </c>
      <c r="C20" s="22">
        <f>STDEV(C7:C9)</f>
        <v>4.0112102911715315</v>
      </c>
      <c r="D20" s="22">
        <f t="shared" ref="D20:AG20" si="6">STDEV(D7:D9)</f>
        <v>2E-3</v>
      </c>
      <c r="E20" s="22">
        <f t="shared" si="6"/>
        <v>0.22761663676746779</v>
      </c>
      <c r="F20" s="22">
        <f t="shared" si="6"/>
        <v>1.0775138050159676</v>
      </c>
      <c r="G20" s="22">
        <f t="shared" si="6"/>
        <v>8.3428612198294005E-2</v>
      </c>
      <c r="H20" s="22">
        <f t="shared" si="6"/>
        <v>0.40384691819219226</v>
      </c>
      <c r="I20" s="22">
        <f t="shared" si="6"/>
        <v>1.180144200228656</v>
      </c>
      <c r="J20" s="22">
        <f t="shared" si="6"/>
        <v>6.9282032302755096E-3</v>
      </c>
      <c r="K20" s="22">
        <f t="shared" si="6"/>
        <v>5.773502691896258E-4</v>
      </c>
      <c r="L20" s="22">
        <f t="shared" si="6"/>
        <v>5.773502691896258E-4</v>
      </c>
      <c r="M20" s="22">
        <f t="shared" si="6"/>
        <v>8.5049005481153683E-3</v>
      </c>
      <c r="N20" s="22">
        <f t="shared" si="6"/>
        <v>3.5118845842842458E-3</v>
      </c>
      <c r="O20" s="22">
        <f t="shared" si="6"/>
        <v>6.7411670601857335E-2</v>
      </c>
      <c r="P20" s="22">
        <f t="shared" si="6"/>
        <v>8.5440037453175331E-3</v>
      </c>
      <c r="Q20" s="22">
        <f t="shared" si="6"/>
        <v>1E-3</v>
      </c>
      <c r="R20" s="22">
        <f t="shared" si="6"/>
        <v>2.0816659994661326E-3</v>
      </c>
      <c r="S20" s="22">
        <f t="shared" si="6"/>
        <v>2.1031722072463135E-2</v>
      </c>
      <c r="T20" s="22">
        <f t="shared" si="6"/>
        <v>5.773502691896258E-4</v>
      </c>
      <c r="U20" s="22">
        <f t="shared" si="6"/>
        <v>1.5275252316519468E-3</v>
      </c>
      <c r="V20" s="22">
        <f t="shared" si="6"/>
        <v>1E-3</v>
      </c>
      <c r="W20" s="22">
        <f t="shared" si="6"/>
        <v>1E-3</v>
      </c>
      <c r="X20" s="22">
        <f t="shared" si="6"/>
        <v>3.6594386181489957</v>
      </c>
      <c r="Y20" s="22"/>
      <c r="Z20" s="22">
        <f t="shared" si="6"/>
        <v>3.567811653169795</v>
      </c>
      <c r="AA20" s="22"/>
      <c r="AB20" s="22">
        <f t="shared" si="6"/>
        <v>1.5747341350299064</v>
      </c>
      <c r="AC20" s="22">
        <f t="shared" si="6"/>
        <v>5.7740251617763221</v>
      </c>
      <c r="AD20" s="22">
        <f t="shared" si="6"/>
        <v>2.2942466873449678</v>
      </c>
      <c r="AE20" s="22"/>
      <c r="AF20" s="22">
        <f t="shared" si="6"/>
        <v>2.1919248918093945</v>
      </c>
      <c r="AG20" s="22">
        <f t="shared" si="6"/>
        <v>0.10322895764483958</v>
      </c>
    </row>
    <row r="21" spans="1:33" s="23" customFormat="1" x14ac:dyDescent="0.3">
      <c r="A21" s="21" t="s">
        <v>48</v>
      </c>
      <c r="B21" s="21" t="s">
        <v>43</v>
      </c>
      <c r="C21" s="22">
        <f>AVERAGE(C5:C6,C10:C14)</f>
        <v>32.751142857142852</v>
      </c>
      <c r="D21" s="22">
        <f t="shared" ref="D21:AG21" si="7">AVERAGE(D5:D6,D10:D14)</f>
        <v>2.1142857142857147E-2</v>
      </c>
      <c r="E21" s="22">
        <f t="shared" si="7"/>
        <v>0.84171428571428586</v>
      </c>
      <c r="F21" s="22">
        <f t="shared" si="7"/>
        <v>5.5002857142857149</v>
      </c>
      <c r="G21" s="22">
        <f t="shared" si="7"/>
        <v>9.8142857142857157E-2</v>
      </c>
      <c r="H21" s="22">
        <f t="shared" si="7"/>
        <v>25.866857142857146</v>
      </c>
      <c r="I21" s="22">
        <f t="shared" si="7"/>
        <v>2.7485714285714287</v>
      </c>
      <c r="J21" s="22">
        <f t="shared" si="7"/>
        <v>1.1714285714285715E-2</v>
      </c>
      <c r="K21" s="22">
        <f t="shared" si="7"/>
        <v>0.13871428571428573</v>
      </c>
      <c r="L21" s="22">
        <f t="shared" si="7"/>
        <v>-5.7142857142857147E-4</v>
      </c>
      <c r="M21" s="22">
        <f t="shared" si="7"/>
        <v>-3.8571428571428576E-3</v>
      </c>
      <c r="N21" s="22">
        <f t="shared" si="7"/>
        <v>2.7857142857142855E-2</v>
      </c>
      <c r="O21" s="22">
        <f t="shared" si="7"/>
        <v>0.31314285714285717</v>
      </c>
      <c r="P21" s="22">
        <f t="shared" si="7"/>
        <v>7.4285714285714293E-3</v>
      </c>
      <c r="Q21" s="22">
        <f t="shared" si="7"/>
        <v>-1.1428571428571429E-3</v>
      </c>
      <c r="R21" s="22">
        <f t="shared" si="7"/>
        <v>-5.5714285714285718E-3</v>
      </c>
      <c r="S21" s="22">
        <f t="shared" si="7"/>
        <v>0.17299999999999999</v>
      </c>
      <c r="T21" s="22">
        <f t="shared" si="7"/>
        <v>-5.7142857142857147E-4</v>
      </c>
      <c r="U21" s="22">
        <f t="shared" si="7"/>
        <v>1.8857142857142857E-2</v>
      </c>
      <c r="V21" s="22">
        <f t="shared" si="7"/>
        <v>7.2857142857142843E-3</v>
      </c>
      <c r="W21" s="22">
        <f t="shared" si="7"/>
        <v>-2.8571428571428574E-4</v>
      </c>
      <c r="X21" s="22">
        <f t="shared" si="7"/>
        <v>68.513857142857134</v>
      </c>
      <c r="Y21" s="22"/>
      <c r="Z21" s="22">
        <f t="shared" si="7"/>
        <v>32.297386304433068</v>
      </c>
      <c r="AA21" s="22"/>
      <c r="AB21" s="22">
        <f t="shared" si="7"/>
        <v>9.0977029071777213</v>
      </c>
      <c r="AC21" s="22">
        <f t="shared" si="7"/>
        <v>33.358243992984981</v>
      </c>
      <c r="AD21" s="22">
        <f t="shared" si="7"/>
        <v>0.1356060277209232</v>
      </c>
      <c r="AE21" s="22"/>
      <c r="AF21" s="22">
        <f t="shared" si="7"/>
        <v>101.87210113584213</v>
      </c>
      <c r="AG21" s="22">
        <f t="shared" si="7"/>
        <v>100.8112434472902</v>
      </c>
    </row>
    <row r="22" spans="1:33" s="23" customFormat="1" x14ac:dyDescent="0.3">
      <c r="A22" s="21" t="s">
        <v>47</v>
      </c>
      <c r="B22" s="21" t="s">
        <v>43</v>
      </c>
      <c r="C22" s="22">
        <f>STDEV(C5:C6,C10:C14)</f>
        <v>20.788611605304251</v>
      </c>
      <c r="D22" s="22">
        <f t="shared" ref="D22:AG22" si="8">STDEV(D5:D6,D10:D14)</f>
        <v>2.1114201945835506E-2</v>
      </c>
      <c r="E22" s="22">
        <f t="shared" si="8"/>
        <v>0.7459956912935698</v>
      </c>
      <c r="F22" s="22">
        <f t="shared" si="8"/>
        <v>1.3455542494062558</v>
      </c>
      <c r="G22" s="22">
        <f t="shared" si="8"/>
        <v>6.9943855034898195E-2</v>
      </c>
      <c r="H22" s="22">
        <f t="shared" si="8"/>
        <v>9.0481987420806771</v>
      </c>
      <c r="I22" s="22">
        <f t="shared" si="8"/>
        <v>1.9727745146656483</v>
      </c>
      <c r="J22" s="22">
        <f t="shared" si="8"/>
        <v>6.6008657440845249E-3</v>
      </c>
      <c r="K22" s="22">
        <f t="shared" si="8"/>
        <v>0.18108535214617655</v>
      </c>
      <c r="L22" s="22">
        <f t="shared" si="8"/>
        <v>1.2724180205607037E-3</v>
      </c>
      <c r="M22" s="22">
        <f t="shared" si="8"/>
        <v>3.5790395093549627E-3</v>
      </c>
      <c r="N22" s="22">
        <f t="shared" si="8"/>
        <v>2.6726124191242444E-3</v>
      </c>
      <c r="O22" s="22">
        <f t="shared" si="8"/>
        <v>4.2408444801432715E-2</v>
      </c>
      <c r="P22" s="22">
        <f t="shared" si="8"/>
        <v>4.4668088108157176E-3</v>
      </c>
      <c r="Q22" s="22">
        <f t="shared" si="8"/>
        <v>6.9006555934235424E-4</v>
      </c>
      <c r="R22" s="22">
        <f t="shared" si="8"/>
        <v>2.0701966780270627E-3</v>
      </c>
      <c r="S22" s="22">
        <f t="shared" si="8"/>
        <v>5.8514955353311263E-2</v>
      </c>
      <c r="T22" s="22">
        <f t="shared" si="8"/>
        <v>1.2724180205607037E-3</v>
      </c>
      <c r="U22" s="22">
        <f t="shared" si="8"/>
        <v>1.4194230887096012E-2</v>
      </c>
      <c r="V22" s="22">
        <f t="shared" si="8"/>
        <v>2.8702082220799351E-3</v>
      </c>
      <c r="W22" s="22">
        <f t="shared" si="8"/>
        <v>1.3801311186847085E-3</v>
      </c>
      <c r="X22" s="22">
        <f t="shared" si="8"/>
        <v>10.045386891977934</v>
      </c>
      <c r="Y22" s="22"/>
      <c r="Z22" s="22">
        <f t="shared" si="8"/>
        <v>10.471831510853077</v>
      </c>
      <c r="AA22" s="22"/>
      <c r="AB22" s="22">
        <f t="shared" si="8"/>
        <v>3.0799141413659488</v>
      </c>
      <c r="AC22" s="22">
        <f t="shared" si="8"/>
        <v>11.293018518341807</v>
      </c>
      <c r="AD22" s="22">
        <f t="shared" si="8"/>
        <v>0.35877982563089378</v>
      </c>
      <c r="AE22" s="22"/>
      <c r="AF22" s="22">
        <f t="shared" si="8"/>
        <v>1.3905344335015011</v>
      </c>
      <c r="AG22" s="22">
        <f t="shared" si="8"/>
        <v>0.48796023647408465</v>
      </c>
    </row>
    <row r="23" spans="1:33" s="23" customFormat="1" x14ac:dyDescent="0.3">
      <c r="A23" s="21" t="s">
        <v>49</v>
      </c>
      <c r="B23" s="21" t="s">
        <v>44</v>
      </c>
      <c r="C23" s="22">
        <f>AVERAGE(C15:C17)</f>
        <v>46.515333333333331</v>
      </c>
      <c r="D23" s="22">
        <f t="shared" ref="D23:AG23" si="9">AVERAGE(D15:D17)</f>
        <v>2.1836666666666669</v>
      </c>
      <c r="E23" s="22">
        <f t="shared" si="9"/>
        <v>17.348333333333333</v>
      </c>
      <c r="F23" s="22">
        <f t="shared" si="9"/>
        <v>11.447333333333333</v>
      </c>
      <c r="G23" s="22">
        <f t="shared" si="9"/>
        <v>0.17900000000000002</v>
      </c>
      <c r="H23" s="22">
        <f t="shared" si="9"/>
        <v>5.3143333333333338</v>
      </c>
      <c r="I23" s="22">
        <f t="shared" si="9"/>
        <v>9.413666666666666</v>
      </c>
      <c r="J23" s="22">
        <f t="shared" si="9"/>
        <v>3.1859999999999999</v>
      </c>
      <c r="K23" s="22">
        <f t="shared" si="9"/>
        <v>0.94666666666666666</v>
      </c>
      <c r="L23" s="22">
        <f t="shared" si="9"/>
        <v>0.29366666666666669</v>
      </c>
      <c r="M23" s="22">
        <f t="shared" si="9"/>
        <v>-1.3333333333333333E-3</v>
      </c>
      <c r="N23" s="22">
        <f t="shared" si="9"/>
        <v>8.666666666666667E-2</v>
      </c>
      <c r="O23" s="22">
        <f t="shared" si="9"/>
        <v>1.833333333333333E-2</v>
      </c>
      <c r="P23" s="22">
        <f t="shared" si="9"/>
        <v>4.7333333333333331E-2</v>
      </c>
      <c r="Q23" s="22">
        <f t="shared" si="9"/>
        <v>1.9333333333333334E-2</v>
      </c>
      <c r="R23" s="22">
        <f t="shared" si="9"/>
        <v>1.9E-2</v>
      </c>
      <c r="S23" s="22">
        <f t="shared" si="9"/>
        <v>1.2333333333333333E-2</v>
      </c>
      <c r="T23" s="22">
        <f t="shared" si="9"/>
        <v>2E-3</v>
      </c>
      <c r="U23" s="22">
        <f t="shared" si="9"/>
        <v>1.2999999999999999E-2</v>
      </c>
      <c r="V23" s="22">
        <f t="shared" si="9"/>
        <v>6.333333333333334E-3</v>
      </c>
      <c r="W23" s="22">
        <f t="shared" si="9"/>
        <v>3.0000000000000005E-3</v>
      </c>
      <c r="X23" s="22">
        <f t="shared" si="9"/>
        <v>97.054000000000016</v>
      </c>
      <c r="Y23" s="22"/>
      <c r="Z23" s="22">
        <f t="shared" si="9"/>
        <v>3.2670727830594761</v>
      </c>
      <c r="AA23" s="22"/>
      <c r="AB23" s="22">
        <f t="shared" si="9"/>
        <v>0.11512344574264333</v>
      </c>
      <c r="AC23" s="22">
        <f t="shared" si="9"/>
        <v>0.42211930105635886</v>
      </c>
      <c r="AD23" s="22">
        <f t="shared" si="9"/>
        <v>2.8449534820031173</v>
      </c>
      <c r="AE23" s="22"/>
      <c r="AF23" s="22">
        <f t="shared" si="9"/>
        <v>97.476119301056357</v>
      </c>
      <c r="AG23" s="22">
        <f t="shared" si="9"/>
        <v>100.32107278305948</v>
      </c>
    </row>
    <row r="24" spans="1:33" s="26" customFormat="1" x14ac:dyDescent="0.3">
      <c r="A24" s="24" t="s">
        <v>47</v>
      </c>
      <c r="B24" s="24" t="s">
        <v>44</v>
      </c>
      <c r="C24" s="25">
        <f>STDEV(C15:C17)</f>
        <v>3.1033029715664755</v>
      </c>
      <c r="D24" s="25">
        <f t="shared" ref="D24:AG24" si="10">STDEV(D15:D17)</f>
        <v>0.79230192056648008</v>
      </c>
      <c r="E24" s="25">
        <f t="shared" si="10"/>
        <v>1.8763140284433553</v>
      </c>
      <c r="F24" s="25">
        <f t="shared" si="10"/>
        <v>3.6034629640574001</v>
      </c>
      <c r="G24" s="25">
        <f t="shared" si="10"/>
        <v>6.7948509917436714E-2</v>
      </c>
      <c r="H24" s="25">
        <f t="shared" si="10"/>
        <v>3.6551834883263163</v>
      </c>
      <c r="I24" s="25">
        <f t="shared" si="10"/>
        <v>3.8005601341556647</v>
      </c>
      <c r="J24" s="25">
        <f t="shared" si="10"/>
        <v>1.2346339538502908</v>
      </c>
      <c r="K24" s="25">
        <f t="shared" si="10"/>
        <v>0.84580750371070423</v>
      </c>
      <c r="L24" s="25">
        <f t="shared" si="10"/>
        <v>0.14684799397109022</v>
      </c>
      <c r="M24" s="25">
        <f t="shared" si="10"/>
        <v>3.0550504633038932E-3</v>
      </c>
      <c r="N24" s="25">
        <f t="shared" si="10"/>
        <v>1.7953644012660284E-2</v>
      </c>
      <c r="O24" s="25">
        <f t="shared" si="10"/>
        <v>1.5373136743466943E-2</v>
      </c>
      <c r="P24" s="25">
        <f t="shared" si="10"/>
        <v>2.0502032419575707E-2</v>
      </c>
      <c r="Q24" s="25">
        <f t="shared" si="10"/>
        <v>9.0184995056457936E-3</v>
      </c>
      <c r="R24" s="25">
        <f t="shared" si="10"/>
        <v>2.0952326839756966E-2</v>
      </c>
      <c r="S24" s="25">
        <f t="shared" si="10"/>
        <v>5.7735026918962614E-3</v>
      </c>
      <c r="T24" s="25">
        <f t="shared" si="10"/>
        <v>1.9999999999999996E-3</v>
      </c>
      <c r="U24" s="25">
        <f t="shared" si="10"/>
        <v>2.6457513110645912E-3</v>
      </c>
      <c r="V24" s="25">
        <f t="shared" si="10"/>
        <v>5.773502691896258E-4</v>
      </c>
      <c r="W24" s="25">
        <f t="shared" si="10"/>
        <v>2.6457513110645899E-3</v>
      </c>
      <c r="X24" s="25">
        <f t="shared" si="10"/>
        <v>0.94447498643427064</v>
      </c>
      <c r="Y24" s="25"/>
      <c r="Z24" s="25">
        <f t="shared" si="10"/>
        <v>0.77625222767761315</v>
      </c>
      <c r="AA24" s="25"/>
      <c r="AB24" s="25">
        <f t="shared" si="10"/>
        <v>1.9441793691863732E-2</v>
      </c>
      <c r="AC24" s="25">
        <f t="shared" si="10"/>
        <v>7.128657687016729E-2</v>
      </c>
      <c r="AD24" s="25">
        <f t="shared" si="10"/>
        <v>0.74387670248491977</v>
      </c>
      <c r="AE24" s="25"/>
      <c r="AF24" s="25">
        <f t="shared" si="10"/>
        <v>0.90349420425696769</v>
      </c>
      <c r="AG24" s="25">
        <f t="shared" si="10"/>
        <v>0.20209332678454722</v>
      </c>
    </row>
    <row r="26" spans="1:33" ht="16.8" x14ac:dyDescent="0.35">
      <c r="A26" s="15" t="s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Carter</dc:creator>
  <cp:lastModifiedBy>Elliot Carter</cp:lastModifiedBy>
  <dcterms:created xsi:type="dcterms:W3CDTF">2024-04-02T14:55:38Z</dcterms:created>
  <dcterms:modified xsi:type="dcterms:W3CDTF">2026-01-07T14:30:56Z</dcterms:modified>
</cp:coreProperties>
</file>