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13"/>
  <workbookPr/>
  <mc:AlternateContent xmlns:mc="http://schemas.openxmlformats.org/markup-compatibility/2006">
    <mc:Choice Requires="x15">
      <x15ac:absPath xmlns:x15ac="http://schemas.microsoft.com/office/spreadsheetml/2010/11/ac" url="/Users/lujingxia/Documents/Paper_oxalic acid/4th round/"/>
    </mc:Choice>
  </mc:AlternateContent>
  <xr:revisionPtr revIDLastSave="0" documentId="13_ncr:1_{8DF70744-5ABD-864F-A2B1-37BC631ECD5B}" xr6:coauthVersionLast="47" xr6:coauthVersionMax="47" xr10:uidLastSave="{00000000-0000-0000-0000-000000000000}"/>
  <bookViews>
    <workbookView xWindow="0" yWindow="740" windowWidth="28800" windowHeight="16480" xr2:uid="{00000000-000D-0000-FFFF-FFFF00000000}"/>
  </bookViews>
  <sheets>
    <sheet name="Raw Data and Volume Additions" sheetId="1" r:id="rId1"/>
    <sheet name="Analysis of OAP-O " sheetId="6" r:id="rId2"/>
    <sheet name="Analysis of OAP-A " sheetId="5" r:id="rId3"/>
    <sheet name="Analysis of OAP-B" sheetId="7" r:id="rId4"/>
  </sheets>
  <definedNames>
    <definedName name="OLE_LINK104" localSheetId="0">'Raw Data and Volume Additions'!$A$1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67" i="6" l="1"/>
  <c r="F66" i="6"/>
  <c r="F43" i="6"/>
  <c r="F42" i="6"/>
  <c r="H24" i="7"/>
  <c r="H25" i="7"/>
  <c r="H26" i="7"/>
  <c r="H27" i="7"/>
  <c r="H28" i="7"/>
  <c r="H29" i="7"/>
  <c r="H30" i="7"/>
  <c r="H31" i="7"/>
  <c r="H32" i="7" s="1"/>
  <c r="H33" i="7" s="1"/>
  <c r="H34" i="7" s="1"/>
  <c r="H35" i="7" s="1"/>
  <c r="H41" i="7"/>
  <c r="I41" i="7"/>
  <c r="J41" i="7"/>
  <c r="K41" i="7"/>
  <c r="L41" i="7"/>
  <c r="M41" i="7"/>
  <c r="N41" i="7"/>
  <c r="O41" i="7"/>
  <c r="P41" i="7"/>
  <c r="Q41" i="7"/>
  <c r="C42" i="7"/>
  <c r="E42" i="7" s="1"/>
  <c r="F42" i="7" s="1"/>
  <c r="G42" i="7" s="1"/>
  <c r="D42" i="7"/>
  <c r="L42" i="7"/>
  <c r="K66" i="7" s="1"/>
  <c r="C43" i="7"/>
  <c r="D43" i="7"/>
  <c r="E43" i="7"/>
  <c r="C44" i="7"/>
  <c r="D44" i="7"/>
  <c r="C45" i="7"/>
  <c r="D45" i="7"/>
  <c r="C46" i="7"/>
  <c r="D46" i="7"/>
  <c r="C47" i="7"/>
  <c r="D47" i="7"/>
  <c r="C48" i="7"/>
  <c r="D48" i="7"/>
  <c r="C49" i="7"/>
  <c r="D49" i="7"/>
  <c r="C50" i="7"/>
  <c r="D50" i="7"/>
  <c r="C51" i="7"/>
  <c r="D51" i="7"/>
  <c r="C52" i="7"/>
  <c r="D52" i="7"/>
  <c r="C53" i="7"/>
  <c r="D53" i="7"/>
  <c r="C66" i="7"/>
  <c r="D66" i="7"/>
  <c r="D67" i="7" s="1"/>
  <c r="D68" i="7" s="1"/>
  <c r="D69" i="7" s="1"/>
  <c r="D70" i="7" s="1"/>
  <c r="D71" i="7" s="1"/>
  <c r="D72" i="7" s="1"/>
  <c r="D73" i="7" s="1"/>
  <c r="D74" i="7" s="1"/>
  <c r="D75" i="7" s="1"/>
  <c r="D76" i="7" s="1"/>
  <c r="D77" i="7" s="1"/>
  <c r="E66" i="7"/>
  <c r="F66" i="7"/>
  <c r="F67" i="7" s="1"/>
  <c r="C67" i="7"/>
  <c r="E67" i="7"/>
  <c r="C68" i="7"/>
  <c r="E68" i="7" s="1"/>
  <c r="F68" i="7" s="1"/>
  <c r="C69" i="7"/>
  <c r="E69" i="7"/>
  <c r="F69" i="7"/>
  <c r="F70" i="7" s="1"/>
  <c r="F71" i="7" s="1"/>
  <c r="F72" i="7" s="1"/>
  <c r="F73" i="7" s="1"/>
  <c r="F74" i="7" s="1"/>
  <c r="C70" i="7"/>
  <c r="E70" i="7"/>
  <c r="C71" i="7"/>
  <c r="E71" i="7"/>
  <c r="C72" i="7"/>
  <c r="E72" i="7"/>
  <c r="C73" i="7"/>
  <c r="E73" i="7"/>
  <c r="C74" i="7"/>
  <c r="E74" i="7"/>
  <c r="C75" i="7"/>
  <c r="E75" i="7" s="1"/>
  <c r="C76" i="7"/>
  <c r="E76" i="7"/>
  <c r="C77" i="7"/>
  <c r="E77" i="7"/>
  <c r="H24" i="6"/>
  <c r="H25" i="6"/>
  <c r="H26" i="6"/>
  <c r="H27" i="6"/>
  <c r="H28" i="6"/>
  <c r="H29" i="6"/>
  <c r="H30" i="6"/>
  <c r="H31" i="6"/>
  <c r="H32" i="6" s="1"/>
  <c r="H33" i="6" s="1"/>
  <c r="H34" i="6" s="1"/>
  <c r="H35" i="6" s="1"/>
  <c r="H41" i="6"/>
  <c r="I41" i="6"/>
  <c r="J41" i="6"/>
  <c r="K41" i="6"/>
  <c r="L41" i="6"/>
  <c r="M41" i="6"/>
  <c r="N41" i="6"/>
  <c r="O41" i="6"/>
  <c r="P41" i="6"/>
  <c r="Q41" i="6"/>
  <c r="C42" i="6"/>
  <c r="E42" i="6" s="1"/>
  <c r="D42" i="6"/>
  <c r="C43" i="6"/>
  <c r="D43" i="6"/>
  <c r="C44" i="6"/>
  <c r="D44" i="6"/>
  <c r="C45" i="6"/>
  <c r="D45" i="6"/>
  <c r="C46" i="6"/>
  <c r="D46" i="6"/>
  <c r="C47" i="6"/>
  <c r="D47" i="6"/>
  <c r="C48" i="6"/>
  <c r="D48" i="6"/>
  <c r="C49" i="6"/>
  <c r="D49" i="6"/>
  <c r="C50" i="6"/>
  <c r="D50" i="6"/>
  <c r="C51" i="6"/>
  <c r="D51" i="6"/>
  <c r="C52" i="6"/>
  <c r="D52" i="6"/>
  <c r="C53" i="6"/>
  <c r="D53" i="6"/>
  <c r="C66" i="6"/>
  <c r="D66" i="6"/>
  <c r="D67" i="6" s="1"/>
  <c r="E66" i="6"/>
  <c r="C67" i="6"/>
  <c r="E67" i="6"/>
  <c r="C68" i="6"/>
  <c r="E68" i="6" s="1"/>
  <c r="D68" i="6"/>
  <c r="D69" i="6" s="1"/>
  <c r="D70" i="6" s="1"/>
  <c r="D71" i="6" s="1"/>
  <c r="D72" i="6" s="1"/>
  <c r="D73" i="6" s="1"/>
  <c r="D74" i="6" s="1"/>
  <c r="D75" i="6" s="1"/>
  <c r="D76" i="6" s="1"/>
  <c r="D77" i="6" s="1"/>
  <c r="C69" i="6"/>
  <c r="E69" i="6"/>
  <c r="C70" i="6"/>
  <c r="E70" i="6"/>
  <c r="C71" i="6"/>
  <c r="E71" i="6"/>
  <c r="C72" i="6"/>
  <c r="E72" i="6"/>
  <c r="C73" i="6"/>
  <c r="E73" i="6"/>
  <c r="C74" i="6"/>
  <c r="E74" i="6"/>
  <c r="C75" i="6"/>
  <c r="E75" i="6" s="1"/>
  <c r="C76" i="6"/>
  <c r="E76" i="6"/>
  <c r="C77" i="6"/>
  <c r="E77" i="6"/>
  <c r="C77" i="5"/>
  <c r="E77" i="5" s="1"/>
  <c r="C76" i="5"/>
  <c r="E76" i="5" s="1"/>
  <c r="E75" i="5"/>
  <c r="C75" i="5"/>
  <c r="C74" i="5"/>
  <c r="E74" i="5" s="1"/>
  <c r="C73" i="5"/>
  <c r="E73" i="5" s="1"/>
  <c r="C72" i="5"/>
  <c r="E72" i="5" s="1"/>
  <c r="C71" i="5"/>
  <c r="E71" i="5" s="1"/>
  <c r="C70" i="5"/>
  <c r="E70" i="5" s="1"/>
  <c r="C69" i="5"/>
  <c r="E69" i="5" s="1"/>
  <c r="E68" i="5"/>
  <c r="C68" i="5"/>
  <c r="C67" i="5"/>
  <c r="E67" i="5" s="1"/>
  <c r="C66" i="5"/>
  <c r="E66" i="5" s="1"/>
  <c r="F66" i="5" s="1"/>
  <c r="D53" i="5"/>
  <c r="C53" i="5"/>
  <c r="D52" i="5"/>
  <c r="C52" i="5"/>
  <c r="D51" i="5"/>
  <c r="C51" i="5"/>
  <c r="D50" i="5"/>
  <c r="C50" i="5"/>
  <c r="D49" i="5"/>
  <c r="C49" i="5"/>
  <c r="D48" i="5"/>
  <c r="C48" i="5"/>
  <c r="D47" i="5"/>
  <c r="C47" i="5"/>
  <c r="D46" i="5"/>
  <c r="C46" i="5"/>
  <c r="D45" i="5"/>
  <c r="C45" i="5"/>
  <c r="D44" i="5"/>
  <c r="C44" i="5"/>
  <c r="D43" i="5"/>
  <c r="C43" i="5"/>
  <c r="E42" i="5"/>
  <c r="E43" i="5" s="1"/>
  <c r="F43" i="5" s="1"/>
  <c r="D42" i="5"/>
  <c r="C42" i="5"/>
  <c r="Q41" i="5"/>
  <c r="P41" i="5"/>
  <c r="O41" i="5"/>
  <c r="N41" i="5"/>
  <c r="M41" i="5"/>
  <c r="L41" i="5"/>
  <c r="K41" i="5"/>
  <c r="J41" i="5"/>
  <c r="I41" i="5"/>
  <c r="H41" i="5"/>
  <c r="H26" i="5"/>
  <c r="H27" i="5" s="1"/>
  <c r="H28" i="5" s="1"/>
  <c r="H29" i="5" s="1"/>
  <c r="H30" i="5" s="1"/>
  <c r="H31" i="5" s="1"/>
  <c r="H32" i="5" s="1"/>
  <c r="H33" i="5" s="1"/>
  <c r="H34" i="5" s="1"/>
  <c r="H35" i="5" s="1"/>
  <c r="H25" i="5"/>
  <c r="H24" i="5"/>
  <c r="F68" i="6" l="1"/>
  <c r="F69" i="6" s="1"/>
  <c r="F70" i="6" s="1"/>
  <c r="F71" i="6" s="1"/>
  <c r="F72" i="6" s="1"/>
  <c r="F73" i="6" s="1"/>
  <c r="F74" i="6" s="1"/>
  <c r="F75" i="6" s="1"/>
  <c r="F76" i="6" s="1"/>
  <c r="F77" i="6" s="1"/>
  <c r="F75" i="7"/>
  <c r="F76" i="7" s="1"/>
  <c r="F77" i="7" s="1"/>
  <c r="F43" i="7"/>
  <c r="E44" i="7"/>
  <c r="M42" i="7"/>
  <c r="L66" i="7" s="1"/>
  <c r="N42" i="7"/>
  <c r="M66" i="7" s="1"/>
  <c r="G43" i="7"/>
  <c r="I42" i="7"/>
  <c r="H66" i="7" s="1"/>
  <c r="K42" i="7"/>
  <c r="J66" i="7" s="1"/>
  <c r="O42" i="7"/>
  <c r="N66" i="7" s="1"/>
  <c r="Q42" i="7"/>
  <c r="P66" i="7" s="1"/>
  <c r="J42" i="7"/>
  <c r="H42" i="7"/>
  <c r="G66" i="7" s="1"/>
  <c r="P42" i="7"/>
  <c r="O66" i="7" s="1"/>
  <c r="I66" i="7"/>
  <c r="G42" i="6"/>
  <c r="E43" i="6"/>
  <c r="F67" i="5"/>
  <c r="F68" i="5" s="1"/>
  <c r="F69" i="5" s="1"/>
  <c r="F70" i="5" s="1"/>
  <c r="F71" i="5" s="1"/>
  <c r="F72" i="5" s="1"/>
  <c r="F73" i="5" s="1"/>
  <c r="F74" i="5" s="1"/>
  <c r="F75" i="5" s="1"/>
  <c r="F76" i="5" s="1"/>
  <c r="F77" i="5" s="1"/>
  <c r="F42" i="5"/>
  <c r="G42" i="5" s="1"/>
  <c r="D66" i="5"/>
  <c r="D67" i="5" s="1"/>
  <c r="D68" i="5" s="1"/>
  <c r="D69" i="5" s="1"/>
  <c r="D70" i="5" s="1"/>
  <c r="D71" i="5" s="1"/>
  <c r="D72" i="5" s="1"/>
  <c r="D73" i="5" s="1"/>
  <c r="D74" i="5" s="1"/>
  <c r="D75" i="5" s="1"/>
  <c r="D76" i="5" s="1"/>
  <c r="D77" i="5" s="1"/>
  <c r="E44" i="5"/>
  <c r="E45" i="7" l="1"/>
  <c r="F44" i="7"/>
  <c r="N43" i="7"/>
  <c r="M67" i="7" s="1"/>
  <c r="G44" i="7"/>
  <c r="L43" i="7"/>
  <c r="K67" i="7" s="1"/>
  <c r="O43" i="7"/>
  <c r="N67" i="7" s="1"/>
  <c r="K43" i="7"/>
  <c r="J67" i="7" s="1"/>
  <c r="H43" i="7"/>
  <c r="G67" i="7" s="1"/>
  <c r="P43" i="7"/>
  <c r="O67" i="7" s="1"/>
  <c r="J43" i="7"/>
  <c r="I67" i="7" s="1"/>
  <c r="I43" i="7"/>
  <c r="H67" i="7" s="1"/>
  <c r="Q43" i="7"/>
  <c r="P67" i="7" s="1"/>
  <c r="M43" i="7"/>
  <c r="L67" i="7" s="1"/>
  <c r="G43" i="6"/>
  <c r="E44" i="6"/>
  <c r="M42" i="6"/>
  <c r="L66" i="6" s="1"/>
  <c r="Q42" i="6"/>
  <c r="P66" i="6" s="1"/>
  <c r="N42" i="6"/>
  <c r="M66" i="6" s="1"/>
  <c r="J42" i="6"/>
  <c r="I66" i="6" s="1"/>
  <c r="O42" i="6"/>
  <c r="N66" i="6" s="1"/>
  <c r="H42" i="6"/>
  <c r="G66" i="6" s="1"/>
  <c r="I42" i="6"/>
  <c r="H66" i="6" s="1"/>
  <c r="K42" i="6"/>
  <c r="J66" i="6" s="1"/>
  <c r="P42" i="6"/>
  <c r="O66" i="6" s="1"/>
  <c r="L42" i="6"/>
  <c r="K66" i="6" s="1"/>
  <c r="F44" i="5"/>
  <c r="E45" i="5"/>
  <c r="L42" i="5"/>
  <c r="K66" i="5" s="1"/>
  <c r="K42" i="5"/>
  <c r="J66" i="5" s="1"/>
  <c r="J42" i="5"/>
  <c r="I66" i="5" s="1"/>
  <c r="H42" i="5"/>
  <c r="G66" i="5" s="1"/>
  <c r="P42" i="5"/>
  <c r="O66" i="5" s="1"/>
  <c r="O42" i="5"/>
  <c r="N66" i="5" s="1"/>
  <c r="N42" i="5"/>
  <c r="M66" i="5" s="1"/>
  <c r="G43" i="5"/>
  <c r="Q42" i="5"/>
  <c r="P66" i="5" s="1"/>
  <c r="M42" i="5"/>
  <c r="L66" i="5" s="1"/>
  <c r="I42" i="5"/>
  <c r="H66" i="5" s="1"/>
  <c r="O44" i="7" l="1"/>
  <c r="N68" i="7" s="1"/>
  <c r="M44" i="7"/>
  <c r="L68" i="7" s="1"/>
  <c r="H44" i="7"/>
  <c r="G68" i="7" s="1"/>
  <c r="P44" i="7"/>
  <c r="O68" i="7" s="1"/>
  <c r="L44" i="7"/>
  <c r="K68" i="7" s="1"/>
  <c r="I44" i="7"/>
  <c r="H68" i="7" s="1"/>
  <c r="Q44" i="7"/>
  <c r="P68" i="7" s="1"/>
  <c r="K44" i="7"/>
  <c r="J68" i="7" s="1"/>
  <c r="J44" i="7"/>
  <c r="I68" i="7" s="1"/>
  <c r="N44" i="7"/>
  <c r="M68" i="7" s="1"/>
  <c r="F45" i="7"/>
  <c r="G45" i="7" s="1"/>
  <c r="E46" i="7"/>
  <c r="N43" i="6"/>
  <c r="M67" i="6" s="1"/>
  <c r="J43" i="6"/>
  <c r="I67" i="6" s="1"/>
  <c r="O43" i="6"/>
  <c r="N67" i="6" s="1"/>
  <c r="H43" i="6"/>
  <c r="G67" i="6" s="1"/>
  <c r="P43" i="6"/>
  <c r="O67" i="6" s="1"/>
  <c r="K43" i="6"/>
  <c r="J67" i="6" s="1"/>
  <c r="M43" i="6"/>
  <c r="L67" i="6" s="1"/>
  <c r="I43" i="6"/>
  <c r="H67" i="6" s="1"/>
  <c r="Q43" i="6"/>
  <c r="P67" i="6" s="1"/>
  <c r="L43" i="6"/>
  <c r="K67" i="6" s="1"/>
  <c r="E45" i="6"/>
  <c r="F44" i="6"/>
  <c r="G44" i="6" s="1"/>
  <c r="M43" i="5"/>
  <c r="L67" i="5" s="1"/>
  <c r="L43" i="5"/>
  <c r="K67" i="5" s="1"/>
  <c r="K43" i="5"/>
  <c r="J67" i="5" s="1"/>
  <c r="P43" i="5"/>
  <c r="O67" i="5" s="1"/>
  <c r="J43" i="5"/>
  <c r="I67" i="5" s="1"/>
  <c r="G44" i="5"/>
  <c r="I43" i="5"/>
  <c r="H67" i="5" s="1"/>
  <c r="O43" i="5"/>
  <c r="N67" i="5" s="1"/>
  <c r="N43" i="5"/>
  <c r="M67" i="5" s="1"/>
  <c r="Q43" i="5"/>
  <c r="P67" i="5" s="1"/>
  <c r="H43" i="5"/>
  <c r="G67" i="5" s="1"/>
  <c r="F45" i="5"/>
  <c r="E46" i="5"/>
  <c r="H45" i="7" l="1"/>
  <c r="G69" i="7" s="1"/>
  <c r="P45" i="7"/>
  <c r="O69" i="7" s="1"/>
  <c r="N45" i="7"/>
  <c r="M69" i="7" s="1"/>
  <c r="I45" i="7"/>
  <c r="H69" i="7" s="1"/>
  <c r="Q45" i="7"/>
  <c r="P69" i="7" s="1"/>
  <c r="M45" i="7"/>
  <c r="L69" i="7" s="1"/>
  <c r="J45" i="7"/>
  <c r="I69" i="7" s="1"/>
  <c r="L45" i="7"/>
  <c r="K69" i="7" s="1"/>
  <c r="K45" i="7"/>
  <c r="J69" i="7" s="1"/>
  <c r="O45" i="7"/>
  <c r="N69" i="7" s="1"/>
  <c r="F46" i="7"/>
  <c r="G46" i="7" s="1"/>
  <c r="E47" i="7"/>
  <c r="O44" i="6"/>
  <c r="N68" i="6" s="1"/>
  <c r="K44" i="6"/>
  <c r="J68" i="6" s="1"/>
  <c r="H44" i="6"/>
  <c r="G68" i="6" s="1"/>
  <c r="P44" i="6"/>
  <c r="O68" i="6" s="1"/>
  <c r="I44" i="6"/>
  <c r="H68" i="6" s="1"/>
  <c r="Q44" i="6"/>
  <c r="P68" i="6" s="1"/>
  <c r="L44" i="6"/>
  <c r="K68" i="6" s="1"/>
  <c r="N44" i="6"/>
  <c r="M68" i="6" s="1"/>
  <c r="J44" i="6"/>
  <c r="I68" i="6" s="1"/>
  <c r="M44" i="6"/>
  <c r="L68" i="6" s="1"/>
  <c r="E46" i="6"/>
  <c r="F45" i="6"/>
  <c r="G45" i="6" s="1"/>
  <c r="G45" i="5"/>
  <c r="N44" i="5"/>
  <c r="M68" i="5" s="1"/>
  <c r="M44" i="5"/>
  <c r="L68" i="5" s="1"/>
  <c r="L44" i="5"/>
  <c r="K68" i="5" s="1"/>
  <c r="K44" i="5"/>
  <c r="J68" i="5" s="1"/>
  <c r="H44" i="5"/>
  <c r="G68" i="5" s="1"/>
  <c r="J44" i="5"/>
  <c r="I68" i="5" s="1"/>
  <c r="I44" i="5"/>
  <c r="H68" i="5" s="1"/>
  <c r="Q44" i="5"/>
  <c r="P68" i="5" s="1"/>
  <c r="O44" i="5"/>
  <c r="N68" i="5" s="1"/>
  <c r="P44" i="5"/>
  <c r="O68" i="5" s="1"/>
  <c r="F46" i="5"/>
  <c r="E47" i="5"/>
  <c r="I46" i="7" l="1"/>
  <c r="H70" i="7" s="1"/>
  <c r="Q46" i="7"/>
  <c r="P70" i="7" s="1"/>
  <c r="O46" i="7"/>
  <c r="N70" i="7" s="1"/>
  <c r="J46" i="7"/>
  <c r="I70" i="7" s="1"/>
  <c r="N46" i="7"/>
  <c r="M70" i="7" s="1"/>
  <c r="G47" i="7"/>
  <c r="K46" i="7"/>
  <c r="J70" i="7" s="1"/>
  <c r="M46" i="7"/>
  <c r="L70" i="7" s="1"/>
  <c r="L46" i="7"/>
  <c r="K70" i="7" s="1"/>
  <c r="H46" i="7"/>
  <c r="G70" i="7" s="1"/>
  <c r="P46" i="7"/>
  <c r="O70" i="7" s="1"/>
  <c r="E48" i="7"/>
  <c r="F47" i="7"/>
  <c r="H45" i="6"/>
  <c r="G69" i="6" s="1"/>
  <c r="P45" i="6"/>
  <c r="O69" i="6" s="1"/>
  <c r="L45" i="6"/>
  <c r="K69" i="6" s="1"/>
  <c r="I45" i="6"/>
  <c r="H69" i="6" s="1"/>
  <c r="Q45" i="6"/>
  <c r="P69" i="6" s="1"/>
  <c r="J45" i="6"/>
  <c r="I69" i="6" s="1"/>
  <c r="M45" i="6"/>
  <c r="L69" i="6" s="1"/>
  <c r="O45" i="6"/>
  <c r="N69" i="6" s="1"/>
  <c r="K45" i="6"/>
  <c r="J69" i="6" s="1"/>
  <c r="N45" i="6"/>
  <c r="M69" i="6" s="1"/>
  <c r="E47" i="6"/>
  <c r="F46" i="6"/>
  <c r="G46" i="6" s="1"/>
  <c r="E48" i="5"/>
  <c r="F47" i="5"/>
  <c r="O45" i="5"/>
  <c r="N69" i="5" s="1"/>
  <c r="G46" i="5"/>
  <c r="N45" i="5"/>
  <c r="M69" i="5" s="1"/>
  <c r="M45" i="5"/>
  <c r="L69" i="5" s="1"/>
  <c r="J45" i="5"/>
  <c r="I69" i="5" s="1"/>
  <c r="Q45" i="5"/>
  <c r="P69" i="5" s="1"/>
  <c r="P45" i="5"/>
  <c r="O69" i="5" s="1"/>
  <c r="I45" i="5"/>
  <c r="H69" i="5" s="1"/>
  <c r="H45" i="5"/>
  <c r="G69" i="5" s="1"/>
  <c r="L45" i="5"/>
  <c r="K69" i="5" s="1"/>
  <c r="K45" i="5"/>
  <c r="J69" i="5" s="1"/>
  <c r="J47" i="7" l="1"/>
  <c r="I71" i="7" s="1"/>
  <c r="H47" i="7"/>
  <c r="G71" i="7" s="1"/>
  <c r="P47" i="7"/>
  <c r="O71" i="7" s="1"/>
  <c r="K47" i="7"/>
  <c r="J71" i="7" s="1"/>
  <c r="O47" i="7"/>
  <c r="L47" i="7"/>
  <c r="K71" i="7" s="1"/>
  <c r="N47" i="7"/>
  <c r="G48" i="7"/>
  <c r="M47" i="7"/>
  <c r="L71" i="7" s="1"/>
  <c r="Q47" i="7"/>
  <c r="P71" i="7" s="1"/>
  <c r="I47" i="7"/>
  <c r="H71" i="7" s="1"/>
  <c r="E49" i="7"/>
  <c r="F48" i="7"/>
  <c r="I46" i="6"/>
  <c r="H70" i="6" s="1"/>
  <c r="Q46" i="6"/>
  <c r="P70" i="6" s="1"/>
  <c r="M46" i="6"/>
  <c r="L70" i="6" s="1"/>
  <c r="J46" i="6"/>
  <c r="I70" i="6" s="1"/>
  <c r="K46" i="6"/>
  <c r="J70" i="6" s="1"/>
  <c r="N46" i="6"/>
  <c r="M70" i="6" s="1"/>
  <c r="G47" i="6"/>
  <c r="H46" i="6"/>
  <c r="G70" i="6" s="1"/>
  <c r="P46" i="6"/>
  <c r="O70" i="6" s="1"/>
  <c r="L46" i="6"/>
  <c r="K70" i="6" s="1"/>
  <c r="O46" i="6"/>
  <c r="N70" i="6" s="1"/>
  <c r="F47" i="6"/>
  <c r="E48" i="6"/>
  <c r="P46" i="5"/>
  <c r="O70" i="5" s="1"/>
  <c r="H46" i="5"/>
  <c r="G70" i="5" s="1"/>
  <c r="O46" i="5"/>
  <c r="N70" i="5" s="1"/>
  <c r="G47" i="5"/>
  <c r="N46" i="5"/>
  <c r="M70" i="5" s="1"/>
  <c r="I46" i="5"/>
  <c r="H70" i="5" s="1"/>
  <c r="Q46" i="5"/>
  <c r="P70" i="5" s="1"/>
  <c r="M46" i="5"/>
  <c r="L70" i="5" s="1"/>
  <c r="K46" i="5"/>
  <c r="J70" i="5" s="1"/>
  <c r="L46" i="5"/>
  <c r="K70" i="5" s="1"/>
  <c r="J46" i="5"/>
  <c r="I70" i="5" s="1"/>
  <c r="E49" i="5"/>
  <c r="F48" i="5"/>
  <c r="K48" i="7" l="1"/>
  <c r="J72" i="7" s="1"/>
  <c r="I48" i="7"/>
  <c r="H72" i="7" s="1"/>
  <c r="L48" i="7"/>
  <c r="K72" i="7" s="1"/>
  <c r="H48" i="7"/>
  <c r="G72" i="7" s="1"/>
  <c r="P48" i="7"/>
  <c r="O72" i="7" s="1"/>
  <c r="M48" i="7"/>
  <c r="L72" i="7" s="1"/>
  <c r="O48" i="7"/>
  <c r="N72" i="7" s="1"/>
  <c r="N48" i="7"/>
  <c r="M72" i="7" s="1"/>
  <c r="J48" i="7"/>
  <c r="I72" i="7" s="1"/>
  <c r="Q48" i="7"/>
  <c r="P72" i="7" s="1"/>
  <c r="E50" i="7"/>
  <c r="F49" i="7"/>
  <c r="G49" i="7" s="1"/>
  <c r="J47" i="6"/>
  <c r="I71" i="6" s="1"/>
  <c r="N47" i="6"/>
  <c r="K47" i="6"/>
  <c r="J71" i="6" s="1"/>
  <c r="L47" i="6"/>
  <c r="K71" i="6" s="1"/>
  <c r="O47" i="6"/>
  <c r="I47" i="6"/>
  <c r="H71" i="6" s="1"/>
  <c r="Q47" i="6"/>
  <c r="P71" i="6" s="1"/>
  <c r="M47" i="6"/>
  <c r="L71" i="6" s="1"/>
  <c r="H47" i="6"/>
  <c r="G71" i="6" s="1"/>
  <c r="P47" i="6"/>
  <c r="O71" i="6" s="1"/>
  <c r="E49" i="6"/>
  <c r="F48" i="6"/>
  <c r="G48" i="6" s="1"/>
  <c r="F49" i="5"/>
  <c r="E50" i="5"/>
  <c r="Q47" i="5"/>
  <c r="P71" i="5" s="1"/>
  <c r="I47" i="5"/>
  <c r="H71" i="5" s="1"/>
  <c r="P47" i="5"/>
  <c r="O71" i="5" s="1"/>
  <c r="H47" i="5"/>
  <c r="G71" i="5" s="1"/>
  <c r="O47" i="5"/>
  <c r="M47" i="5"/>
  <c r="L71" i="5" s="1"/>
  <c r="L47" i="5"/>
  <c r="K71" i="5" s="1"/>
  <c r="G48" i="5"/>
  <c r="N47" i="5"/>
  <c r="K47" i="5"/>
  <c r="J71" i="5" s="1"/>
  <c r="J47" i="5"/>
  <c r="I71" i="5" s="1"/>
  <c r="L49" i="7" l="1"/>
  <c r="K73" i="7" s="1"/>
  <c r="J49" i="7"/>
  <c r="I73" i="7" s="1"/>
  <c r="M49" i="7"/>
  <c r="L73" i="7" s="1"/>
  <c r="I49" i="7"/>
  <c r="H73" i="7" s="1"/>
  <c r="Q49" i="7"/>
  <c r="P73" i="7" s="1"/>
  <c r="N49" i="7"/>
  <c r="M73" i="7" s="1"/>
  <c r="G50" i="7"/>
  <c r="H49" i="7"/>
  <c r="G73" i="7" s="1"/>
  <c r="P49" i="7"/>
  <c r="O73" i="7" s="1"/>
  <c r="O49" i="7"/>
  <c r="N73" i="7" s="1"/>
  <c r="K49" i="7"/>
  <c r="J73" i="7" s="1"/>
  <c r="F50" i="7"/>
  <c r="E51" i="7"/>
  <c r="K48" i="6"/>
  <c r="J72" i="6" s="1"/>
  <c r="O48" i="6"/>
  <c r="N72" i="6" s="1"/>
  <c r="L48" i="6"/>
  <c r="K72" i="6" s="1"/>
  <c r="M48" i="6"/>
  <c r="L72" i="6" s="1"/>
  <c r="H48" i="6"/>
  <c r="G72" i="6" s="1"/>
  <c r="P48" i="6"/>
  <c r="O72" i="6" s="1"/>
  <c r="J48" i="6"/>
  <c r="I72" i="6" s="1"/>
  <c r="N48" i="6"/>
  <c r="M72" i="6" s="1"/>
  <c r="I48" i="6"/>
  <c r="H72" i="6" s="1"/>
  <c r="Q48" i="6"/>
  <c r="P72" i="6" s="1"/>
  <c r="E50" i="6"/>
  <c r="F49" i="6"/>
  <c r="G49" i="6" s="1"/>
  <c r="E51" i="5"/>
  <c r="F50" i="5"/>
  <c r="J48" i="5"/>
  <c r="I72" i="5" s="1"/>
  <c r="Q48" i="5"/>
  <c r="P72" i="5" s="1"/>
  <c r="I48" i="5"/>
  <c r="H72" i="5" s="1"/>
  <c r="P48" i="5"/>
  <c r="O72" i="5" s="1"/>
  <c r="H48" i="5"/>
  <c r="G72" i="5" s="1"/>
  <c r="O48" i="5"/>
  <c r="N72" i="5" s="1"/>
  <c r="G49" i="5"/>
  <c r="L48" i="5"/>
  <c r="K72" i="5" s="1"/>
  <c r="K48" i="5"/>
  <c r="J72" i="5" s="1"/>
  <c r="N48" i="5"/>
  <c r="M72" i="5" s="1"/>
  <c r="M48" i="5"/>
  <c r="L72" i="5" s="1"/>
  <c r="M50" i="7" l="1"/>
  <c r="L74" i="7" s="1"/>
  <c r="N50" i="7"/>
  <c r="M74" i="7" s="1"/>
  <c r="J50" i="7"/>
  <c r="I74" i="7" s="1"/>
  <c r="O50" i="7"/>
  <c r="N74" i="7" s="1"/>
  <c r="I50" i="7"/>
  <c r="H74" i="7" s="1"/>
  <c r="Q50" i="7"/>
  <c r="P74" i="7" s="1"/>
  <c r="H50" i="7"/>
  <c r="G74" i="7" s="1"/>
  <c r="P50" i="7"/>
  <c r="O74" i="7" s="1"/>
  <c r="K50" i="7"/>
  <c r="J74" i="7" s="1"/>
  <c r="L50" i="7"/>
  <c r="K74" i="7" s="1"/>
  <c r="F51" i="7"/>
  <c r="G51" i="7" s="1"/>
  <c r="E52" i="7"/>
  <c r="L49" i="6"/>
  <c r="K73" i="6" s="1"/>
  <c r="H49" i="6"/>
  <c r="G73" i="6" s="1"/>
  <c r="P49" i="6"/>
  <c r="O73" i="6" s="1"/>
  <c r="M49" i="6"/>
  <c r="L73" i="6" s="1"/>
  <c r="O49" i="6"/>
  <c r="N73" i="6" s="1"/>
  <c r="N49" i="6"/>
  <c r="M73" i="6" s="1"/>
  <c r="I49" i="6"/>
  <c r="H73" i="6" s="1"/>
  <c r="Q49" i="6"/>
  <c r="P73" i="6" s="1"/>
  <c r="K49" i="6"/>
  <c r="J73" i="6" s="1"/>
  <c r="J49" i="6"/>
  <c r="I73" i="6" s="1"/>
  <c r="F50" i="6"/>
  <c r="G50" i="6" s="1"/>
  <c r="E51" i="6"/>
  <c r="K49" i="5"/>
  <c r="J73" i="5" s="1"/>
  <c r="J49" i="5"/>
  <c r="I73" i="5" s="1"/>
  <c r="Q49" i="5"/>
  <c r="P73" i="5" s="1"/>
  <c r="I49" i="5"/>
  <c r="H73" i="5" s="1"/>
  <c r="G50" i="5"/>
  <c r="M49" i="5"/>
  <c r="L73" i="5" s="1"/>
  <c r="L49" i="5"/>
  <c r="K73" i="5" s="1"/>
  <c r="H49" i="5"/>
  <c r="G73" i="5" s="1"/>
  <c r="P49" i="5"/>
  <c r="O73" i="5" s="1"/>
  <c r="N49" i="5"/>
  <c r="M73" i="5" s="1"/>
  <c r="O49" i="5"/>
  <c r="N73" i="5" s="1"/>
  <c r="E52" i="5"/>
  <c r="F51" i="5"/>
  <c r="N51" i="7" l="1"/>
  <c r="M75" i="7" s="1"/>
  <c r="O51" i="7"/>
  <c r="N75" i="7" s="1"/>
  <c r="K51" i="7"/>
  <c r="J75" i="7" s="1"/>
  <c r="H51" i="7"/>
  <c r="G75" i="7" s="1"/>
  <c r="P51" i="7"/>
  <c r="O75" i="7" s="1"/>
  <c r="J51" i="7"/>
  <c r="I75" i="7" s="1"/>
  <c r="I51" i="7"/>
  <c r="H75" i="7" s="1"/>
  <c r="Q51" i="7"/>
  <c r="P75" i="7" s="1"/>
  <c r="M51" i="7"/>
  <c r="L75" i="7" s="1"/>
  <c r="L51" i="7"/>
  <c r="K75" i="7" s="1"/>
  <c r="E53" i="7"/>
  <c r="F53" i="7" s="1"/>
  <c r="F52" i="7"/>
  <c r="G52" i="7" s="1"/>
  <c r="M50" i="6"/>
  <c r="L74" i="6" s="1"/>
  <c r="I50" i="6"/>
  <c r="H74" i="6" s="1"/>
  <c r="Q50" i="6"/>
  <c r="P74" i="6" s="1"/>
  <c r="N50" i="6"/>
  <c r="M74" i="6" s="1"/>
  <c r="P50" i="6"/>
  <c r="O74" i="6" s="1"/>
  <c r="O50" i="6"/>
  <c r="N74" i="6" s="1"/>
  <c r="J50" i="6"/>
  <c r="I74" i="6" s="1"/>
  <c r="L50" i="6"/>
  <c r="K74" i="6" s="1"/>
  <c r="H50" i="6"/>
  <c r="G74" i="6" s="1"/>
  <c r="K50" i="6"/>
  <c r="J74" i="6" s="1"/>
  <c r="F51" i="6"/>
  <c r="G51" i="6" s="1"/>
  <c r="E52" i="6"/>
  <c r="F52" i="5"/>
  <c r="E53" i="5"/>
  <c r="F53" i="5" s="1"/>
  <c r="L50" i="5"/>
  <c r="K74" i="5" s="1"/>
  <c r="K50" i="5"/>
  <c r="J74" i="5" s="1"/>
  <c r="J50" i="5"/>
  <c r="I74" i="5" s="1"/>
  <c r="O50" i="5"/>
  <c r="N74" i="5" s="1"/>
  <c r="N50" i="5"/>
  <c r="M74" i="5" s="1"/>
  <c r="M50" i="5"/>
  <c r="L74" i="5" s="1"/>
  <c r="Q50" i="5"/>
  <c r="P74" i="5" s="1"/>
  <c r="G51" i="5"/>
  <c r="P50" i="5"/>
  <c r="O74" i="5" s="1"/>
  <c r="H50" i="5"/>
  <c r="G74" i="5" s="1"/>
  <c r="I50" i="5"/>
  <c r="H74" i="5" s="1"/>
  <c r="O52" i="7" l="1"/>
  <c r="N76" i="7" s="1"/>
  <c r="H52" i="7"/>
  <c r="G76" i="7" s="1"/>
  <c r="P52" i="7"/>
  <c r="O76" i="7" s="1"/>
  <c r="L52" i="7"/>
  <c r="K76" i="7" s="1"/>
  <c r="I52" i="7"/>
  <c r="H76" i="7" s="1"/>
  <c r="Q52" i="7"/>
  <c r="P76" i="7" s="1"/>
  <c r="K52" i="7"/>
  <c r="J76" i="7" s="1"/>
  <c r="J52" i="7"/>
  <c r="I76" i="7" s="1"/>
  <c r="N52" i="7"/>
  <c r="M76" i="7" s="1"/>
  <c r="G53" i="7"/>
  <c r="M52" i="7"/>
  <c r="L76" i="7" s="1"/>
  <c r="E53" i="6"/>
  <c r="F53" i="6" s="1"/>
  <c r="F52" i="6"/>
  <c r="N51" i="6"/>
  <c r="M75" i="6" s="1"/>
  <c r="G52" i="6"/>
  <c r="J51" i="6"/>
  <c r="I75" i="6" s="1"/>
  <c r="O51" i="6"/>
  <c r="N75" i="6" s="1"/>
  <c r="I51" i="6"/>
  <c r="H75" i="6" s="1"/>
  <c r="H51" i="6"/>
  <c r="G75" i="6" s="1"/>
  <c r="P51" i="6"/>
  <c r="O75" i="6" s="1"/>
  <c r="K51" i="6"/>
  <c r="J75" i="6" s="1"/>
  <c r="M51" i="6"/>
  <c r="L75" i="6" s="1"/>
  <c r="Q51" i="6"/>
  <c r="P75" i="6" s="1"/>
  <c r="L51" i="6"/>
  <c r="K75" i="6" s="1"/>
  <c r="M51" i="5"/>
  <c r="L75" i="5" s="1"/>
  <c r="L51" i="5"/>
  <c r="K75" i="5" s="1"/>
  <c r="K51" i="5"/>
  <c r="J75" i="5" s="1"/>
  <c r="O51" i="5"/>
  <c r="N75" i="5" s="1"/>
  <c r="G52" i="5"/>
  <c r="I51" i="5"/>
  <c r="H75" i="5" s="1"/>
  <c r="H51" i="5"/>
  <c r="G75" i="5" s="1"/>
  <c r="N51" i="5"/>
  <c r="M75" i="5" s="1"/>
  <c r="J51" i="5"/>
  <c r="I75" i="5" s="1"/>
  <c r="Q51" i="5"/>
  <c r="P75" i="5" s="1"/>
  <c r="P51" i="5"/>
  <c r="O75" i="5" s="1"/>
  <c r="H53" i="7" l="1"/>
  <c r="G77" i="7" s="1"/>
  <c r="P53" i="7"/>
  <c r="O77" i="7" s="1"/>
  <c r="I53" i="7"/>
  <c r="H77" i="7" s="1"/>
  <c r="Q53" i="7"/>
  <c r="P77" i="7" s="1"/>
  <c r="M53" i="7"/>
  <c r="L77" i="7" s="1"/>
  <c r="J53" i="7"/>
  <c r="I77" i="7" s="1"/>
  <c r="K53" i="7"/>
  <c r="J77" i="7" s="1"/>
  <c r="L53" i="7"/>
  <c r="K77" i="7" s="1"/>
  <c r="N53" i="7"/>
  <c r="M77" i="7" s="1"/>
  <c r="O53" i="7"/>
  <c r="N77" i="7" s="1"/>
  <c r="O52" i="6"/>
  <c r="N76" i="6" s="1"/>
  <c r="K52" i="6"/>
  <c r="J76" i="6" s="1"/>
  <c r="H52" i="6"/>
  <c r="G76" i="6" s="1"/>
  <c r="P52" i="6"/>
  <c r="O76" i="6" s="1"/>
  <c r="J52" i="6"/>
  <c r="I76" i="6" s="1"/>
  <c r="I52" i="6"/>
  <c r="H76" i="6" s="1"/>
  <c r="Q52" i="6"/>
  <c r="P76" i="6" s="1"/>
  <c r="L52" i="6"/>
  <c r="K76" i="6" s="1"/>
  <c r="M52" i="6"/>
  <c r="L76" i="6" s="1"/>
  <c r="N52" i="6"/>
  <c r="M76" i="6" s="1"/>
  <c r="G53" i="6"/>
  <c r="G53" i="5"/>
  <c r="N52" i="5"/>
  <c r="M76" i="5" s="1"/>
  <c r="M52" i="5"/>
  <c r="L76" i="5" s="1"/>
  <c r="L52" i="5"/>
  <c r="K76" i="5" s="1"/>
  <c r="J52" i="5"/>
  <c r="I76" i="5" s="1"/>
  <c r="Q52" i="5"/>
  <c r="P76" i="5" s="1"/>
  <c r="P52" i="5"/>
  <c r="O76" i="5" s="1"/>
  <c r="I52" i="5"/>
  <c r="H76" i="5" s="1"/>
  <c r="H52" i="5"/>
  <c r="G76" i="5" s="1"/>
  <c r="O52" i="5"/>
  <c r="N76" i="5" s="1"/>
  <c r="K52" i="5"/>
  <c r="J76" i="5" s="1"/>
  <c r="H53" i="6" l="1"/>
  <c r="G77" i="6" s="1"/>
  <c r="P53" i="6"/>
  <c r="O77" i="6" s="1"/>
  <c r="L53" i="6"/>
  <c r="K77" i="6" s="1"/>
  <c r="M53" i="6"/>
  <c r="L77" i="6" s="1"/>
  <c r="I53" i="6"/>
  <c r="H77" i="6" s="1"/>
  <c r="Q53" i="6"/>
  <c r="P77" i="6" s="1"/>
  <c r="J53" i="6"/>
  <c r="I77" i="6" s="1"/>
  <c r="K53" i="6"/>
  <c r="J77" i="6" s="1"/>
  <c r="N53" i="6"/>
  <c r="M77" i="6" s="1"/>
  <c r="O53" i="6"/>
  <c r="N77" i="6" s="1"/>
  <c r="O53" i="5"/>
  <c r="N77" i="5" s="1"/>
  <c r="N53" i="5"/>
  <c r="M77" i="5" s="1"/>
  <c r="M53" i="5"/>
  <c r="L77" i="5" s="1"/>
  <c r="I53" i="5"/>
  <c r="H77" i="5" s="1"/>
  <c r="Q53" i="5"/>
  <c r="P77" i="5" s="1"/>
  <c r="P53" i="5"/>
  <c r="O77" i="5" s="1"/>
  <c r="H53" i="5"/>
  <c r="G77" i="5" s="1"/>
  <c r="L53" i="5"/>
  <c r="K77" i="5" s="1"/>
  <c r="K53" i="5"/>
  <c r="J77" i="5" s="1"/>
  <c r="J53" i="5"/>
  <c r="I77" i="5" s="1"/>
</calcChain>
</file>

<file path=xl/sharedStrings.xml><?xml version="1.0" encoding="utf-8"?>
<sst xmlns="http://schemas.openxmlformats.org/spreadsheetml/2006/main" count="1188" uniqueCount="168">
  <si>
    <t>Sample</t>
  </si>
  <si>
    <t>TREEs</t>
  </si>
  <si>
    <t>LREEs</t>
  </si>
  <si>
    <t>HREEs</t>
  </si>
  <si>
    <t>Sc</t>
  </si>
  <si>
    <t>Y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</si>
  <si>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</si>
  <si>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</si>
  <si>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</si>
  <si>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</si>
  <si>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</si>
  <si>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</si>
  <si>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</si>
  <si>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</si>
  <si>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</si>
  <si>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</si>
  <si>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</si>
  <si>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</si>
  <si>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</si>
  <si>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Lu</t>
  </si>
  <si>
    <t>Th</t>
  </si>
  <si>
    <t>U</t>
  </si>
  <si>
    <t>Al</t>
  </si>
  <si>
    <t>As</t>
  </si>
  <si>
    <t>B</t>
  </si>
  <si>
    <t>Ba</t>
  </si>
  <si>
    <t>Be</t>
  </si>
  <si>
    <t>Bi</t>
  </si>
  <si>
    <t>Ca</t>
  </si>
  <si>
    <t>Cd</t>
  </si>
  <si>
    <t>Co</t>
  </si>
  <si>
    <t>Cr</t>
  </si>
  <si>
    <t>Cu</t>
  </si>
  <si>
    <t>Fe</t>
  </si>
  <si>
    <t>Ga</t>
  </si>
  <si>
    <t>In</t>
  </si>
  <si>
    <t>K</t>
  </si>
  <si>
    <t>Li</t>
  </si>
  <si>
    <t>Mg</t>
  </si>
  <si>
    <t>Mn</t>
  </si>
  <si>
    <t>Na</t>
  </si>
  <si>
    <t>Ni</t>
  </si>
  <si>
    <t>P</t>
  </si>
  <si>
    <t>Pb</t>
  </si>
  <si>
    <t>Re</t>
  </si>
  <si>
    <t>Se</t>
  </si>
  <si>
    <t>Sr</t>
  </si>
  <si>
    <t>Tl</t>
  </si>
  <si>
    <t>V</t>
  </si>
  <si>
    <t>Zn</t>
  </si>
  <si>
    <t>Ag</t>
  </si>
  <si>
    <t>Si</t>
  </si>
  <si>
    <t>S</t>
  </si>
  <si>
    <t>Ge</t>
  </si>
  <si>
    <t>Hg</t>
  </si>
  <si>
    <t>Sn</t>
  </si>
  <si>
    <t>Zr</t>
  </si>
  <si>
    <t>Mo</t>
  </si>
  <si>
    <t>Ti</t>
  </si>
  <si>
    <t>W</t>
  </si>
  <si>
    <t>Nb</t>
  </si>
  <si>
    <t>ppm</t>
  </si>
  <si>
    <t>FD.OAP-FEED</t>
  </si>
  <si>
    <t>FD.OX-OP-1</t>
  </si>
  <si>
    <t>FD.OX-OP-2</t>
  </si>
  <si>
    <t>FD.OX-OP-3</t>
  </si>
  <si>
    <t>FD.OX-OP-4</t>
  </si>
  <si>
    <t>FD.OX-OP-5</t>
  </si>
  <si>
    <t>FD.OX-OP-6</t>
  </si>
  <si>
    <t>FD.OX-OP-7</t>
  </si>
  <si>
    <t>FD.OX-OP-8</t>
  </si>
  <si>
    <t>FD.OX-OP-9</t>
  </si>
  <si>
    <t>FD.OX-OP-10</t>
  </si>
  <si>
    <t>FD.OX-OP-11</t>
  </si>
  <si>
    <t>FD.OX-OP-12</t>
  </si>
  <si>
    <t>FD.OAP-A-1</t>
  </si>
  <si>
    <t>FD.OAP-A-2</t>
  </si>
  <si>
    <t>FD.OAP-A-3</t>
  </si>
  <si>
    <t>FD.OAP-A-4</t>
  </si>
  <si>
    <t>FD.OAP-A-5</t>
  </si>
  <si>
    <t>FD.OAP-A-6</t>
  </si>
  <si>
    <t>FD.OAP-A-7</t>
  </si>
  <si>
    <t>FD.OAP-A-8</t>
  </si>
  <si>
    <t>FD.OAP-A-9</t>
  </si>
  <si>
    <t>FD.OAP-A-10</t>
  </si>
  <si>
    <t>FD.OAP-A-11</t>
  </si>
  <si>
    <t>FD.OAP-A-12</t>
  </si>
  <si>
    <t>FD.OAP-B-1</t>
  </si>
  <si>
    <t>FD.OAP-B-2</t>
  </si>
  <si>
    <t>FD.OAP-B-3</t>
  </si>
  <si>
    <t>FD.OAP-B-4</t>
  </si>
  <si>
    <t>FD.OAP-B-5</t>
  </si>
  <si>
    <t>FD.OAP-B-6</t>
  </si>
  <si>
    <t>FD.OAP-B-7</t>
  </si>
  <si>
    <t>FD.OAP-B-8</t>
  </si>
  <si>
    <t>FD.OAP-B-9</t>
  </si>
  <si>
    <t>FD.OAP-B-10</t>
  </si>
  <si>
    <t>FD.OAP-B-11</t>
  </si>
  <si>
    <t>FD.OAP-B-12</t>
  </si>
  <si>
    <t>Oxalic Dihydrate</t>
  </si>
  <si>
    <t>Sample ID</t>
  </si>
  <si>
    <t>NaOH added (mL)</t>
  </si>
  <si>
    <t>HCl Added (mL)</t>
  </si>
  <si>
    <t>Ox Acid Added (mL)</t>
  </si>
  <si>
    <t>Samples Taken (mL)</t>
  </si>
  <si>
    <t>Current Volume (mL)</t>
  </si>
  <si>
    <t>Ox_O_Precip_1</t>
  </si>
  <si>
    <t>Ox-O_Precip-2</t>
  </si>
  <si>
    <t>Ox-O-Precip-3</t>
  </si>
  <si>
    <t>Ox-O-Precip-4</t>
  </si>
  <si>
    <t>Ox-O-Precip-5</t>
  </si>
  <si>
    <t>Ox-O-Precip-6</t>
  </si>
  <si>
    <t>Ox-O_precip-7</t>
  </si>
  <si>
    <t>Ox-O-Precip-8</t>
  </si>
  <si>
    <t>Ox-O-Precip-9</t>
  </si>
  <si>
    <t>Ox-O-Precip-10</t>
  </si>
  <si>
    <t>Ox-O-Precip-11</t>
  </si>
  <si>
    <t>Ox-O-Precip-12</t>
  </si>
  <si>
    <t>Bio Oxalic Acid A</t>
  </si>
  <si>
    <t>OAP-A-1</t>
  </si>
  <si>
    <t>OAP-A-2</t>
  </si>
  <si>
    <t>OAP-A-3</t>
  </si>
  <si>
    <t>OAP-A-4</t>
  </si>
  <si>
    <t>OAP-A-5</t>
  </si>
  <si>
    <t>OAP-A-6</t>
  </si>
  <si>
    <t>OAP-A-7</t>
  </si>
  <si>
    <t>OAP-A-8</t>
  </si>
  <si>
    <t>OAP-A-9</t>
  </si>
  <si>
    <t>OAP-A-10</t>
  </si>
  <si>
    <t>OAP-A-11</t>
  </si>
  <si>
    <t>OAP-A-12</t>
  </si>
  <si>
    <t>Bio Oxalic Acid B</t>
  </si>
  <si>
    <t>OAP-B-1</t>
  </si>
  <si>
    <t>OAP-B-2</t>
  </si>
  <si>
    <t>OAP-B-3</t>
  </si>
  <si>
    <t>OAP-B-4</t>
  </si>
  <si>
    <t>OAP-B-5</t>
  </si>
  <si>
    <t>OAP-B-6</t>
  </si>
  <si>
    <t>OAP-B-7</t>
  </si>
  <si>
    <t>OAP-B-8</t>
  </si>
  <si>
    <t>OAP-B-9</t>
  </si>
  <si>
    <t>OAP-B-10</t>
  </si>
  <si>
    <t>OAP-B-11</t>
  </si>
  <si>
    <t>OAP-B-12</t>
  </si>
  <si>
    <t>FEED</t>
  </si>
  <si>
    <t>HREE</t>
  </si>
  <si>
    <t>LREE</t>
  </si>
  <si>
    <t>TREE</t>
  </si>
  <si>
    <t>Accumulated</t>
  </si>
  <si>
    <t>Single step</t>
  </si>
  <si>
    <t> </t>
  </si>
  <si>
    <t>Recoveries (%)</t>
  </si>
  <si>
    <t>Oxalic acid Dosage / g/L</t>
  </si>
  <si>
    <t>Oxalic acid dihydrate Dosage / g/L</t>
  </si>
  <si>
    <t>Cumulative</t>
  </si>
  <si>
    <t>Incremental</t>
  </si>
  <si>
    <t>Total</t>
  </si>
  <si>
    <t>Extracted</t>
  </si>
  <si>
    <t>Added</t>
  </si>
  <si>
    <t>Dilution Factor</t>
  </si>
  <si>
    <t>Volume (mL)</t>
  </si>
  <si>
    <t>Original Oxalic Acid</t>
  </si>
  <si>
    <t>KEY IMPs</t>
  </si>
  <si>
    <t>Concentration of oxalic acid (g/L)</t>
  </si>
  <si>
    <t>O (commercial oxalic acid)</t>
  </si>
  <si>
    <t>A (bio-oxalic acid)</t>
  </si>
  <si>
    <t>B (bio-oxalic acid)</t>
  </si>
  <si>
    <r>
      <t>Supplementary Data 1.</t>
    </r>
    <r>
      <rPr>
        <sz val="11"/>
        <color theme="1"/>
        <rFont val="Times New Roman"/>
        <family val="1"/>
      </rPr>
      <t xml:space="preserve"> Elemental composition of the leachate used for REE precipitation experiments, including concentrations of REEs and non-REE metal ions, and oxalic acid concentrations used in the precipitation assays. These data support the results shown in Fig. 3b and Supplementary Fig. 8.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</si>
</sst>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1"/>
      <color theme="1"/>
      <name val="Aptos Narrow"/>
      <family val="2"/>
      <scheme val="minor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A6C9EC"/>
        <bgColor indexed="64"/>
      </patternFill>
    </fill>
    <fill>
      <patternFill patternType="solid">
        <fgColor rgb="FFC0E4F5"/>
        <bgColor indexed="64"/>
      </patternFill>
    </fill>
    <fill>
      <patternFill patternType="solid">
        <fgColor rgb="FF4D93D9"/>
        <bgColor indexed="64"/>
      </patternFill>
    </fill>
    <fill>
      <patternFill patternType="solid">
        <fgColor rgb="FFD0D0D0"/>
        <bgColor rgb="FF000000"/>
      </patternFill>
    </fill>
    <fill>
      <patternFill patternType="solid">
        <fgColor rgb="FFF5C6AB"/>
        <bgColor rgb="FF000000"/>
      </patternFill>
    </fill>
    <fill>
      <patternFill patternType="solid">
        <fgColor rgb="FFFBE2D5"/>
        <bgColor rgb="FF000000"/>
      </patternFill>
    </fill>
    <fill>
      <patternFill patternType="solid">
        <fgColor rgb="FF4D93D9"/>
        <bgColor rgb="FF000000"/>
      </patternFill>
    </fill>
    <fill>
      <patternFill patternType="solid">
        <fgColor rgb="FFC0E4F5"/>
        <bgColor rgb="FF000000"/>
      </patternFill>
    </fill>
    <fill>
      <patternFill patternType="solid">
        <fgColor theme="5" tint="-0.249977111117893"/>
        <bgColor indexed="64"/>
      </patternFill>
    </fill>
  </fills>
  <borders count="18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3" fillId="0" borderId="0" xfId="0" applyFont="1"/>
    <xf numFmtId="0" fontId="1" fillId="9" borderId="0" xfId="0" applyFont="1" applyFill="1"/>
    <xf numFmtId="0" fontId="1" fillId="8" borderId="0" xfId="0" applyFont="1" applyFill="1"/>
    <xf numFmtId="0" fontId="1" fillId="6" borderId="0" xfId="0" applyFont="1" applyFill="1"/>
    <xf numFmtId="0" fontId="1" fillId="10" borderId="0" xfId="0" applyFont="1" applyFill="1"/>
    <xf numFmtId="0" fontId="1" fillId="7" borderId="0" xfId="0" applyFont="1" applyFill="1"/>
    <xf numFmtId="0" fontId="1" fillId="0" borderId="17" xfId="0" applyFont="1" applyBorder="1"/>
    <xf numFmtId="0" fontId="1" fillId="0" borderId="8" xfId="0" applyFont="1" applyBorder="1"/>
    <xf numFmtId="0" fontId="1" fillId="0" borderId="7" xfId="0" applyFont="1" applyBorder="1"/>
    <xf numFmtId="0" fontId="1" fillId="0" borderId="6" xfId="0" applyFont="1" applyBorder="1"/>
    <xf numFmtId="0" fontId="1" fillId="0" borderId="9" xfId="0" applyFont="1" applyBorder="1"/>
    <xf numFmtId="0" fontId="1" fillId="5" borderId="14" xfId="0" applyFont="1" applyFill="1" applyBorder="1"/>
    <xf numFmtId="0" fontId="1" fillId="5" borderId="0" xfId="0" applyFont="1" applyFill="1"/>
    <xf numFmtId="0" fontId="1" fillId="5" borderId="3" xfId="0" applyFont="1" applyFill="1" applyBorder="1"/>
    <xf numFmtId="0" fontId="1" fillId="5" borderId="2" xfId="0" applyFont="1" applyFill="1" applyBorder="1"/>
    <xf numFmtId="0" fontId="1" fillId="5" borderId="1" xfId="0" applyFont="1" applyFill="1" applyBorder="1"/>
    <xf numFmtId="0" fontId="2" fillId="0" borderId="8" xfId="0" applyFont="1" applyBorder="1"/>
    <xf numFmtId="0" fontId="2" fillId="0" borderId="7" xfId="0" applyFont="1" applyBorder="1"/>
    <xf numFmtId="0" fontId="2" fillId="0" borderId="6" xfId="0" applyFont="1" applyBorder="1"/>
    <xf numFmtId="0" fontId="1" fillId="0" borderId="5" xfId="0" applyFont="1" applyBorder="1"/>
    <xf numFmtId="0" fontId="1" fillId="0" borderId="4" xfId="0" applyFont="1" applyBorder="1"/>
    <xf numFmtId="0" fontId="2" fillId="0" borderId="5" xfId="0" applyFont="1" applyBorder="1"/>
    <xf numFmtId="0" fontId="2" fillId="0" borderId="4" xfId="0" applyFont="1" applyBorder="1"/>
    <xf numFmtId="164" fontId="1" fillId="0" borderId="0" xfId="0" applyNumberFormat="1" applyFont="1"/>
    <xf numFmtId="164" fontId="1" fillId="0" borderId="4" xfId="0" applyNumberFormat="1" applyFont="1" applyBorder="1"/>
    <xf numFmtId="0" fontId="1" fillId="0" borderId="13" xfId="0" applyFont="1" applyBorder="1"/>
    <xf numFmtId="0" fontId="1" fillId="0" borderId="3" xfId="0" applyFont="1" applyBorder="1"/>
    <xf numFmtId="0" fontId="1" fillId="0" borderId="2" xfId="0" applyFont="1" applyBorder="1"/>
    <xf numFmtId="0" fontId="1" fillId="0" borderId="1" xfId="0" applyFont="1" applyBorder="1"/>
    <xf numFmtId="0" fontId="1" fillId="5" borderId="5" xfId="0" applyFont="1" applyFill="1" applyBorder="1"/>
    <xf numFmtId="0" fontId="1" fillId="5" borderId="4" xfId="0" applyFont="1" applyFill="1" applyBorder="1"/>
    <xf numFmtId="0" fontId="3" fillId="0" borderId="7" xfId="0" applyFont="1" applyBorder="1"/>
    <xf numFmtId="0" fontId="3" fillId="0" borderId="2" xfId="0" applyFont="1" applyBorder="1"/>
    <xf numFmtId="0" fontId="1" fillId="5" borderId="15" xfId="0" applyFont="1" applyFill="1" applyBorder="1"/>
    <xf numFmtId="0" fontId="1" fillId="5" borderId="16" xfId="0" applyFont="1" applyFill="1" applyBorder="1"/>
    <xf numFmtId="0" fontId="1" fillId="0" borderId="12" xfId="0" applyFont="1" applyBorder="1"/>
    <xf numFmtId="0" fontId="1" fillId="0" borderId="11" xfId="0" applyFont="1" applyBorder="1"/>
    <xf numFmtId="0" fontId="1" fillId="0" borderId="10" xfId="0" applyFont="1" applyBorder="1"/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105"/>
  <sheetViews>
    <sheetView tabSelected="1" topLeftCell="D1" zoomScale="134" workbookViewId="0"/>
  </sheetViews>
  <sheetFormatPr baseColWidth="10" defaultColWidth="8.83203125" defaultRowHeight="14" x14ac:dyDescent="0.15"/>
  <cols>
    <col min="1" max="1" width="23.5" style="2" customWidth="1"/>
    <col min="2" max="2" width="14.1640625" style="2" bestFit="1" customWidth="1"/>
    <col min="3" max="3" width="12.83203125" style="2" bestFit="1" customWidth="1"/>
    <col min="4" max="4" width="15.33203125" style="2" bestFit="1" customWidth="1"/>
    <col min="5" max="5" width="16" style="2" bestFit="1" customWidth="1"/>
    <col min="6" max="6" width="16.6640625" style="2" bestFit="1" customWidth="1"/>
    <col min="7" max="16384" width="8.83203125" style="2"/>
  </cols>
  <sheetData>
    <row r="1" spans="1:61" x14ac:dyDescent="0.15">
      <c r="A1" s="44" t="s">
        <v>167</v>
      </c>
    </row>
    <row r="2" spans="1:61" x14ac:dyDescent="0.15">
      <c r="A2" s="2" t="s">
        <v>0</v>
      </c>
      <c r="B2" s="2" t="s">
        <v>163</v>
      </c>
    </row>
    <row r="3" spans="1:61" x14ac:dyDescent="0.15">
      <c r="A3" s="2" t="s">
        <v>164</v>
      </c>
      <c r="B3" s="2">
        <v>126</v>
      </c>
    </row>
    <row r="4" spans="1:61" x14ac:dyDescent="0.15">
      <c r="A4" s="2" t="s">
        <v>165</v>
      </c>
      <c r="B4" s="2">
        <v>42.7</v>
      </c>
    </row>
    <row r="5" spans="1:61" x14ac:dyDescent="0.15">
      <c r="A5" s="2" t="s">
        <v>166</v>
      </c>
      <c r="B5" s="2">
        <v>22</v>
      </c>
    </row>
    <row r="6" spans="1:61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</row>
    <row r="7" spans="1:61" x14ac:dyDescent="0.15">
      <c r="A7" s="1" t="s">
        <v>0</v>
      </c>
      <c r="B7" s="3" t="s">
        <v>1</v>
      </c>
      <c r="C7" s="4" t="s">
        <v>2</v>
      </c>
      <c r="D7" s="5" t="s">
        <v>3</v>
      </c>
      <c r="E7" s="4" t="s">
        <v>4</v>
      </c>
      <c r="F7" s="5" t="s">
        <v>5</v>
      </c>
      <c r="G7" s="4" t="s">
        <v>6</v>
      </c>
      <c r="H7" s="4" t="s">
        <v>7</v>
      </c>
      <c r="I7" s="4" t="s">
        <v>8</v>
      </c>
      <c r="J7" s="4" t="s">
        <v>9</v>
      </c>
      <c r="K7" s="4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  <c r="T7" s="5" t="s">
        <v>19</v>
      </c>
      <c r="U7" s="1" t="s">
        <v>20</v>
      </c>
      <c r="V7" s="1" t="s">
        <v>21</v>
      </c>
      <c r="W7" s="1" t="s">
        <v>22</v>
      </c>
      <c r="X7" s="1" t="s">
        <v>23</v>
      </c>
      <c r="Y7" s="1" t="s">
        <v>24</v>
      </c>
      <c r="Z7" s="1" t="s">
        <v>25</v>
      </c>
      <c r="AA7" s="1" t="s">
        <v>26</v>
      </c>
      <c r="AB7" s="1" t="s">
        <v>27</v>
      </c>
      <c r="AC7" s="1" t="s">
        <v>28</v>
      </c>
      <c r="AD7" s="1" t="s">
        <v>29</v>
      </c>
      <c r="AE7" s="1" t="s">
        <v>30</v>
      </c>
      <c r="AF7" s="1" t="s">
        <v>31</v>
      </c>
      <c r="AG7" s="1" t="s">
        <v>32</v>
      </c>
      <c r="AH7" s="1" t="s">
        <v>33</v>
      </c>
      <c r="AI7" s="1" t="s">
        <v>34</v>
      </c>
      <c r="AJ7" s="1" t="s">
        <v>35</v>
      </c>
      <c r="AK7" s="1" t="s">
        <v>36</v>
      </c>
      <c r="AL7" s="1" t="s">
        <v>37</v>
      </c>
      <c r="AM7" s="1" t="s">
        <v>38</v>
      </c>
      <c r="AN7" s="1" t="s">
        <v>39</v>
      </c>
      <c r="AO7" s="1" t="s">
        <v>40</v>
      </c>
      <c r="AP7" s="1" t="s">
        <v>41</v>
      </c>
      <c r="AQ7" s="1" t="s">
        <v>42</v>
      </c>
      <c r="AR7" s="1" t="s">
        <v>43</v>
      </c>
      <c r="AS7" s="1" t="s">
        <v>44</v>
      </c>
      <c r="AT7" s="1" t="s">
        <v>45</v>
      </c>
      <c r="AU7" s="1" t="s">
        <v>46</v>
      </c>
      <c r="AV7" s="1" t="s">
        <v>47</v>
      </c>
      <c r="AW7" s="1" t="s">
        <v>48</v>
      </c>
      <c r="AX7" s="1" t="s">
        <v>49</v>
      </c>
      <c r="AY7" s="1" t="s">
        <v>50</v>
      </c>
      <c r="AZ7" s="1" t="s">
        <v>51</v>
      </c>
      <c r="BA7" s="1" t="s">
        <v>52</v>
      </c>
      <c r="BB7" s="1" t="s">
        <v>53</v>
      </c>
      <c r="BC7" s="1" t="s">
        <v>54</v>
      </c>
      <c r="BD7" s="1" t="s">
        <v>55</v>
      </c>
      <c r="BE7" s="1" t="s">
        <v>56</v>
      </c>
      <c r="BF7" s="1" t="s">
        <v>57</v>
      </c>
      <c r="BG7" s="1" t="s">
        <v>58</v>
      </c>
      <c r="BH7" s="1" t="s">
        <v>59</v>
      </c>
      <c r="BI7" s="1" t="s">
        <v>60</v>
      </c>
    </row>
    <row r="8" spans="1:61" x14ac:dyDescent="0.15">
      <c r="A8" s="1"/>
      <c r="B8" s="3" t="s">
        <v>61</v>
      </c>
      <c r="C8" s="4" t="s">
        <v>61</v>
      </c>
      <c r="D8" s="5" t="s">
        <v>61</v>
      </c>
      <c r="E8" s="4" t="s">
        <v>61</v>
      </c>
      <c r="F8" s="5" t="s">
        <v>61</v>
      </c>
      <c r="G8" s="4" t="s">
        <v>61</v>
      </c>
      <c r="H8" s="4" t="s">
        <v>61</v>
      </c>
      <c r="I8" s="4" t="s">
        <v>61</v>
      </c>
      <c r="J8" s="4" t="s">
        <v>61</v>
      </c>
      <c r="K8" s="4" t="s">
        <v>61</v>
      </c>
      <c r="L8" s="5" t="s">
        <v>61</v>
      </c>
      <c r="M8" s="5" t="s">
        <v>61</v>
      </c>
      <c r="N8" s="5" t="s">
        <v>61</v>
      </c>
      <c r="O8" s="5" t="s">
        <v>61</v>
      </c>
      <c r="P8" s="5" t="s">
        <v>61</v>
      </c>
      <c r="Q8" s="5" t="s">
        <v>61</v>
      </c>
      <c r="R8" s="5" t="s">
        <v>61</v>
      </c>
      <c r="S8" s="5" t="s">
        <v>61</v>
      </c>
      <c r="T8" s="5" t="s">
        <v>61</v>
      </c>
      <c r="U8" s="1" t="s">
        <v>61</v>
      </c>
      <c r="V8" s="1" t="s">
        <v>61</v>
      </c>
      <c r="W8" s="1" t="s">
        <v>61</v>
      </c>
      <c r="X8" s="1" t="s">
        <v>61</v>
      </c>
      <c r="Y8" s="1" t="s">
        <v>61</v>
      </c>
      <c r="Z8" s="1" t="s">
        <v>61</v>
      </c>
      <c r="AA8" s="1" t="s">
        <v>61</v>
      </c>
      <c r="AB8" s="1" t="s">
        <v>61</v>
      </c>
      <c r="AC8" s="1" t="s">
        <v>61</v>
      </c>
      <c r="AD8" s="1" t="s">
        <v>61</v>
      </c>
      <c r="AE8" s="1" t="s">
        <v>61</v>
      </c>
      <c r="AF8" s="1" t="s">
        <v>61</v>
      </c>
      <c r="AG8" s="1" t="s">
        <v>61</v>
      </c>
      <c r="AH8" s="1" t="s">
        <v>61</v>
      </c>
      <c r="AI8" s="1" t="s">
        <v>61</v>
      </c>
      <c r="AJ8" s="1" t="s">
        <v>61</v>
      </c>
      <c r="AK8" s="1" t="s">
        <v>61</v>
      </c>
      <c r="AL8" s="1" t="s">
        <v>61</v>
      </c>
      <c r="AM8" s="1" t="s">
        <v>61</v>
      </c>
      <c r="AN8" s="1" t="s">
        <v>61</v>
      </c>
      <c r="AO8" s="1" t="s">
        <v>61</v>
      </c>
      <c r="AP8" s="1" t="s">
        <v>61</v>
      </c>
      <c r="AQ8" s="1" t="s">
        <v>61</v>
      </c>
      <c r="AR8" s="1" t="s">
        <v>61</v>
      </c>
      <c r="AS8" s="1" t="s">
        <v>61</v>
      </c>
      <c r="AT8" s="1" t="s">
        <v>61</v>
      </c>
      <c r="AU8" s="1" t="s">
        <v>61</v>
      </c>
      <c r="AV8" s="1" t="s">
        <v>61</v>
      </c>
      <c r="AW8" s="1" t="s">
        <v>61</v>
      </c>
      <c r="AX8" s="1" t="s">
        <v>61</v>
      </c>
      <c r="AY8" s="1" t="s">
        <v>61</v>
      </c>
      <c r="AZ8" s="1" t="s">
        <v>61</v>
      </c>
      <c r="BA8" s="1" t="s">
        <v>61</v>
      </c>
      <c r="BB8" s="1" t="s">
        <v>61</v>
      </c>
      <c r="BC8" s="1" t="s">
        <v>61</v>
      </c>
      <c r="BD8" s="1" t="s">
        <v>61</v>
      </c>
      <c r="BE8" s="1" t="s">
        <v>61</v>
      </c>
      <c r="BF8" s="1" t="s">
        <v>61</v>
      </c>
      <c r="BG8" s="1" t="s">
        <v>61</v>
      </c>
      <c r="BH8" s="1" t="s">
        <v>61</v>
      </c>
      <c r="BI8" s="1" t="s">
        <v>61</v>
      </c>
    </row>
    <row r="9" spans="1:61" x14ac:dyDescent="0.15">
      <c r="A9" s="1" t="s">
        <v>62</v>
      </c>
      <c r="B9" s="1">
        <v>1416.8050000000001</v>
      </c>
      <c r="C9" s="1">
        <v>1311.7840000000001</v>
      </c>
      <c r="D9" s="1">
        <v>105.021</v>
      </c>
      <c r="E9" s="1">
        <v>1.474</v>
      </c>
      <c r="F9" s="1">
        <v>39.630000000000003</v>
      </c>
      <c r="G9" s="1">
        <v>268.3</v>
      </c>
      <c r="H9" s="1">
        <v>452.5</v>
      </c>
      <c r="I9" s="1">
        <v>94.29</v>
      </c>
      <c r="J9" s="1">
        <v>432.4</v>
      </c>
      <c r="K9" s="1">
        <v>62.82</v>
      </c>
      <c r="L9" s="1">
        <v>3.1970000000000001</v>
      </c>
      <c r="M9" s="1">
        <v>29.68</v>
      </c>
      <c r="N9" s="1">
        <v>5.5369999999999999</v>
      </c>
      <c r="O9" s="1">
        <v>13.84</v>
      </c>
      <c r="P9" s="1">
        <v>2.7090000000000001</v>
      </c>
      <c r="Q9" s="1">
        <v>6.1020000000000003</v>
      </c>
      <c r="R9" s="1">
        <v>1.0760000000000001</v>
      </c>
      <c r="S9" s="1">
        <v>2.8610000000000002</v>
      </c>
      <c r="T9" s="1">
        <v>0.38900000000000001</v>
      </c>
      <c r="U9" s="1">
        <v>15.36</v>
      </c>
      <c r="V9" s="1">
        <v>30.39</v>
      </c>
      <c r="W9" s="1">
        <v>235.7</v>
      </c>
      <c r="X9" s="1">
        <v>7.125</v>
      </c>
      <c r="Y9" s="1">
        <v>0.61899999999999999</v>
      </c>
      <c r="Z9" s="1">
        <v>0.14199999999999999</v>
      </c>
      <c r="AA9" s="1">
        <v>0</v>
      </c>
      <c r="AB9" s="1">
        <v>0.32100000000000001</v>
      </c>
      <c r="AC9" s="1">
        <v>14.46</v>
      </c>
      <c r="AD9" s="1">
        <v>5.1999999999999998E-2</v>
      </c>
      <c r="AE9" s="1">
        <v>0.23</v>
      </c>
      <c r="AF9" s="1">
        <v>0.27300000000000002</v>
      </c>
      <c r="AG9" s="1">
        <v>1.9830000000000001</v>
      </c>
      <c r="AH9" s="1">
        <v>0.60099999999999998</v>
      </c>
      <c r="AI9" s="1">
        <v>2.62</v>
      </c>
      <c r="AJ9" s="1">
        <v>0.99299999999999999</v>
      </c>
      <c r="AK9" s="1">
        <v>1.85</v>
      </c>
      <c r="AL9" s="1">
        <v>7.3999999999999996E-2</v>
      </c>
      <c r="AM9" s="1">
        <v>8.9939999999999998</v>
      </c>
      <c r="AN9" s="1">
        <v>27.67</v>
      </c>
      <c r="AO9" s="1">
        <v>2.0739999999999998</v>
      </c>
      <c r="AP9" s="1">
        <v>2.472</v>
      </c>
      <c r="AQ9" s="1">
        <v>0.35399999999999998</v>
      </c>
      <c r="AR9" s="1">
        <v>5.444</v>
      </c>
      <c r="AS9" s="1">
        <v>0.21</v>
      </c>
      <c r="AT9" s="1">
        <v>2.5219999999999998</v>
      </c>
      <c r="AU9" s="1">
        <v>0.27600000000000002</v>
      </c>
      <c r="AV9" s="1">
        <v>3.19</v>
      </c>
      <c r="AW9" s="1">
        <v>0.17899999999999999</v>
      </c>
      <c r="AX9" s="1">
        <v>44.01</v>
      </c>
      <c r="AY9" s="1">
        <v>0.64600000000000002</v>
      </c>
      <c r="AZ9" s="1">
        <v>1.629</v>
      </c>
      <c r="BA9" s="1">
        <v>0.11</v>
      </c>
      <c r="BB9" s="1">
        <v>1.395</v>
      </c>
      <c r="BC9" s="1">
        <v>0.36299999999999999</v>
      </c>
      <c r="BD9" s="1">
        <v>0.315</v>
      </c>
      <c r="BE9" s="1">
        <v>0.17799999999999999</v>
      </c>
      <c r="BF9" s="1">
        <v>0.34499999999999997</v>
      </c>
      <c r="BG9" s="1">
        <v>3.653</v>
      </c>
      <c r="BH9" s="1">
        <v>7.7430000000000003</v>
      </c>
      <c r="BI9" s="1">
        <v>0.44500000000000001</v>
      </c>
    </row>
    <row r="10" spans="1:61" x14ac:dyDescent="0.15">
      <c r="A10" s="1" t="s">
        <v>63</v>
      </c>
      <c r="B10" s="1">
        <v>1394.05</v>
      </c>
      <c r="C10" s="1">
        <v>1294.96</v>
      </c>
      <c r="D10" s="1">
        <v>99.09</v>
      </c>
      <c r="E10" s="1">
        <v>1.35</v>
      </c>
      <c r="F10" s="1">
        <v>37.200000000000003</v>
      </c>
      <c r="G10" s="1">
        <v>269.7</v>
      </c>
      <c r="H10" s="1">
        <v>449.9</v>
      </c>
      <c r="I10" s="1">
        <v>87.2</v>
      </c>
      <c r="J10" s="1">
        <v>428.3</v>
      </c>
      <c r="K10" s="1">
        <v>58.51</v>
      </c>
      <c r="L10" s="1">
        <v>2.99</v>
      </c>
      <c r="M10" s="1">
        <v>27.83</v>
      </c>
      <c r="N10" s="1">
        <v>5.32</v>
      </c>
      <c r="O10" s="1">
        <v>13.05</v>
      </c>
      <c r="P10" s="1">
        <v>2.61</v>
      </c>
      <c r="Q10" s="1">
        <v>5.89</v>
      </c>
      <c r="R10" s="1">
        <v>1.05</v>
      </c>
      <c r="S10" s="1">
        <v>2.76</v>
      </c>
      <c r="T10" s="1">
        <v>0.39</v>
      </c>
      <c r="U10" s="1">
        <v>14.28</v>
      </c>
      <c r="V10" s="1">
        <v>28.77</v>
      </c>
      <c r="W10" s="1">
        <v>234.8</v>
      </c>
      <c r="X10" s="1">
        <v>7.29</v>
      </c>
      <c r="Y10" s="1">
        <v>0</v>
      </c>
      <c r="Z10" s="1">
        <v>0.14000000000000001</v>
      </c>
      <c r="AA10" s="1">
        <v>0</v>
      </c>
      <c r="AB10" s="1">
        <v>0</v>
      </c>
      <c r="AC10" s="1">
        <v>14.05</v>
      </c>
      <c r="AD10" s="1">
        <v>0.05</v>
      </c>
      <c r="AE10" s="1">
        <v>0.25</v>
      </c>
      <c r="AF10" s="1">
        <v>0.28999999999999998</v>
      </c>
      <c r="AG10" s="1">
        <v>1.91</v>
      </c>
      <c r="AH10" s="1">
        <v>0</v>
      </c>
      <c r="AI10" s="1">
        <v>2.66</v>
      </c>
      <c r="AJ10" s="1">
        <v>1.06</v>
      </c>
      <c r="AK10" s="1">
        <v>18.760000000000002</v>
      </c>
      <c r="AL10" s="1">
        <v>0.08</v>
      </c>
      <c r="AM10" s="1">
        <v>8.99</v>
      </c>
      <c r="AN10" s="1">
        <v>25.94</v>
      </c>
      <c r="AO10" s="1">
        <v>21.54</v>
      </c>
      <c r="AP10" s="1">
        <v>2.54</v>
      </c>
      <c r="AQ10" s="1">
        <v>0</v>
      </c>
      <c r="AR10" s="1">
        <v>5.67</v>
      </c>
      <c r="AS10" s="1">
        <v>0</v>
      </c>
      <c r="AT10" s="1">
        <v>2.5299999999999998</v>
      </c>
      <c r="AU10" s="1">
        <v>0</v>
      </c>
      <c r="AV10" s="1">
        <v>3.22</v>
      </c>
      <c r="AW10" s="1">
        <v>0</v>
      </c>
      <c r="AX10" s="1">
        <v>42.56</v>
      </c>
      <c r="AY10" s="1">
        <v>0</v>
      </c>
      <c r="AZ10" s="1">
        <v>0</v>
      </c>
      <c r="BA10" s="1">
        <v>0.3</v>
      </c>
      <c r="BB10" s="1">
        <v>1.44</v>
      </c>
      <c r="BC10" s="1">
        <v>0.35</v>
      </c>
      <c r="BD10" s="1">
        <v>0.37</v>
      </c>
      <c r="BE10" s="1">
        <v>0.2</v>
      </c>
      <c r="BF10" s="1">
        <v>0.35</v>
      </c>
      <c r="BG10" s="1">
        <v>3.58</v>
      </c>
      <c r="BH10" s="1">
        <v>7.63</v>
      </c>
      <c r="BI10" s="1">
        <v>0.47</v>
      </c>
    </row>
    <row r="11" spans="1:61" x14ac:dyDescent="0.15">
      <c r="A11" s="1" t="s">
        <v>64</v>
      </c>
      <c r="B11" s="1">
        <v>1197.76</v>
      </c>
      <c r="C11" s="1">
        <v>1114.3900000000001</v>
      </c>
      <c r="D11" s="1">
        <v>83.37</v>
      </c>
      <c r="E11" s="1">
        <v>1.2</v>
      </c>
      <c r="F11" s="1">
        <v>33.869999999999997</v>
      </c>
      <c r="G11" s="1">
        <v>253.5</v>
      </c>
      <c r="H11" s="1">
        <v>402.2</v>
      </c>
      <c r="I11" s="1">
        <v>70.930000000000007</v>
      </c>
      <c r="J11" s="1">
        <v>343.5</v>
      </c>
      <c r="K11" s="1">
        <v>43.06</v>
      </c>
      <c r="L11" s="1">
        <v>2.17</v>
      </c>
      <c r="M11" s="1">
        <v>21.47</v>
      </c>
      <c r="N11" s="1">
        <v>4.26</v>
      </c>
      <c r="O11" s="1">
        <v>10.79</v>
      </c>
      <c r="P11" s="1">
        <v>2.21</v>
      </c>
      <c r="Q11" s="1">
        <v>5.01</v>
      </c>
      <c r="R11" s="1">
        <v>0.89</v>
      </c>
      <c r="S11" s="1">
        <v>2.36</v>
      </c>
      <c r="T11" s="1">
        <v>0.34</v>
      </c>
      <c r="U11" s="1">
        <v>12.57</v>
      </c>
      <c r="V11" s="1">
        <v>23.37</v>
      </c>
      <c r="W11" s="1">
        <v>237.1</v>
      </c>
      <c r="X11" s="1">
        <v>6.88</v>
      </c>
      <c r="Y11" s="1">
        <v>0</v>
      </c>
      <c r="Z11" s="1">
        <v>0.14000000000000001</v>
      </c>
      <c r="AA11" s="1">
        <v>0</v>
      </c>
      <c r="AB11" s="1">
        <v>0</v>
      </c>
      <c r="AC11" s="1">
        <v>14.15</v>
      </c>
      <c r="AD11" s="1">
        <v>0.04</v>
      </c>
      <c r="AE11" s="1">
        <v>0.24</v>
      </c>
      <c r="AF11" s="1">
        <v>0.28000000000000003</v>
      </c>
      <c r="AG11" s="1">
        <v>1.83</v>
      </c>
      <c r="AH11" s="1">
        <v>0</v>
      </c>
      <c r="AI11" s="1">
        <v>2.2200000000000002</v>
      </c>
      <c r="AJ11" s="1">
        <v>0.92</v>
      </c>
      <c r="AK11" s="1">
        <v>20.88</v>
      </c>
      <c r="AL11" s="1">
        <v>7.0000000000000007E-2</v>
      </c>
      <c r="AM11" s="1">
        <v>8.93</v>
      </c>
      <c r="AN11" s="1">
        <v>25.83</v>
      </c>
      <c r="AO11" s="1">
        <v>21.39</v>
      </c>
      <c r="AP11" s="1">
        <v>2.5499999999999998</v>
      </c>
      <c r="AQ11" s="1">
        <v>0</v>
      </c>
      <c r="AR11" s="1">
        <v>5</v>
      </c>
      <c r="AS11" s="1">
        <v>0</v>
      </c>
      <c r="AT11" s="1">
        <v>2.2599999999999998</v>
      </c>
      <c r="AU11" s="1">
        <v>0</v>
      </c>
      <c r="AV11" s="1">
        <v>2.87</v>
      </c>
      <c r="AW11" s="1">
        <v>0</v>
      </c>
      <c r="AX11" s="1">
        <v>42.31</v>
      </c>
      <c r="AY11" s="1">
        <v>0</v>
      </c>
      <c r="AZ11" s="1">
        <v>0</v>
      </c>
      <c r="BA11" s="1">
        <v>0.1</v>
      </c>
      <c r="BB11" s="1">
        <v>1.34</v>
      </c>
      <c r="BC11" s="1">
        <v>0.3</v>
      </c>
      <c r="BD11" s="1">
        <v>0.34</v>
      </c>
      <c r="BE11" s="1">
        <v>0.18</v>
      </c>
      <c r="BF11" s="1">
        <v>0.31</v>
      </c>
      <c r="BG11" s="1">
        <v>3.15</v>
      </c>
      <c r="BH11" s="1">
        <v>7.42</v>
      </c>
      <c r="BI11" s="1">
        <v>0.43</v>
      </c>
    </row>
    <row r="12" spans="1:61" x14ac:dyDescent="0.15">
      <c r="A12" s="1" t="s">
        <v>65</v>
      </c>
      <c r="B12" s="1">
        <v>921.06</v>
      </c>
      <c r="C12" s="1">
        <v>853.76</v>
      </c>
      <c r="D12" s="1">
        <v>67.3</v>
      </c>
      <c r="E12" s="1">
        <v>1</v>
      </c>
      <c r="F12" s="1">
        <v>30.48</v>
      </c>
      <c r="G12" s="1">
        <v>222.2</v>
      </c>
      <c r="H12" s="1">
        <v>316.39999999999998</v>
      </c>
      <c r="I12" s="1">
        <v>54.03</v>
      </c>
      <c r="J12" s="1">
        <v>231.7</v>
      </c>
      <c r="K12" s="1">
        <v>28.43</v>
      </c>
      <c r="L12" s="1">
        <v>1.41</v>
      </c>
      <c r="M12" s="1">
        <v>15.09</v>
      </c>
      <c r="N12" s="1">
        <v>3.15</v>
      </c>
      <c r="O12" s="1">
        <v>8.4499999999999993</v>
      </c>
      <c r="P12" s="1">
        <v>1.76</v>
      </c>
      <c r="Q12" s="1">
        <v>4</v>
      </c>
      <c r="R12" s="1">
        <v>0.73</v>
      </c>
      <c r="S12" s="1">
        <v>1.95</v>
      </c>
      <c r="T12" s="1">
        <v>0.28000000000000003</v>
      </c>
      <c r="U12" s="1">
        <v>10.91</v>
      </c>
      <c r="V12" s="1">
        <v>18.36</v>
      </c>
      <c r="W12" s="1">
        <v>219.8</v>
      </c>
      <c r="X12" s="1">
        <v>6.28</v>
      </c>
      <c r="Y12" s="1">
        <v>0</v>
      </c>
      <c r="Z12" s="1">
        <v>0.14000000000000001</v>
      </c>
      <c r="AA12" s="1">
        <v>0</v>
      </c>
      <c r="AB12" s="1">
        <v>0</v>
      </c>
      <c r="AC12" s="1">
        <v>14.16</v>
      </c>
      <c r="AD12" s="1">
        <v>0.04</v>
      </c>
      <c r="AE12" s="1">
        <v>0.23</v>
      </c>
      <c r="AF12" s="1">
        <v>0.27</v>
      </c>
      <c r="AG12" s="1">
        <v>1.75</v>
      </c>
      <c r="AH12" s="1">
        <v>0</v>
      </c>
      <c r="AI12" s="1">
        <v>1.84</v>
      </c>
      <c r="AJ12" s="1">
        <v>0.76</v>
      </c>
      <c r="AK12" s="1">
        <v>22.99</v>
      </c>
      <c r="AL12" s="1">
        <v>0.06</v>
      </c>
      <c r="AM12" s="1">
        <v>8.94</v>
      </c>
      <c r="AN12" s="1">
        <v>25.76</v>
      </c>
      <c r="AO12" s="1">
        <v>22.42</v>
      </c>
      <c r="AP12" s="1">
        <v>2.5299999999999998</v>
      </c>
      <c r="AQ12" s="1">
        <v>0</v>
      </c>
      <c r="AR12" s="1">
        <v>4.16</v>
      </c>
      <c r="AS12" s="1">
        <v>0</v>
      </c>
      <c r="AT12" s="1">
        <v>1.86</v>
      </c>
      <c r="AU12" s="1">
        <v>0</v>
      </c>
      <c r="AV12" s="1">
        <v>0</v>
      </c>
      <c r="AW12" s="1">
        <v>0</v>
      </c>
      <c r="AX12" s="1">
        <v>42.28</v>
      </c>
      <c r="AY12" s="1">
        <v>0</v>
      </c>
      <c r="AZ12" s="1">
        <v>0</v>
      </c>
      <c r="BA12" s="1">
        <v>0.39</v>
      </c>
      <c r="BB12" s="1">
        <v>1.1399999999999999</v>
      </c>
      <c r="BC12" s="1">
        <v>0.24</v>
      </c>
      <c r="BD12" s="1">
        <v>0.28999999999999998</v>
      </c>
      <c r="BE12" s="1">
        <v>0.16</v>
      </c>
      <c r="BF12" s="1">
        <v>0.28000000000000003</v>
      </c>
      <c r="BG12" s="1">
        <v>2.69</v>
      </c>
      <c r="BH12" s="1">
        <v>7.21</v>
      </c>
      <c r="BI12" s="1">
        <v>0.37</v>
      </c>
    </row>
    <row r="13" spans="1:61" x14ac:dyDescent="0.15">
      <c r="A13" s="1" t="s">
        <v>66</v>
      </c>
      <c r="B13" s="1">
        <v>843</v>
      </c>
      <c r="C13" s="1">
        <v>789.43</v>
      </c>
      <c r="D13" s="1">
        <v>53.57</v>
      </c>
      <c r="E13" s="1">
        <v>0.8</v>
      </c>
      <c r="F13" s="1">
        <v>26.33</v>
      </c>
      <c r="G13" s="1">
        <v>234.3</v>
      </c>
      <c r="H13" s="1">
        <v>303.8</v>
      </c>
      <c r="I13" s="1">
        <v>40.31</v>
      </c>
      <c r="J13" s="1">
        <v>191.5</v>
      </c>
      <c r="K13" s="1">
        <v>18.72</v>
      </c>
      <c r="L13" s="1">
        <v>0.92</v>
      </c>
      <c r="M13" s="1">
        <v>10.53</v>
      </c>
      <c r="N13" s="1">
        <v>2.2999999999999998</v>
      </c>
      <c r="O13" s="1">
        <v>6.53</v>
      </c>
      <c r="P13" s="1">
        <v>1.38</v>
      </c>
      <c r="Q13" s="1">
        <v>3.15</v>
      </c>
      <c r="R13" s="1">
        <v>0.6</v>
      </c>
      <c r="S13" s="1">
        <v>1.6</v>
      </c>
      <c r="T13" s="1">
        <v>0.23</v>
      </c>
      <c r="U13" s="1">
        <v>9.0399999999999991</v>
      </c>
      <c r="V13" s="1">
        <v>13.61</v>
      </c>
      <c r="W13" s="1">
        <v>252.8</v>
      </c>
      <c r="X13" s="1">
        <v>5.68</v>
      </c>
      <c r="Y13" s="1">
        <v>0</v>
      </c>
      <c r="Z13" s="1">
        <v>0.14000000000000001</v>
      </c>
      <c r="AA13" s="1">
        <v>0</v>
      </c>
      <c r="AB13" s="1">
        <v>0</v>
      </c>
      <c r="AC13" s="1">
        <v>13.86</v>
      </c>
      <c r="AD13" s="1">
        <v>0.03</v>
      </c>
      <c r="AE13" s="1">
        <v>0.21</v>
      </c>
      <c r="AF13" s="1">
        <v>0.26</v>
      </c>
      <c r="AG13" s="1">
        <v>1.68</v>
      </c>
      <c r="AH13" s="1">
        <v>0</v>
      </c>
      <c r="AI13" s="1">
        <v>1.7</v>
      </c>
      <c r="AJ13" s="1">
        <v>0.55000000000000004</v>
      </c>
      <c r="AK13" s="1">
        <v>24.25</v>
      </c>
      <c r="AL13" s="1">
        <v>0.05</v>
      </c>
      <c r="AM13" s="1">
        <v>8.93</v>
      </c>
      <c r="AN13" s="1">
        <v>25.78</v>
      </c>
      <c r="AO13" s="1">
        <v>22.04</v>
      </c>
      <c r="AP13" s="1">
        <v>2.48</v>
      </c>
      <c r="AQ13" s="1">
        <v>0</v>
      </c>
      <c r="AR13" s="1">
        <v>3.54</v>
      </c>
      <c r="AS13" s="1">
        <v>0</v>
      </c>
      <c r="AT13" s="1">
        <v>1.53</v>
      </c>
      <c r="AU13" s="1">
        <v>0</v>
      </c>
      <c r="AV13" s="1">
        <v>0</v>
      </c>
      <c r="AW13" s="1">
        <v>0</v>
      </c>
      <c r="AX13" s="1">
        <v>42.1</v>
      </c>
      <c r="AY13" s="1">
        <v>0</v>
      </c>
      <c r="AZ13" s="1">
        <v>0</v>
      </c>
      <c r="BA13" s="1">
        <v>0.23</v>
      </c>
      <c r="BB13" s="1">
        <v>0.97</v>
      </c>
      <c r="BC13" s="1">
        <v>0.2</v>
      </c>
      <c r="BD13" s="1">
        <v>0.25</v>
      </c>
      <c r="BE13" s="1">
        <v>0.14000000000000001</v>
      </c>
      <c r="BF13" s="1">
        <v>0.23</v>
      </c>
      <c r="BG13" s="1">
        <v>2.23</v>
      </c>
      <c r="BH13" s="1">
        <v>7.06</v>
      </c>
      <c r="BI13" s="1">
        <v>0.36</v>
      </c>
    </row>
    <row r="14" spans="1:61" x14ac:dyDescent="0.15">
      <c r="A14" s="1" t="s">
        <v>67</v>
      </c>
      <c r="B14" s="1">
        <v>605.08000000000004</v>
      </c>
      <c r="C14" s="1">
        <v>564.20000000000005</v>
      </c>
      <c r="D14" s="1">
        <v>40.880000000000003</v>
      </c>
      <c r="E14" s="1">
        <v>0.61</v>
      </c>
      <c r="F14" s="1">
        <v>22.68</v>
      </c>
      <c r="G14" s="1">
        <v>188.6</v>
      </c>
      <c r="H14" s="1">
        <v>227.3</v>
      </c>
      <c r="I14" s="1">
        <v>29.29</v>
      </c>
      <c r="J14" s="1">
        <v>107.25</v>
      </c>
      <c r="K14" s="1">
        <v>11.15</v>
      </c>
      <c r="L14" s="1">
        <v>0.51</v>
      </c>
      <c r="M14" s="1">
        <v>6.66</v>
      </c>
      <c r="N14" s="1">
        <v>1.6</v>
      </c>
      <c r="O14" s="1">
        <v>4.6500000000000004</v>
      </c>
      <c r="P14" s="1">
        <v>1.02</v>
      </c>
      <c r="Q14" s="1">
        <v>2.35</v>
      </c>
      <c r="R14" s="1">
        <v>0</v>
      </c>
      <c r="S14" s="1">
        <v>1.23</v>
      </c>
      <c r="T14" s="1">
        <v>0.18</v>
      </c>
      <c r="U14" s="1">
        <v>7.11</v>
      </c>
      <c r="V14" s="1">
        <v>9.31</v>
      </c>
      <c r="W14" s="1">
        <v>233.4</v>
      </c>
      <c r="X14" s="1">
        <v>5.03</v>
      </c>
      <c r="Y14" s="1">
        <v>0</v>
      </c>
      <c r="Z14" s="1">
        <v>0.12</v>
      </c>
      <c r="AA14" s="1">
        <v>0</v>
      </c>
      <c r="AB14" s="1">
        <v>0</v>
      </c>
      <c r="AC14" s="1">
        <v>13.96</v>
      </c>
      <c r="AD14" s="1">
        <v>0.03</v>
      </c>
      <c r="AE14" s="1">
        <v>0.2</v>
      </c>
      <c r="AF14" s="1">
        <v>0.25</v>
      </c>
      <c r="AG14" s="1">
        <v>1.61</v>
      </c>
      <c r="AH14" s="1">
        <v>0</v>
      </c>
      <c r="AI14" s="1">
        <v>1.33</v>
      </c>
      <c r="AJ14" s="1">
        <v>0</v>
      </c>
      <c r="AK14" s="1">
        <v>26.57</v>
      </c>
      <c r="AL14" s="1">
        <v>0.06</v>
      </c>
      <c r="AM14" s="1">
        <v>8.94</v>
      </c>
      <c r="AN14" s="1">
        <v>25.72</v>
      </c>
      <c r="AO14" s="1">
        <v>23.15</v>
      </c>
      <c r="AP14" s="1">
        <v>2.5</v>
      </c>
      <c r="AQ14" s="1">
        <v>0</v>
      </c>
      <c r="AR14" s="1">
        <v>2.99</v>
      </c>
      <c r="AS14" s="1">
        <v>0</v>
      </c>
      <c r="AT14" s="1">
        <v>1.35</v>
      </c>
      <c r="AU14" s="1">
        <v>0</v>
      </c>
      <c r="AV14" s="1">
        <v>0</v>
      </c>
      <c r="AW14" s="1">
        <v>0</v>
      </c>
      <c r="AX14" s="1">
        <v>42.14</v>
      </c>
      <c r="AY14" s="1">
        <v>0</v>
      </c>
      <c r="AZ14" s="1">
        <v>0</v>
      </c>
      <c r="BA14" s="1">
        <v>0.37</v>
      </c>
      <c r="BB14" s="1">
        <v>0.88</v>
      </c>
      <c r="BC14" s="1">
        <v>0.16</v>
      </c>
      <c r="BD14" s="1">
        <v>0.19</v>
      </c>
      <c r="BE14" s="1">
        <v>0.12</v>
      </c>
      <c r="BF14" s="1">
        <v>0.2</v>
      </c>
      <c r="BG14" s="1">
        <v>1.76</v>
      </c>
      <c r="BH14" s="1">
        <v>6.97</v>
      </c>
      <c r="BI14" s="1">
        <v>0.36</v>
      </c>
    </row>
    <row r="15" spans="1:61" x14ac:dyDescent="0.15">
      <c r="A15" s="1" t="s">
        <v>68</v>
      </c>
      <c r="B15" s="1">
        <v>421.59</v>
      </c>
      <c r="C15" s="1">
        <v>392.07</v>
      </c>
      <c r="D15" s="1">
        <v>29.52</v>
      </c>
      <c r="E15" s="1">
        <v>0.44</v>
      </c>
      <c r="F15" s="1">
        <v>18.03</v>
      </c>
      <c r="G15" s="1">
        <v>150.1</v>
      </c>
      <c r="H15" s="1">
        <v>153.6</v>
      </c>
      <c r="I15" s="1">
        <v>18.809999999999999</v>
      </c>
      <c r="J15" s="1">
        <v>62.92</v>
      </c>
      <c r="K15" s="1">
        <v>6.2</v>
      </c>
      <c r="L15" s="1">
        <v>0.28000000000000003</v>
      </c>
      <c r="M15" s="1">
        <v>3.84</v>
      </c>
      <c r="N15" s="1">
        <v>1.01</v>
      </c>
      <c r="O15" s="1">
        <v>3.05</v>
      </c>
      <c r="P15" s="1">
        <v>0.69</v>
      </c>
      <c r="Q15" s="1">
        <v>1.61</v>
      </c>
      <c r="R15" s="1">
        <v>0</v>
      </c>
      <c r="S15" s="1">
        <v>0.88</v>
      </c>
      <c r="T15" s="1">
        <v>0.13</v>
      </c>
      <c r="U15" s="1">
        <v>5.55</v>
      </c>
      <c r="V15" s="1">
        <v>5.66</v>
      </c>
      <c r="W15" s="1">
        <v>219.6</v>
      </c>
      <c r="X15" s="1">
        <v>4.32</v>
      </c>
      <c r="Y15" s="1">
        <v>0</v>
      </c>
      <c r="Z15" s="1">
        <v>0.12</v>
      </c>
      <c r="AA15" s="1">
        <v>0</v>
      </c>
      <c r="AB15" s="1">
        <v>0</v>
      </c>
      <c r="AC15" s="1">
        <v>15.93</v>
      </c>
      <c r="AD15" s="1">
        <v>0.03</v>
      </c>
      <c r="AE15" s="1">
        <v>0.19</v>
      </c>
      <c r="AF15" s="1">
        <v>0.25</v>
      </c>
      <c r="AG15" s="1">
        <v>1.56</v>
      </c>
      <c r="AH15" s="1">
        <v>0</v>
      </c>
      <c r="AI15" s="1">
        <v>0.95</v>
      </c>
      <c r="AJ15" s="1">
        <v>0</v>
      </c>
      <c r="AK15" s="1">
        <v>28.49</v>
      </c>
      <c r="AL15" s="1">
        <v>0.03</v>
      </c>
      <c r="AM15" s="1">
        <v>9.02</v>
      </c>
      <c r="AN15" s="1">
        <v>25.92</v>
      </c>
      <c r="AO15" s="1">
        <v>23.29</v>
      </c>
      <c r="AP15" s="1">
        <v>2.5099999999999998</v>
      </c>
      <c r="AQ15" s="1">
        <v>0</v>
      </c>
      <c r="AR15" s="1">
        <v>2.52</v>
      </c>
      <c r="AS15" s="1">
        <v>0</v>
      </c>
      <c r="AT15" s="1">
        <v>1.2</v>
      </c>
      <c r="AU15" s="1">
        <v>0</v>
      </c>
      <c r="AV15" s="1">
        <v>0</v>
      </c>
      <c r="AW15" s="1">
        <v>0</v>
      </c>
      <c r="AX15" s="1">
        <v>42.56</v>
      </c>
      <c r="AY15" s="1">
        <v>0</v>
      </c>
      <c r="AZ15" s="1">
        <v>0</v>
      </c>
      <c r="BA15" s="1">
        <v>0.6</v>
      </c>
      <c r="BB15" s="1">
        <v>0.7</v>
      </c>
      <c r="BC15" s="1">
        <v>0.12</v>
      </c>
      <c r="BD15" s="1">
        <v>0.17</v>
      </c>
      <c r="BE15" s="1">
        <v>0.11</v>
      </c>
      <c r="BF15" s="1">
        <v>0.18</v>
      </c>
      <c r="BG15" s="1">
        <v>1.3</v>
      </c>
      <c r="BH15" s="1">
        <v>6.97</v>
      </c>
      <c r="BI15" s="1">
        <v>0.28999999999999998</v>
      </c>
    </row>
    <row r="16" spans="1:61" x14ac:dyDescent="0.15">
      <c r="A16" s="1" t="s">
        <v>69</v>
      </c>
      <c r="B16" s="1">
        <v>146.91999999999999</v>
      </c>
      <c r="C16" s="1">
        <v>137.34</v>
      </c>
      <c r="D16" s="1">
        <v>9.58</v>
      </c>
      <c r="E16" s="1">
        <v>0.14000000000000001</v>
      </c>
      <c r="F16" s="1">
        <v>7.94</v>
      </c>
      <c r="G16" s="1">
        <v>70.44</v>
      </c>
      <c r="H16" s="1">
        <v>48.32</v>
      </c>
      <c r="I16" s="1">
        <v>4.32</v>
      </c>
      <c r="J16" s="1">
        <v>12.81</v>
      </c>
      <c r="K16" s="1">
        <v>1.31</v>
      </c>
      <c r="L16" s="1">
        <v>0.04</v>
      </c>
      <c r="M16" s="1">
        <v>0</v>
      </c>
      <c r="N16" s="1">
        <v>0</v>
      </c>
      <c r="O16" s="1">
        <v>0.77</v>
      </c>
      <c r="P16" s="1">
        <v>0</v>
      </c>
      <c r="Q16" s="1">
        <v>0.48</v>
      </c>
      <c r="R16" s="1">
        <v>0</v>
      </c>
      <c r="S16" s="1">
        <v>0.31</v>
      </c>
      <c r="T16" s="1">
        <v>0.04</v>
      </c>
      <c r="U16" s="1">
        <v>1.75</v>
      </c>
      <c r="V16" s="1">
        <v>0</v>
      </c>
      <c r="W16" s="1">
        <v>257.60000000000002</v>
      </c>
      <c r="X16" s="1">
        <v>2.1800000000000002</v>
      </c>
      <c r="Y16" s="1">
        <v>0</v>
      </c>
      <c r="Z16" s="1">
        <v>0.12</v>
      </c>
      <c r="AA16" s="1">
        <v>0</v>
      </c>
      <c r="AB16" s="1">
        <v>0</v>
      </c>
      <c r="AC16" s="1">
        <v>13.55</v>
      </c>
      <c r="AD16" s="1">
        <v>0.02</v>
      </c>
      <c r="AE16" s="1">
        <v>0.18</v>
      </c>
      <c r="AF16" s="1">
        <v>0.24</v>
      </c>
      <c r="AG16" s="1">
        <v>1.48</v>
      </c>
      <c r="AH16" s="1">
        <v>0</v>
      </c>
      <c r="AI16" s="1">
        <v>0.41</v>
      </c>
      <c r="AJ16" s="1">
        <v>0</v>
      </c>
      <c r="AK16" s="1">
        <v>30.74</v>
      </c>
      <c r="AL16" s="1">
        <v>0.03</v>
      </c>
      <c r="AM16" s="1">
        <v>8.75</v>
      </c>
      <c r="AN16" s="1">
        <v>25.29</v>
      </c>
      <c r="AO16" s="1">
        <v>23.79</v>
      </c>
      <c r="AP16" s="1">
        <v>2.4500000000000002</v>
      </c>
      <c r="AQ16" s="1">
        <v>0</v>
      </c>
      <c r="AR16" s="1">
        <v>1.67</v>
      </c>
      <c r="AS16" s="1">
        <v>0</v>
      </c>
      <c r="AT16" s="1">
        <v>0.75</v>
      </c>
      <c r="AU16" s="1">
        <v>0</v>
      </c>
      <c r="AV16" s="1">
        <v>0</v>
      </c>
      <c r="AW16" s="1">
        <v>0</v>
      </c>
      <c r="AX16" s="1">
        <v>41.44</v>
      </c>
      <c r="AY16" s="1">
        <v>0</v>
      </c>
      <c r="AZ16" s="1">
        <v>0</v>
      </c>
      <c r="BA16" s="1">
        <v>0.51</v>
      </c>
      <c r="BB16" s="1">
        <v>0.43</v>
      </c>
      <c r="BC16" s="1">
        <v>7.0000000000000007E-2</v>
      </c>
      <c r="BD16" s="1">
        <v>0.11</v>
      </c>
      <c r="BE16" s="1">
        <v>0.1</v>
      </c>
      <c r="BF16" s="1">
        <v>0.11</v>
      </c>
      <c r="BG16" s="1">
        <v>0.44</v>
      </c>
      <c r="BH16" s="1">
        <v>6.66</v>
      </c>
      <c r="BI16" s="1">
        <v>0.2</v>
      </c>
    </row>
    <row r="17" spans="1:61" x14ac:dyDescent="0.15">
      <c r="A17" s="1" t="s">
        <v>70</v>
      </c>
      <c r="B17" s="1">
        <v>24.77</v>
      </c>
      <c r="C17" s="1">
        <v>23.01</v>
      </c>
      <c r="D17" s="1">
        <v>1.76</v>
      </c>
      <c r="E17" s="1">
        <v>0.02</v>
      </c>
      <c r="F17" s="1">
        <v>1.5</v>
      </c>
      <c r="G17" s="1">
        <v>15.21</v>
      </c>
      <c r="H17" s="1">
        <v>6.18</v>
      </c>
      <c r="I17" s="1">
        <v>0</v>
      </c>
      <c r="J17" s="1">
        <v>1.38</v>
      </c>
      <c r="K17" s="1">
        <v>0.22</v>
      </c>
      <c r="L17" s="1">
        <v>0.01</v>
      </c>
      <c r="M17" s="1">
        <v>0</v>
      </c>
      <c r="N17" s="1">
        <v>0</v>
      </c>
      <c r="O17" s="1">
        <v>0.12</v>
      </c>
      <c r="P17" s="1">
        <v>0</v>
      </c>
      <c r="Q17" s="1">
        <v>7.0000000000000007E-2</v>
      </c>
      <c r="R17" s="1">
        <v>0</v>
      </c>
      <c r="S17" s="1">
        <v>0.06</v>
      </c>
      <c r="T17" s="1">
        <v>0</v>
      </c>
      <c r="U17" s="1">
        <v>0.13</v>
      </c>
      <c r="V17" s="1">
        <v>0</v>
      </c>
      <c r="W17" s="1">
        <v>269.39999999999998</v>
      </c>
      <c r="X17" s="1">
        <v>0</v>
      </c>
      <c r="Y17" s="1">
        <v>0</v>
      </c>
      <c r="Z17" s="1">
        <v>0.11</v>
      </c>
      <c r="AA17" s="1">
        <v>0</v>
      </c>
      <c r="AB17" s="1">
        <v>0</v>
      </c>
      <c r="AC17" s="1">
        <v>13.31</v>
      </c>
      <c r="AD17" s="1">
        <v>0.02</v>
      </c>
      <c r="AE17" s="1">
        <v>0.18</v>
      </c>
      <c r="AF17" s="1">
        <v>0.23</v>
      </c>
      <c r="AG17" s="1">
        <v>1.42</v>
      </c>
      <c r="AH17" s="1">
        <v>0</v>
      </c>
      <c r="AI17" s="1">
        <v>0.19</v>
      </c>
      <c r="AJ17" s="1">
        <v>0</v>
      </c>
      <c r="AK17" s="1">
        <v>32.57</v>
      </c>
      <c r="AL17" s="1">
        <v>0.02</v>
      </c>
      <c r="AM17" s="1">
        <v>8.69</v>
      </c>
      <c r="AN17" s="1">
        <v>25.1</v>
      </c>
      <c r="AO17" s="1">
        <v>24.52</v>
      </c>
      <c r="AP17" s="1">
        <v>2.4</v>
      </c>
      <c r="AQ17" s="1">
        <v>0</v>
      </c>
      <c r="AR17" s="1">
        <v>1.3</v>
      </c>
      <c r="AS17" s="1">
        <v>0</v>
      </c>
      <c r="AT17" s="1">
        <v>0.68</v>
      </c>
      <c r="AU17" s="1">
        <v>0</v>
      </c>
      <c r="AV17" s="1">
        <v>0</v>
      </c>
      <c r="AW17" s="1">
        <v>0</v>
      </c>
      <c r="AX17" s="1">
        <v>41.18</v>
      </c>
      <c r="AY17" s="1">
        <v>0</v>
      </c>
      <c r="AZ17" s="1">
        <v>0</v>
      </c>
      <c r="BA17" s="1">
        <v>0.55000000000000004</v>
      </c>
      <c r="BB17" s="1">
        <v>0.44</v>
      </c>
      <c r="BC17" s="1">
        <v>0.08</v>
      </c>
      <c r="BD17" s="1">
        <v>0.1</v>
      </c>
      <c r="BE17" s="1">
        <v>0.08</v>
      </c>
      <c r="BF17" s="1">
        <v>0.09</v>
      </c>
      <c r="BG17" s="1">
        <v>0.1</v>
      </c>
      <c r="BH17" s="1">
        <v>6.59</v>
      </c>
      <c r="BI17" s="1">
        <v>0.19</v>
      </c>
    </row>
    <row r="18" spans="1:61" x14ac:dyDescent="0.15">
      <c r="A18" s="1" t="s">
        <v>71</v>
      </c>
      <c r="B18" s="1">
        <v>4.33</v>
      </c>
      <c r="C18" s="1">
        <v>3.8</v>
      </c>
      <c r="D18" s="1">
        <v>0.53</v>
      </c>
      <c r="E18" s="1">
        <v>0.01</v>
      </c>
      <c r="F18" s="1">
        <v>0.44</v>
      </c>
      <c r="G18" s="1">
        <v>3.7</v>
      </c>
      <c r="H18" s="1">
        <v>0</v>
      </c>
      <c r="I18" s="1">
        <v>0</v>
      </c>
      <c r="J18" s="1">
        <v>0</v>
      </c>
      <c r="K18" s="1">
        <v>0.09</v>
      </c>
      <c r="L18" s="1">
        <v>0</v>
      </c>
      <c r="M18" s="1">
        <v>0</v>
      </c>
      <c r="N18" s="1">
        <v>0</v>
      </c>
      <c r="O18" s="1">
        <v>7.0000000000000007E-2</v>
      </c>
      <c r="P18" s="1">
        <v>0</v>
      </c>
      <c r="Q18" s="1">
        <v>0</v>
      </c>
      <c r="R18" s="1">
        <v>0</v>
      </c>
      <c r="S18" s="1">
        <v>0.02</v>
      </c>
      <c r="T18" s="1">
        <v>0</v>
      </c>
      <c r="U18" s="1">
        <v>0</v>
      </c>
      <c r="V18" s="1">
        <v>0</v>
      </c>
      <c r="W18" s="1">
        <v>225.2</v>
      </c>
      <c r="X18" s="1">
        <v>0</v>
      </c>
      <c r="Y18" s="1">
        <v>0</v>
      </c>
      <c r="Z18" s="1">
        <v>0.12</v>
      </c>
      <c r="AA18" s="1">
        <v>0</v>
      </c>
      <c r="AB18" s="1">
        <v>0</v>
      </c>
      <c r="AC18" s="1">
        <v>14.14</v>
      </c>
      <c r="AD18" s="1">
        <v>0.02</v>
      </c>
      <c r="AE18" s="1">
        <v>0.18</v>
      </c>
      <c r="AF18" s="1">
        <v>0.23</v>
      </c>
      <c r="AG18" s="1">
        <v>1.44</v>
      </c>
      <c r="AH18" s="1">
        <v>0</v>
      </c>
      <c r="AI18" s="1">
        <v>0.16</v>
      </c>
      <c r="AJ18" s="1">
        <v>0</v>
      </c>
      <c r="AK18" s="1">
        <v>37.75</v>
      </c>
      <c r="AL18" s="1">
        <v>0.02</v>
      </c>
      <c r="AM18" s="1">
        <v>8.75</v>
      </c>
      <c r="AN18" s="1">
        <v>25.22</v>
      </c>
      <c r="AO18" s="1">
        <v>26.38</v>
      </c>
      <c r="AP18" s="1">
        <v>2.44</v>
      </c>
      <c r="AQ18" s="1">
        <v>0</v>
      </c>
      <c r="AR18" s="1">
        <v>1.17</v>
      </c>
      <c r="AS18" s="1">
        <v>0</v>
      </c>
      <c r="AT18" s="1">
        <v>0.78</v>
      </c>
      <c r="AU18" s="1">
        <v>0</v>
      </c>
      <c r="AV18" s="1">
        <v>0</v>
      </c>
      <c r="AW18" s="1">
        <v>0</v>
      </c>
      <c r="AX18" s="1">
        <v>41.48</v>
      </c>
      <c r="AY18" s="1">
        <v>0</v>
      </c>
      <c r="AZ18" s="1">
        <v>0</v>
      </c>
      <c r="BA18" s="1">
        <v>0.61</v>
      </c>
      <c r="BB18" s="1">
        <v>0.38</v>
      </c>
      <c r="BC18" s="1">
        <v>7.0000000000000007E-2</v>
      </c>
      <c r="BD18" s="1">
        <v>0.09</v>
      </c>
      <c r="BE18" s="1">
        <v>0.08</v>
      </c>
      <c r="BF18" s="1">
        <v>0.09</v>
      </c>
      <c r="BG18" s="1">
        <v>7.0000000000000007E-2</v>
      </c>
      <c r="BH18" s="1">
        <v>6.58</v>
      </c>
      <c r="BI18" s="1">
        <v>0.21</v>
      </c>
    </row>
    <row r="19" spans="1:61" x14ac:dyDescent="0.15">
      <c r="A19" s="1" t="s">
        <v>72</v>
      </c>
      <c r="B19" s="1">
        <v>1.45</v>
      </c>
      <c r="C19" s="1">
        <v>1.1599999999999999</v>
      </c>
      <c r="D19" s="1">
        <v>0.28999999999999998</v>
      </c>
      <c r="E19" s="1">
        <v>0.01</v>
      </c>
      <c r="F19" s="1">
        <v>0.23</v>
      </c>
      <c r="G19" s="1">
        <v>1.1000000000000001</v>
      </c>
      <c r="H19" s="1">
        <v>0</v>
      </c>
      <c r="I19" s="1">
        <v>0</v>
      </c>
      <c r="J19" s="1">
        <v>0</v>
      </c>
      <c r="K19" s="1">
        <v>0.05</v>
      </c>
      <c r="L19" s="1">
        <v>0</v>
      </c>
      <c r="M19" s="1">
        <v>0</v>
      </c>
      <c r="N19" s="1">
        <v>0</v>
      </c>
      <c r="O19" s="1">
        <v>0.05</v>
      </c>
      <c r="P19" s="1">
        <v>0</v>
      </c>
      <c r="Q19" s="1">
        <v>0</v>
      </c>
      <c r="R19" s="1">
        <v>0</v>
      </c>
      <c r="S19" s="1">
        <v>0.01</v>
      </c>
      <c r="T19" s="1">
        <v>0</v>
      </c>
      <c r="U19" s="1">
        <v>0</v>
      </c>
      <c r="V19" s="1">
        <v>0</v>
      </c>
      <c r="W19" s="1">
        <v>247.6</v>
      </c>
      <c r="X19" s="1">
        <v>0</v>
      </c>
      <c r="Y19" s="1">
        <v>0</v>
      </c>
      <c r="Z19" s="1">
        <v>0.11</v>
      </c>
      <c r="AA19" s="1">
        <v>0</v>
      </c>
      <c r="AB19" s="1">
        <v>0</v>
      </c>
      <c r="AC19" s="1">
        <v>13.05</v>
      </c>
      <c r="AD19" s="1">
        <v>0.02</v>
      </c>
      <c r="AE19" s="1">
        <v>0.17</v>
      </c>
      <c r="AF19" s="1">
        <v>0.22</v>
      </c>
      <c r="AG19" s="1">
        <v>1.41</v>
      </c>
      <c r="AH19" s="1">
        <v>0</v>
      </c>
      <c r="AI19" s="1">
        <v>0.16</v>
      </c>
      <c r="AJ19" s="1">
        <v>0</v>
      </c>
      <c r="AK19" s="1">
        <v>41.28</v>
      </c>
      <c r="AL19" s="1">
        <v>0.02</v>
      </c>
      <c r="AM19" s="1">
        <v>8.3699999999999992</v>
      </c>
      <c r="AN19" s="1">
        <v>24.13</v>
      </c>
      <c r="AO19" s="1">
        <v>28.98</v>
      </c>
      <c r="AP19" s="1">
        <v>2.35</v>
      </c>
      <c r="AQ19" s="1">
        <v>0</v>
      </c>
      <c r="AR19" s="1">
        <v>1.1000000000000001</v>
      </c>
      <c r="AS19" s="1">
        <v>0</v>
      </c>
      <c r="AT19" s="1">
        <v>0.62</v>
      </c>
      <c r="AU19" s="1">
        <v>0</v>
      </c>
      <c r="AV19" s="1">
        <v>0</v>
      </c>
      <c r="AW19" s="1">
        <v>0</v>
      </c>
      <c r="AX19" s="1">
        <v>39.81</v>
      </c>
      <c r="AY19" s="1">
        <v>0</v>
      </c>
      <c r="AZ19" s="1">
        <v>0</v>
      </c>
      <c r="BA19" s="1">
        <v>0.52</v>
      </c>
      <c r="BB19" s="1">
        <v>0.4</v>
      </c>
      <c r="BC19" s="1">
        <v>7.0000000000000007E-2</v>
      </c>
      <c r="BD19" s="1">
        <v>0.08</v>
      </c>
      <c r="BE19" s="1">
        <v>0.08</v>
      </c>
      <c r="BF19" s="1">
        <v>0.09</v>
      </c>
      <c r="BG19" s="1">
        <v>0.05</v>
      </c>
      <c r="BH19" s="1">
        <v>6.37</v>
      </c>
      <c r="BI19" s="1">
        <v>0.17</v>
      </c>
    </row>
    <row r="20" spans="1:61" x14ac:dyDescent="0.15">
      <c r="A20" s="1" t="s">
        <v>73</v>
      </c>
      <c r="B20" s="1">
        <v>0.43</v>
      </c>
      <c r="C20" s="1">
        <v>0.1</v>
      </c>
      <c r="D20" s="1">
        <v>0.33</v>
      </c>
      <c r="E20" s="1">
        <v>0.01</v>
      </c>
      <c r="F20" s="1">
        <v>0.21</v>
      </c>
      <c r="G20" s="1">
        <v>0</v>
      </c>
      <c r="H20" s="1">
        <v>0</v>
      </c>
      <c r="I20" s="1">
        <v>0</v>
      </c>
      <c r="J20" s="1">
        <v>0</v>
      </c>
      <c r="K20" s="1">
        <v>0.09</v>
      </c>
      <c r="L20" s="1">
        <v>0</v>
      </c>
      <c r="M20" s="1">
        <v>0</v>
      </c>
      <c r="N20" s="1">
        <v>0</v>
      </c>
      <c r="O20" s="1">
        <v>0.1</v>
      </c>
      <c r="P20" s="1">
        <v>0</v>
      </c>
      <c r="Q20" s="1">
        <v>0</v>
      </c>
      <c r="R20" s="1">
        <v>0</v>
      </c>
      <c r="S20" s="1">
        <v>0.01</v>
      </c>
      <c r="T20" s="1">
        <v>0.01</v>
      </c>
      <c r="U20" s="1">
        <v>0</v>
      </c>
      <c r="V20" s="1">
        <v>0</v>
      </c>
      <c r="W20" s="1">
        <v>236.3</v>
      </c>
      <c r="X20" s="1">
        <v>0</v>
      </c>
      <c r="Y20" s="1">
        <v>0</v>
      </c>
      <c r="Z20" s="1">
        <v>0.14000000000000001</v>
      </c>
      <c r="AA20" s="1">
        <v>0</v>
      </c>
      <c r="AB20" s="1">
        <v>0</v>
      </c>
      <c r="AC20" s="1">
        <v>12.86</v>
      </c>
      <c r="AD20" s="1">
        <v>0.01</v>
      </c>
      <c r="AE20" s="1">
        <v>0.18</v>
      </c>
      <c r="AF20" s="1">
        <v>0.22</v>
      </c>
      <c r="AG20" s="1">
        <v>1.38</v>
      </c>
      <c r="AH20" s="1">
        <v>1.0900000000000001</v>
      </c>
      <c r="AI20" s="1">
        <v>0.1</v>
      </c>
      <c r="AJ20" s="1">
        <v>0</v>
      </c>
      <c r="AK20" s="1">
        <v>42.94</v>
      </c>
      <c r="AL20" s="1">
        <v>0.04</v>
      </c>
      <c r="AM20" s="1">
        <v>8.27</v>
      </c>
      <c r="AN20" s="1">
        <v>23.75</v>
      </c>
      <c r="AO20" s="1">
        <v>30.43</v>
      </c>
      <c r="AP20" s="1">
        <v>2.2799999999999998</v>
      </c>
      <c r="AQ20" s="1">
        <v>0</v>
      </c>
      <c r="AR20" s="1">
        <v>1.04</v>
      </c>
      <c r="AS20" s="1">
        <v>0</v>
      </c>
      <c r="AT20" s="1">
        <v>0.6</v>
      </c>
      <c r="AU20" s="1">
        <v>0</v>
      </c>
      <c r="AV20" s="1">
        <v>0</v>
      </c>
      <c r="AW20" s="1">
        <v>0</v>
      </c>
      <c r="AX20" s="1">
        <v>39.07</v>
      </c>
      <c r="AY20" s="1">
        <v>0</v>
      </c>
      <c r="AZ20" s="1">
        <v>0</v>
      </c>
      <c r="BA20" s="1">
        <v>0.4</v>
      </c>
      <c r="BB20" s="1">
        <v>0.39</v>
      </c>
      <c r="BC20" s="1">
        <v>0.06</v>
      </c>
      <c r="BD20" s="1">
        <v>0.09</v>
      </c>
      <c r="BE20" s="1">
        <v>0.05</v>
      </c>
      <c r="BF20" s="1">
        <v>0.06</v>
      </c>
      <c r="BG20" s="1">
        <v>0.06</v>
      </c>
      <c r="BH20" s="1">
        <v>6.21</v>
      </c>
      <c r="BI20" s="1">
        <v>0.18</v>
      </c>
    </row>
    <row r="21" spans="1:61" x14ac:dyDescent="0.15">
      <c r="A21" s="1" t="s">
        <v>74</v>
      </c>
      <c r="B21" s="1">
        <v>0.39</v>
      </c>
      <c r="C21" s="1">
        <v>0.11</v>
      </c>
      <c r="D21" s="1">
        <v>0.28000000000000003</v>
      </c>
      <c r="E21" s="1">
        <v>0.01</v>
      </c>
      <c r="F21" s="1">
        <v>0.21</v>
      </c>
      <c r="G21" s="1">
        <v>0</v>
      </c>
      <c r="H21" s="1">
        <v>0</v>
      </c>
      <c r="I21" s="1">
        <v>0</v>
      </c>
      <c r="J21" s="1">
        <v>0</v>
      </c>
      <c r="K21" s="1">
        <v>0.1</v>
      </c>
      <c r="L21" s="1">
        <v>0</v>
      </c>
      <c r="M21" s="1">
        <v>0</v>
      </c>
      <c r="N21" s="1">
        <v>0</v>
      </c>
      <c r="O21" s="1">
        <v>0.05</v>
      </c>
      <c r="P21" s="1">
        <v>0</v>
      </c>
      <c r="Q21" s="1">
        <v>0</v>
      </c>
      <c r="R21" s="1">
        <v>0</v>
      </c>
      <c r="S21" s="1">
        <v>0.01</v>
      </c>
      <c r="T21" s="1">
        <v>0.01</v>
      </c>
      <c r="U21" s="1">
        <v>0</v>
      </c>
      <c r="V21" s="1">
        <v>0</v>
      </c>
      <c r="W21" s="1">
        <v>235.4</v>
      </c>
      <c r="X21" s="1">
        <v>0</v>
      </c>
      <c r="Y21" s="1">
        <v>0</v>
      </c>
      <c r="Z21" s="1">
        <v>0.11</v>
      </c>
      <c r="AA21" s="1">
        <v>0</v>
      </c>
      <c r="AB21" s="1">
        <v>0</v>
      </c>
      <c r="AC21" s="1">
        <v>12.64</v>
      </c>
      <c r="AD21" s="1">
        <v>0.01</v>
      </c>
      <c r="AE21" s="1">
        <v>0.17</v>
      </c>
      <c r="AF21" s="1">
        <v>0.21</v>
      </c>
      <c r="AG21" s="1">
        <v>1.36</v>
      </c>
      <c r="AH21" s="1">
        <v>0</v>
      </c>
      <c r="AI21" s="1">
        <v>0.12</v>
      </c>
      <c r="AJ21" s="1">
        <v>0</v>
      </c>
      <c r="AK21" s="1">
        <v>44.43</v>
      </c>
      <c r="AL21" s="1">
        <v>0.03</v>
      </c>
      <c r="AM21" s="1">
        <v>8.1300000000000008</v>
      </c>
      <c r="AN21" s="1">
        <v>23.43</v>
      </c>
      <c r="AO21" s="1">
        <v>31.34</v>
      </c>
      <c r="AP21" s="1">
        <v>2.2400000000000002</v>
      </c>
      <c r="AQ21" s="1">
        <v>0</v>
      </c>
      <c r="AR21" s="1">
        <v>1.04</v>
      </c>
      <c r="AS21" s="1">
        <v>0</v>
      </c>
      <c r="AT21" s="1">
        <v>0.53</v>
      </c>
      <c r="AU21" s="1">
        <v>0</v>
      </c>
      <c r="AV21" s="1">
        <v>0</v>
      </c>
      <c r="AW21" s="1">
        <v>0</v>
      </c>
      <c r="AX21" s="1">
        <v>38.47</v>
      </c>
      <c r="AY21" s="1">
        <v>0</v>
      </c>
      <c r="AZ21" s="1">
        <v>0</v>
      </c>
      <c r="BA21" s="1">
        <v>0.52</v>
      </c>
      <c r="BB21" s="1">
        <v>0.41</v>
      </c>
      <c r="BC21" s="1">
        <v>0.05</v>
      </c>
      <c r="BD21" s="1">
        <v>0.08</v>
      </c>
      <c r="BE21" s="1">
        <v>0.05</v>
      </c>
      <c r="BF21" s="1">
        <v>0.08</v>
      </c>
      <c r="BG21" s="1">
        <v>0.03</v>
      </c>
      <c r="BH21" s="1">
        <v>6.07</v>
      </c>
      <c r="BI21" s="1">
        <v>0.16</v>
      </c>
    </row>
    <row r="22" spans="1:61" x14ac:dyDescent="0.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</row>
    <row r="23" spans="1:61" x14ac:dyDescent="0.15">
      <c r="A23" s="1" t="s">
        <v>0</v>
      </c>
      <c r="B23" s="3" t="s">
        <v>1</v>
      </c>
      <c r="C23" s="4" t="s">
        <v>2</v>
      </c>
      <c r="D23" s="5" t="s">
        <v>3</v>
      </c>
      <c r="E23" s="4" t="s">
        <v>4</v>
      </c>
      <c r="F23" s="5" t="s">
        <v>5</v>
      </c>
      <c r="G23" s="4" t="s">
        <v>6</v>
      </c>
      <c r="H23" s="4" t="s">
        <v>7</v>
      </c>
      <c r="I23" s="4" t="s">
        <v>8</v>
      </c>
      <c r="J23" s="4" t="s">
        <v>9</v>
      </c>
      <c r="K23" s="4" t="s">
        <v>10</v>
      </c>
      <c r="L23" s="5" t="s">
        <v>11</v>
      </c>
      <c r="M23" s="5" t="s">
        <v>12</v>
      </c>
      <c r="N23" s="5" t="s">
        <v>13</v>
      </c>
      <c r="O23" s="5" t="s">
        <v>14</v>
      </c>
      <c r="P23" s="5" t="s">
        <v>15</v>
      </c>
      <c r="Q23" s="5" t="s">
        <v>16</v>
      </c>
      <c r="R23" s="5" t="s">
        <v>17</v>
      </c>
      <c r="S23" s="5" t="s">
        <v>18</v>
      </c>
      <c r="T23" s="5" t="s">
        <v>19</v>
      </c>
      <c r="U23" s="1" t="s">
        <v>20</v>
      </c>
      <c r="V23" s="1" t="s">
        <v>21</v>
      </c>
      <c r="W23" s="1" t="s">
        <v>22</v>
      </c>
      <c r="X23" s="1" t="s">
        <v>23</v>
      </c>
      <c r="Y23" s="1" t="s">
        <v>24</v>
      </c>
      <c r="Z23" s="1" t="s">
        <v>25</v>
      </c>
      <c r="AA23" s="1" t="s">
        <v>26</v>
      </c>
      <c r="AB23" s="1" t="s">
        <v>27</v>
      </c>
      <c r="AC23" s="1" t="s">
        <v>28</v>
      </c>
      <c r="AD23" s="1" t="s">
        <v>29</v>
      </c>
      <c r="AE23" s="1" t="s">
        <v>30</v>
      </c>
      <c r="AF23" s="1" t="s">
        <v>31</v>
      </c>
      <c r="AG23" s="1" t="s">
        <v>32</v>
      </c>
      <c r="AH23" s="1" t="s">
        <v>33</v>
      </c>
      <c r="AI23" s="1" t="s">
        <v>34</v>
      </c>
      <c r="AJ23" s="1" t="s">
        <v>35</v>
      </c>
      <c r="AK23" s="1" t="s">
        <v>36</v>
      </c>
      <c r="AL23" s="1" t="s">
        <v>37</v>
      </c>
      <c r="AM23" s="1" t="s">
        <v>38</v>
      </c>
      <c r="AN23" s="1" t="s">
        <v>39</v>
      </c>
      <c r="AO23" s="1" t="s">
        <v>40</v>
      </c>
      <c r="AP23" s="1" t="s">
        <v>41</v>
      </c>
      <c r="AQ23" s="1" t="s">
        <v>42</v>
      </c>
      <c r="AR23" s="1" t="s">
        <v>43</v>
      </c>
      <c r="AS23" s="1" t="s">
        <v>44</v>
      </c>
      <c r="AT23" s="1" t="s">
        <v>45</v>
      </c>
      <c r="AU23" s="1" t="s">
        <v>46</v>
      </c>
      <c r="AV23" s="1" t="s">
        <v>47</v>
      </c>
      <c r="AW23" s="1" t="s">
        <v>48</v>
      </c>
      <c r="AX23" s="1" t="s">
        <v>49</v>
      </c>
      <c r="AY23" s="1" t="s">
        <v>50</v>
      </c>
      <c r="AZ23" s="1" t="s">
        <v>51</v>
      </c>
      <c r="BA23" s="1" t="s">
        <v>52</v>
      </c>
      <c r="BB23" s="1" t="s">
        <v>53</v>
      </c>
      <c r="BC23" s="1" t="s">
        <v>54</v>
      </c>
      <c r="BD23" s="1" t="s">
        <v>55</v>
      </c>
      <c r="BE23" s="1" t="s">
        <v>56</v>
      </c>
      <c r="BF23" s="1" t="s">
        <v>57</v>
      </c>
      <c r="BG23" s="1" t="s">
        <v>58</v>
      </c>
      <c r="BH23" s="1" t="s">
        <v>59</v>
      </c>
      <c r="BI23" s="1" t="s">
        <v>60</v>
      </c>
    </row>
    <row r="24" spans="1:61" x14ac:dyDescent="0.15">
      <c r="A24" s="1"/>
      <c r="B24" s="3" t="s">
        <v>61</v>
      </c>
      <c r="C24" s="4" t="s">
        <v>61</v>
      </c>
      <c r="D24" s="5" t="s">
        <v>61</v>
      </c>
      <c r="E24" s="4" t="s">
        <v>61</v>
      </c>
      <c r="F24" s="5" t="s">
        <v>61</v>
      </c>
      <c r="G24" s="4" t="s">
        <v>61</v>
      </c>
      <c r="H24" s="4" t="s">
        <v>61</v>
      </c>
      <c r="I24" s="4" t="s">
        <v>61</v>
      </c>
      <c r="J24" s="4" t="s">
        <v>61</v>
      </c>
      <c r="K24" s="4" t="s">
        <v>61</v>
      </c>
      <c r="L24" s="5" t="s">
        <v>61</v>
      </c>
      <c r="M24" s="5" t="s">
        <v>61</v>
      </c>
      <c r="N24" s="5" t="s">
        <v>61</v>
      </c>
      <c r="O24" s="5" t="s">
        <v>61</v>
      </c>
      <c r="P24" s="5" t="s">
        <v>61</v>
      </c>
      <c r="Q24" s="5" t="s">
        <v>61</v>
      </c>
      <c r="R24" s="5" t="s">
        <v>61</v>
      </c>
      <c r="S24" s="5" t="s">
        <v>61</v>
      </c>
      <c r="T24" s="5" t="s">
        <v>61</v>
      </c>
      <c r="U24" s="1" t="s">
        <v>61</v>
      </c>
      <c r="V24" s="1" t="s">
        <v>61</v>
      </c>
      <c r="W24" s="1" t="s">
        <v>61</v>
      </c>
      <c r="X24" s="1" t="s">
        <v>61</v>
      </c>
      <c r="Y24" s="1" t="s">
        <v>61</v>
      </c>
      <c r="Z24" s="1" t="s">
        <v>61</v>
      </c>
      <c r="AA24" s="1" t="s">
        <v>61</v>
      </c>
      <c r="AB24" s="1" t="s">
        <v>61</v>
      </c>
      <c r="AC24" s="1" t="s">
        <v>61</v>
      </c>
      <c r="AD24" s="1" t="s">
        <v>61</v>
      </c>
      <c r="AE24" s="1" t="s">
        <v>61</v>
      </c>
      <c r="AF24" s="1" t="s">
        <v>61</v>
      </c>
      <c r="AG24" s="1" t="s">
        <v>61</v>
      </c>
      <c r="AH24" s="1" t="s">
        <v>61</v>
      </c>
      <c r="AI24" s="1" t="s">
        <v>61</v>
      </c>
      <c r="AJ24" s="1" t="s">
        <v>61</v>
      </c>
      <c r="AK24" s="1" t="s">
        <v>61</v>
      </c>
      <c r="AL24" s="1" t="s">
        <v>61</v>
      </c>
      <c r="AM24" s="1" t="s">
        <v>61</v>
      </c>
      <c r="AN24" s="1" t="s">
        <v>61</v>
      </c>
      <c r="AO24" s="1" t="s">
        <v>61</v>
      </c>
      <c r="AP24" s="1" t="s">
        <v>61</v>
      </c>
      <c r="AQ24" s="1" t="s">
        <v>61</v>
      </c>
      <c r="AR24" s="1" t="s">
        <v>61</v>
      </c>
      <c r="AS24" s="1" t="s">
        <v>61</v>
      </c>
      <c r="AT24" s="1" t="s">
        <v>61</v>
      </c>
      <c r="AU24" s="1" t="s">
        <v>61</v>
      </c>
      <c r="AV24" s="1" t="s">
        <v>61</v>
      </c>
      <c r="AW24" s="1" t="s">
        <v>61</v>
      </c>
      <c r="AX24" s="1" t="s">
        <v>61</v>
      </c>
      <c r="AY24" s="1" t="s">
        <v>61</v>
      </c>
      <c r="AZ24" s="1" t="s">
        <v>61</v>
      </c>
      <c r="BA24" s="1" t="s">
        <v>61</v>
      </c>
      <c r="BB24" s="1" t="s">
        <v>61</v>
      </c>
      <c r="BC24" s="1" t="s">
        <v>61</v>
      </c>
      <c r="BD24" s="1" t="s">
        <v>61</v>
      </c>
      <c r="BE24" s="1" t="s">
        <v>61</v>
      </c>
      <c r="BF24" s="1" t="s">
        <v>61</v>
      </c>
      <c r="BG24" s="1" t="s">
        <v>61</v>
      </c>
      <c r="BH24" s="1" t="s">
        <v>61</v>
      </c>
      <c r="BI24" s="1" t="s">
        <v>61</v>
      </c>
    </row>
    <row r="25" spans="1:61" x14ac:dyDescent="0.15">
      <c r="A25" s="1" t="s">
        <v>62</v>
      </c>
      <c r="B25" s="1">
        <v>1416.8050000000001</v>
      </c>
      <c r="C25" s="1">
        <v>1311.7840000000001</v>
      </c>
      <c r="D25" s="1">
        <v>105.021</v>
      </c>
      <c r="E25" s="1">
        <v>1.474</v>
      </c>
      <c r="F25" s="1">
        <v>39.630000000000003</v>
      </c>
      <c r="G25" s="1">
        <v>268.3</v>
      </c>
      <c r="H25" s="1">
        <v>452.5</v>
      </c>
      <c r="I25" s="1">
        <v>94.29</v>
      </c>
      <c r="J25" s="1">
        <v>432.4</v>
      </c>
      <c r="K25" s="1">
        <v>62.82</v>
      </c>
      <c r="L25" s="1">
        <v>3.1970000000000001</v>
      </c>
      <c r="M25" s="1">
        <v>29.68</v>
      </c>
      <c r="N25" s="1">
        <v>5.5369999999999999</v>
      </c>
      <c r="O25" s="1">
        <v>13.84</v>
      </c>
      <c r="P25" s="1">
        <v>2.7090000000000001</v>
      </c>
      <c r="Q25" s="1">
        <v>6.1020000000000003</v>
      </c>
      <c r="R25" s="1">
        <v>1.0760000000000001</v>
      </c>
      <c r="S25" s="1">
        <v>2.8610000000000002</v>
      </c>
      <c r="T25" s="1">
        <v>0.38900000000000001</v>
      </c>
      <c r="U25" s="1">
        <v>15.36</v>
      </c>
      <c r="V25" s="1">
        <v>30.39</v>
      </c>
      <c r="W25" s="1">
        <v>235.7</v>
      </c>
      <c r="X25" s="1">
        <v>7.125</v>
      </c>
      <c r="Y25" s="1">
        <v>0.61899999999999999</v>
      </c>
      <c r="Z25" s="1">
        <v>0.14199999999999999</v>
      </c>
      <c r="AA25" s="1">
        <v>0</v>
      </c>
      <c r="AB25" s="1">
        <v>0.32100000000000001</v>
      </c>
      <c r="AC25" s="1">
        <v>14.46</v>
      </c>
      <c r="AD25" s="1">
        <v>5.1999999999999998E-2</v>
      </c>
      <c r="AE25" s="1">
        <v>0.23</v>
      </c>
      <c r="AF25" s="1">
        <v>0.27300000000000002</v>
      </c>
      <c r="AG25" s="1">
        <v>1.9830000000000001</v>
      </c>
      <c r="AH25" s="1">
        <v>0.60099999999999998</v>
      </c>
      <c r="AI25" s="1">
        <v>2.62</v>
      </c>
      <c r="AJ25" s="1">
        <v>0.99299999999999999</v>
      </c>
      <c r="AK25" s="1">
        <v>1.85</v>
      </c>
      <c r="AL25" s="1">
        <v>7.3999999999999996E-2</v>
      </c>
      <c r="AM25" s="1">
        <v>8.9939999999999998</v>
      </c>
      <c r="AN25" s="1">
        <v>27.67</v>
      </c>
      <c r="AO25" s="1">
        <v>2.0739999999999998</v>
      </c>
      <c r="AP25" s="1">
        <v>2.472</v>
      </c>
      <c r="AQ25" s="1">
        <v>0.35399999999999998</v>
      </c>
      <c r="AR25" s="1">
        <v>5.444</v>
      </c>
      <c r="AS25" s="1">
        <v>0.21</v>
      </c>
      <c r="AT25" s="1">
        <v>2.5219999999999998</v>
      </c>
      <c r="AU25" s="1">
        <v>0.27600000000000002</v>
      </c>
      <c r="AV25" s="1">
        <v>3.19</v>
      </c>
      <c r="AW25" s="1">
        <v>0.17899999999999999</v>
      </c>
      <c r="AX25" s="1">
        <v>44.01</v>
      </c>
      <c r="AY25" s="1">
        <v>0.64600000000000002</v>
      </c>
      <c r="AZ25" s="1">
        <v>1.629</v>
      </c>
      <c r="BA25" s="1">
        <v>0.11</v>
      </c>
      <c r="BB25" s="1">
        <v>1.395</v>
      </c>
      <c r="BC25" s="1">
        <v>0.36299999999999999</v>
      </c>
      <c r="BD25" s="1">
        <v>0.315</v>
      </c>
      <c r="BE25" s="1">
        <v>0.17799999999999999</v>
      </c>
      <c r="BF25" s="1">
        <v>0.34499999999999997</v>
      </c>
      <c r="BG25" s="1">
        <v>3.653</v>
      </c>
      <c r="BH25" s="1">
        <v>7.7430000000000003</v>
      </c>
      <c r="BI25" s="1">
        <v>0.44500000000000001</v>
      </c>
    </row>
    <row r="26" spans="1:61" x14ac:dyDescent="0.15">
      <c r="A26" s="1" t="s">
        <v>75</v>
      </c>
      <c r="B26" s="1">
        <v>1644.06</v>
      </c>
      <c r="C26" s="1">
        <v>1545.35</v>
      </c>
      <c r="D26" s="1">
        <v>98.71</v>
      </c>
      <c r="E26" s="1">
        <v>1.34</v>
      </c>
      <c r="F26" s="1">
        <v>36.72</v>
      </c>
      <c r="G26" s="1">
        <v>325.39999999999998</v>
      </c>
      <c r="H26" s="1">
        <v>547.5</v>
      </c>
      <c r="I26" s="1">
        <v>86.86</v>
      </c>
      <c r="J26" s="1">
        <v>525.5</v>
      </c>
      <c r="K26" s="1">
        <v>58.75</v>
      </c>
      <c r="L26" s="1">
        <v>3</v>
      </c>
      <c r="M26" s="1">
        <v>27.96</v>
      </c>
      <c r="N26" s="1">
        <v>5.37</v>
      </c>
      <c r="O26" s="1">
        <v>12.98</v>
      </c>
      <c r="P26" s="1">
        <v>2.62</v>
      </c>
      <c r="Q26" s="1">
        <v>5.9</v>
      </c>
      <c r="R26" s="1">
        <v>1.04</v>
      </c>
      <c r="S26" s="1">
        <v>2.73</v>
      </c>
      <c r="T26" s="1">
        <v>0.39</v>
      </c>
      <c r="U26" s="1">
        <v>14.13</v>
      </c>
      <c r="V26" s="1">
        <v>29.06</v>
      </c>
      <c r="W26" s="1">
        <v>284.89999999999998</v>
      </c>
      <c r="X26" s="1">
        <v>7.27</v>
      </c>
      <c r="Y26" s="1">
        <v>0</v>
      </c>
      <c r="Z26" s="1">
        <v>0.14000000000000001</v>
      </c>
      <c r="AA26" s="1">
        <v>0</v>
      </c>
      <c r="AB26" s="1">
        <v>0</v>
      </c>
      <c r="AC26" s="1">
        <v>13.77</v>
      </c>
      <c r="AD26" s="1">
        <v>0.05</v>
      </c>
      <c r="AE26" s="1">
        <v>0.24</v>
      </c>
      <c r="AF26" s="1">
        <v>0.28999999999999998</v>
      </c>
      <c r="AG26" s="1">
        <v>1.9</v>
      </c>
      <c r="AH26" s="1">
        <v>0</v>
      </c>
      <c r="AI26" s="1">
        <v>2.59</v>
      </c>
      <c r="AJ26" s="1">
        <v>0.96</v>
      </c>
      <c r="AK26" s="1">
        <v>77.42</v>
      </c>
      <c r="AL26" s="1">
        <v>7.0000000000000007E-2</v>
      </c>
      <c r="AM26" s="1">
        <v>8.8800000000000008</v>
      </c>
      <c r="AN26" s="1">
        <v>25.41</v>
      </c>
      <c r="AO26" s="1">
        <v>21.07</v>
      </c>
      <c r="AP26" s="1">
        <v>2.5299999999999998</v>
      </c>
      <c r="AQ26" s="1">
        <v>0</v>
      </c>
      <c r="AR26" s="1">
        <v>5.63</v>
      </c>
      <c r="AS26" s="1">
        <v>0</v>
      </c>
      <c r="AT26" s="1">
        <v>2.46</v>
      </c>
      <c r="AU26" s="1">
        <v>0</v>
      </c>
      <c r="AV26" s="1">
        <v>3.21</v>
      </c>
      <c r="AW26" s="1">
        <v>0</v>
      </c>
      <c r="AX26" s="1">
        <v>41.63</v>
      </c>
      <c r="AY26" s="1">
        <v>0</v>
      </c>
      <c r="AZ26" s="1">
        <v>0</v>
      </c>
      <c r="BA26" s="1">
        <v>1.22</v>
      </c>
      <c r="BB26" s="1">
        <v>1.46</v>
      </c>
      <c r="BC26" s="1">
        <v>0.36</v>
      </c>
      <c r="BD26" s="1">
        <v>0.36</v>
      </c>
      <c r="BE26" s="1">
        <v>0.2</v>
      </c>
      <c r="BF26" s="1">
        <v>0.38</v>
      </c>
      <c r="BG26" s="1">
        <v>3.59</v>
      </c>
      <c r="BH26" s="1">
        <v>7.59</v>
      </c>
      <c r="BI26" s="1">
        <v>0.49</v>
      </c>
    </row>
    <row r="27" spans="1:61" x14ac:dyDescent="0.15">
      <c r="A27" s="1" t="s">
        <v>76</v>
      </c>
      <c r="B27" s="1">
        <v>1310.44</v>
      </c>
      <c r="C27" s="1">
        <v>1214.44</v>
      </c>
      <c r="D27" s="1">
        <v>96</v>
      </c>
      <c r="E27" s="1">
        <v>1.31</v>
      </c>
      <c r="F27" s="1">
        <v>36.729999999999997</v>
      </c>
      <c r="G27" s="1">
        <v>255.8</v>
      </c>
      <c r="H27" s="1">
        <v>423.4</v>
      </c>
      <c r="I27" s="1">
        <v>83.52</v>
      </c>
      <c r="J27" s="1">
        <v>395.2</v>
      </c>
      <c r="K27" s="1">
        <v>55.21</v>
      </c>
      <c r="L27" s="1">
        <v>2.82</v>
      </c>
      <c r="M27" s="1">
        <v>26.45</v>
      </c>
      <c r="N27" s="1">
        <v>5.12</v>
      </c>
      <c r="O27" s="1">
        <v>12.59</v>
      </c>
      <c r="P27" s="1">
        <v>2.52</v>
      </c>
      <c r="Q27" s="1">
        <v>5.71</v>
      </c>
      <c r="R27" s="1">
        <v>1.01</v>
      </c>
      <c r="S27" s="1">
        <v>2.67</v>
      </c>
      <c r="T27" s="1">
        <v>0.38</v>
      </c>
      <c r="U27" s="1">
        <v>13.98</v>
      </c>
      <c r="V27" s="1">
        <v>27.75</v>
      </c>
      <c r="W27" s="1">
        <v>227.7</v>
      </c>
      <c r="X27" s="1">
        <v>7.21</v>
      </c>
      <c r="Y27" s="1">
        <v>0</v>
      </c>
      <c r="Z27" s="1">
        <v>0.14000000000000001</v>
      </c>
      <c r="AA27" s="1">
        <v>0</v>
      </c>
      <c r="AB27" s="1">
        <v>0</v>
      </c>
      <c r="AC27" s="1">
        <v>14.14</v>
      </c>
      <c r="AD27" s="1">
        <v>0.05</v>
      </c>
      <c r="AE27" s="1">
        <v>0.24</v>
      </c>
      <c r="AF27" s="1">
        <v>0.3</v>
      </c>
      <c r="AG27" s="1">
        <v>1.87</v>
      </c>
      <c r="AH27" s="1">
        <v>0</v>
      </c>
      <c r="AI27" s="1">
        <v>2.5099999999999998</v>
      </c>
      <c r="AJ27" s="1">
        <v>0.87</v>
      </c>
      <c r="AK27" s="1">
        <v>153.80000000000001</v>
      </c>
      <c r="AL27" s="1">
        <v>0.08</v>
      </c>
      <c r="AM27" s="1">
        <v>9.07</v>
      </c>
      <c r="AN27" s="1">
        <v>25.71</v>
      </c>
      <c r="AO27" s="1">
        <v>21.11</v>
      </c>
      <c r="AP27" s="1">
        <v>2.54</v>
      </c>
      <c r="AQ27" s="1">
        <v>0</v>
      </c>
      <c r="AR27" s="1">
        <v>5.47</v>
      </c>
      <c r="AS27" s="1">
        <v>0</v>
      </c>
      <c r="AT27" s="1">
        <v>2.34</v>
      </c>
      <c r="AU27" s="1">
        <v>0</v>
      </c>
      <c r="AV27" s="1">
        <v>3.15</v>
      </c>
      <c r="AW27" s="1">
        <v>0</v>
      </c>
      <c r="AX27" s="1">
        <v>42.13</v>
      </c>
      <c r="AY27" s="1">
        <v>0</v>
      </c>
      <c r="AZ27" s="1">
        <v>0</v>
      </c>
      <c r="BA27" s="1">
        <v>3.08</v>
      </c>
      <c r="BB27" s="1">
        <v>1.41</v>
      </c>
      <c r="BC27" s="1">
        <v>0.34</v>
      </c>
      <c r="BD27" s="1">
        <v>0.36</v>
      </c>
      <c r="BE27" s="1">
        <v>0.2</v>
      </c>
      <c r="BF27" s="1">
        <v>0.4</v>
      </c>
      <c r="BG27" s="1">
        <v>3.48</v>
      </c>
      <c r="BH27" s="1">
        <v>7.5</v>
      </c>
      <c r="BI27" s="1">
        <v>0.46</v>
      </c>
    </row>
    <row r="28" spans="1:61" x14ac:dyDescent="0.15">
      <c r="A28" s="1" t="s">
        <v>77</v>
      </c>
      <c r="B28" s="1">
        <v>1300.1300000000001</v>
      </c>
      <c r="C28" s="1">
        <v>1210.75</v>
      </c>
      <c r="D28" s="1">
        <v>89.38</v>
      </c>
      <c r="E28" s="1">
        <v>1.27</v>
      </c>
      <c r="F28" s="1">
        <v>35.58</v>
      </c>
      <c r="G28" s="1">
        <v>266.8</v>
      </c>
      <c r="H28" s="1">
        <v>433.2</v>
      </c>
      <c r="I28" s="1">
        <v>75.989999999999995</v>
      </c>
      <c r="J28" s="1">
        <v>385.7</v>
      </c>
      <c r="K28" s="1">
        <v>47.79</v>
      </c>
      <c r="L28" s="1">
        <v>2.44</v>
      </c>
      <c r="M28" s="1">
        <v>23.68</v>
      </c>
      <c r="N28" s="1">
        <v>4.6100000000000003</v>
      </c>
      <c r="O28" s="1">
        <v>11.59</v>
      </c>
      <c r="P28" s="1">
        <v>2.35</v>
      </c>
      <c r="Q28" s="1">
        <v>5.32</v>
      </c>
      <c r="R28" s="1">
        <v>0.95</v>
      </c>
      <c r="S28" s="1">
        <v>2.5</v>
      </c>
      <c r="T28" s="1">
        <v>0.36</v>
      </c>
      <c r="U28" s="1">
        <v>13.14</v>
      </c>
      <c r="V28" s="1">
        <v>25.34</v>
      </c>
      <c r="W28" s="1">
        <v>240.5</v>
      </c>
      <c r="X28" s="1">
        <v>7</v>
      </c>
      <c r="Y28" s="1">
        <v>0</v>
      </c>
      <c r="Z28" s="1">
        <v>0.14000000000000001</v>
      </c>
      <c r="AA28" s="1">
        <v>0</v>
      </c>
      <c r="AB28" s="1">
        <v>0</v>
      </c>
      <c r="AC28" s="1">
        <v>14</v>
      </c>
      <c r="AD28" s="1">
        <v>0.05</v>
      </c>
      <c r="AE28" s="1">
        <v>0.23</v>
      </c>
      <c r="AF28" s="1">
        <v>0.31</v>
      </c>
      <c r="AG28" s="1">
        <v>1.83</v>
      </c>
      <c r="AH28" s="1">
        <v>0</v>
      </c>
      <c r="AI28" s="1">
        <v>2.31</v>
      </c>
      <c r="AJ28" s="1">
        <v>0.93</v>
      </c>
      <c r="AK28" s="1">
        <v>240.1</v>
      </c>
      <c r="AL28" s="1">
        <v>0.08</v>
      </c>
      <c r="AM28" s="1">
        <v>9.0500000000000007</v>
      </c>
      <c r="AN28" s="1">
        <v>25.39</v>
      </c>
      <c r="AO28" s="1">
        <v>20.95</v>
      </c>
      <c r="AP28" s="1">
        <v>2.52</v>
      </c>
      <c r="AQ28" s="1">
        <v>0</v>
      </c>
      <c r="AR28" s="1">
        <v>5.14</v>
      </c>
      <c r="AS28" s="1">
        <v>0</v>
      </c>
      <c r="AT28" s="1">
        <v>2.29</v>
      </c>
      <c r="AU28" s="1">
        <v>0</v>
      </c>
      <c r="AV28" s="1">
        <v>2.97</v>
      </c>
      <c r="AW28" s="1">
        <v>0</v>
      </c>
      <c r="AX28" s="1">
        <v>41.55</v>
      </c>
      <c r="AY28" s="1">
        <v>0</v>
      </c>
      <c r="AZ28" s="1">
        <v>0</v>
      </c>
      <c r="BA28" s="1">
        <v>4.43</v>
      </c>
      <c r="BB28" s="1">
        <v>1.32</v>
      </c>
      <c r="BC28" s="1">
        <v>0.31</v>
      </c>
      <c r="BD28" s="1">
        <v>0.33</v>
      </c>
      <c r="BE28" s="1">
        <v>0.18</v>
      </c>
      <c r="BF28" s="1">
        <v>0.44</v>
      </c>
      <c r="BG28" s="1">
        <v>3.32</v>
      </c>
      <c r="BH28" s="1">
        <v>7.45</v>
      </c>
      <c r="BI28" s="1">
        <v>0.47</v>
      </c>
    </row>
    <row r="29" spans="1:61" x14ac:dyDescent="0.15">
      <c r="A29" s="1" t="s">
        <v>78</v>
      </c>
      <c r="B29" s="1">
        <v>1181</v>
      </c>
      <c r="C29" s="1">
        <v>1101.23</v>
      </c>
      <c r="D29" s="1">
        <v>79.77</v>
      </c>
      <c r="E29" s="1">
        <v>1.17</v>
      </c>
      <c r="F29" s="1">
        <v>33.36</v>
      </c>
      <c r="G29" s="1">
        <v>259.5</v>
      </c>
      <c r="H29" s="1">
        <v>403.8</v>
      </c>
      <c r="I29" s="1">
        <v>66.41</v>
      </c>
      <c r="J29" s="1">
        <v>331.4</v>
      </c>
      <c r="K29" s="1">
        <v>38.950000000000003</v>
      </c>
      <c r="L29" s="1">
        <v>1.97</v>
      </c>
      <c r="M29" s="1">
        <v>19.87</v>
      </c>
      <c r="N29" s="1">
        <v>3.97</v>
      </c>
      <c r="O29" s="1">
        <v>10.27</v>
      </c>
      <c r="P29" s="1">
        <v>2.09</v>
      </c>
      <c r="Q29" s="1">
        <v>4.7699999999999996</v>
      </c>
      <c r="R29" s="1">
        <v>0.86</v>
      </c>
      <c r="S29" s="1">
        <v>2.2799999999999998</v>
      </c>
      <c r="T29" s="1">
        <v>0.33</v>
      </c>
      <c r="U29" s="1">
        <v>12.24</v>
      </c>
      <c r="V29" s="1">
        <v>22.47</v>
      </c>
      <c r="W29" s="1">
        <v>245.9</v>
      </c>
      <c r="X29" s="1">
        <v>6.72</v>
      </c>
      <c r="Y29" s="1">
        <v>0</v>
      </c>
      <c r="Z29" s="1">
        <v>0.13</v>
      </c>
      <c r="AA29" s="1">
        <v>0</v>
      </c>
      <c r="AB29" s="1">
        <v>0</v>
      </c>
      <c r="AC29" s="1">
        <v>14.08</v>
      </c>
      <c r="AD29" s="1">
        <v>0.04</v>
      </c>
      <c r="AE29" s="1">
        <v>0.22</v>
      </c>
      <c r="AF29" s="1">
        <v>0.31</v>
      </c>
      <c r="AG29" s="1">
        <v>1.79</v>
      </c>
      <c r="AH29" s="1">
        <v>0</v>
      </c>
      <c r="AI29" s="1">
        <v>2.19</v>
      </c>
      <c r="AJ29" s="1">
        <v>0.79</v>
      </c>
      <c r="AK29" s="1">
        <v>356.6</v>
      </c>
      <c r="AL29" s="1">
        <v>7.0000000000000007E-2</v>
      </c>
      <c r="AM29" s="1">
        <v>9.1999999999999993</v>
      </c>
      <c r="AN29" s="1">
        <v>25.47</v>
      </c>
      <c r="AO29" s="1">
        <v>20.82</v>
      </c>
      <c r="AP29" s="1">
        <v>2.5099999999999998</v>
      </c>
      <c r="AQ29" s="1">
        <v>0</v>
      </c>
      <c r="AR29" s="1">
        <v>4.68</v>
      </c>
      <c r="AS29" s="1">
        <v>0</v>
      </c>
      <c r="AT29" s="1">
        <v>1.94</v>
      </c>
      <c r="AU29" s="1">
        <v>0</v>
      </c>
      <c r="AV29" s="1">
        <v>2.7</v>
      </c>
      <c r="AW29" s="1">
        <v>0</v>
      </c>
      <c r="AX29" s="1">
        <v>41.73</v>
      </c>
      <c r="AY29" s="1">
        <v>0</v>
      </c>
      <c r="AZ29" s="1">
        <v>0</v>
      </c>
      <c r="BA29" s="1">
        <v>6.91</v>
      </c>
      <c r="BB29" s="1">
        <v>1.22</v>
      </c>
      <c r="BC29" s="1">
        <v>0.27</v>
      </c>
      <c r="BD29" s="1">
        <v>0.31</v>
      </c>
      <c r="BE29" s="1">
        <v>0.17</v>
      </c>
      <c r="BF29" s="1">
        <v>0.47</v>
      </c>
      <c r="BG29" s="1">
        <v>3.02</v>
      </c>
      <c r="BH29" s="1">
        <v>7.26</v>
      </c>
      <c r="BI29" s="1">
        <v>0.44</v>
      </c>
    </row>
    <row r="30" spans="1:61" x14ac:dyDescent="0.15">
      <c r="A30" s="1" t="s">
        <v>79</v>
      </c>
      <c r="B30" s="1">
        <v>1012.12</v>
      </c>
      <c r="C30" s="1">
        <v>945.82</v>
      </c>
      <c r="D30" s="1">
        <v>66.3</v>
      </c>
      <c r="E30" s="1">
        <v>0.97</v>
      </c>
      <c r="F30" s="1">
        <v>30.13</v>
      </c>
      <c r="G30" s="1">
        <v>248.9</v>
      </c>
      <c r="H30" s="1">
        <v>357.7</v>
      </c>
      <c r="I30" s="1">
        <v>52.07</v>
      </c>
      <c r="J30" s="1">
        <v>258.89999999999998</v>
      </c>
      <c r="K30" s="1">
        <v>27.28</v>
      </c>
      <c r="L30" s="1">
        <v>1.36</v>
      </c>
      <c r="M30" s="1">
        <v>14.84</v>
      </c>
      <c r="N30" s="1">
        <v>3.07</v>
      </c>
      <c r="O30" s="1">
        <v>8.31</v>
      </c>
      <c r="P30" s="1">
        <v>1.73</v>
      </c>
      <c r="Q30" s="1">
        <v>3.92</v>
      </c>
      <c r="R30" s="1">
        <v>0.72</v>
      </c>
      <c r="S30" s="1">
        <v>1.94</v>
      </c>
      <c r="T30" s="1">
        <v>0.28000000000000003</v>
      </c>
      <c r="U30" s="1">
        <v>10.52</v>
      </c>
      <c r="V30" s="1">
        <v>17.78</v>
      </c>
      <c r="W30" s="1">
        <v>251.1</v>
      </c>
      <c r="X30" s="1">
        <v>6.18</v>
      </c>
      <c r="Y30" s="1">
        <v>0</v>
      </c>
      <c r="Z30" s="1">
        <v>0.13</v>
      </c>
      <c r="AA30" s="1">
        <v>0</v>
      </c>
      <c r="AB30" s="1">
        <v>0</v>
      </c>
      <c r="AC30" s="1">
        <v>13.73</v>
      </c>
      <c r="AD30" s="1">
        <v>0.03</v>
      </c>
      <c r="AE30" s="1">
        <v>0.22</v>
      </c>
      <c r="AF30" s="1">
        <v>0.33</v>
      </c>
      <c r="AG30" s="1">
        <v>1.71</v>
      </c>
      <c r="AH30" s="1">
        <v>0</v>
      </c>
      <c r="AI30" s="1">
        <v>1.81</v>
      </c>
      <c r="AJ30" s="1">
        <v>0.83</v>
      </c>
      <c r="AK30" s="1">
        <v>525.20000000000005</v>
      </c>
      <c r="AL30" s="1">
        <v>0.06</v>
      </c>
      <c r="AM30" s="1">
        <v>9.24</v>
      </c>
      <c r="AN30" s="1">
        <v>25.1</v>
      </c>
      <c r="AO30" s="1">
        <v>20.58</v>
      </c>
      <c r="AP30" s="1">
        <v>2.4900000000000002</v>
      </c>
      <c r="AQ30" s="1">
        <v>0</v>
      </c>
      <c r="AR30" s="1">
        <v>4.01</v>
      </c>
      <c r="AS30" s="1">
        <v>0</v>
      </c>
      <c r="AT30" s="1">
        <v>1.71</v>
      </c>
      <c r="AU30" s="1">
        <v>0</v>
      </c>
      <c r="AV30" s="1">
        <v>0</v>
      </c>
      <c r="AW30" s="1">
        <v>0</v>
      </c>
      <c r="AX30" s="1">
        <v>41.1</v>
      </c>
      <c r="AY30" s="1">
        <v>0</v>
      </c>
      <c r="AZ30" s="1">
        <v>0</v>
      </c>
      <c r="BA30" s="1">
        <v>9.57</v>
      </c>
      <c r="BB30" s="1">
        <v>1.2</v>
      </c>
      <c r="BC30" s="1">
        <v>0.22</v>
      </c>
      <c r="BD30" s="1">
        <v>0.27</v>
      </c>
      <c r="BE30" s="1">
        <v>0.16</v>
      </c>
      <c r="BF30" s="1">
        <v>0.53</v>
      </c>
      <c r="BG30" s="1">
        <v>2.61</v>
      </c>
      <c r="BH30" s="1">
        <v>7</v>
      </c>
      <c r="BI30" s="1">
        <v>0.4</v>
      </c>
    </row>
    <row r="31" spans="1:61" x14ac:dyDescent="0.15">
      <c r="A31" s="1" t="s">
        <v>80</v>
      </c>
      <c r="B31" s="1">
        <v>694.83</v>
      </c>
      <c r="C31" s="1">
        <v>644.83000000000004</v>
      </c>
      <c r="D31" s="1">
        <v>50</v>
      </c>
      <c r="E31" s="1">
        <v>0.72</v>
      </c>
      <c r="F31" s="1">
        <v>25.87</v>
      </c>
      <c r="G31" s="1">
        <v>198.1</v>
      </c>
      <c r="H31" s="1">
        <v>250</v>
      </c>
      <c r="I31" s="1">
        <v>36.65</v>
      </c>
      <c r="J31" s="1">
        <v>144.1</v>
      </c>
      <c r="K31" s="1">
        <v>15.26</v>
      </c>
      <c r="L31" s="1">
        <v>0.73</v>
      </c>
      <c r="M31" s="1">
        <v>9.08</v>
      </c>
      <c r="N31" s="1">
        <v>2.02</v>
      </c>
      <c r="O31" s="1">
        <v>5.9</v>
      </c>
      <c r="P31" s="1">
        <v>1.25</v>
      </c>
      <c r="Q31" s="1">
        <v>2.9</v>
      </c>
      <c r="R31" s="1">
        <v>0.54</v>
      </c>
      <c r="S31" s="1">
        <v>1.49</v>
      </c>
      <c r="T31" s="1">
        <v>0.22</v>
      </c>
      <c r="U31" s="1">
        <v>8.33</v>
      </c>
      <c r="V31" s="1">
        <v>11.54</v>
      </c>
      <c r="W31" s="1">
        <v>222.3</v>
      </c>
      <c r="X31" s="1">
        <v>5.42</v>
      </c>
      <c r="Y31" s="1">
        <v>0</v>
      </c>
      <c r="Z31" s="1">
        <v>0.12</v>
      </c>
      <c r="AA31" s="1">
        <v>0</v>
      </c>
      <c r="AB31" s="1">
        <v>0</v>
      </c>
      <c r="AC31" s="1">
        <v>13.91</v>
      </c>
      <c r="AD31" s="1">
        <v>0.03</v>
      </c>
      <c r="AE31" s="1">
        <v>0.21</v>
      </c>
      <c r="AF31" s="1">
        <v>0.35</v>
      </c>
      <c r="AG31" s="1">
        <v>1.64</v>
      </c>
      <c r="AH31" s="1">
        <v>0</v>
      </c>
      <c r="AI31" s="1">
        <v>1.54</v>
      </c>
      <c r="AJ31" s="1">
        <v>0.61</v>
      </c>
      <c r="AK31" s="1">
        <v>666.2</v>
      </c>
      <c r="AL31" s="1">
        <v>0.04</v>
      </c>
      <c r="AM31" s="1">
        <v>9.6199999999999992</v>
      </c>
      <c r="AN31" s="1">
        <v>25.37</v>
      </c>
      <c r="AO31" s="1">
        <v>20.5</v>
      </c>
      <c r="AP31" s="1">
        <v>2.5099999999999998</v>
      </c>
      <c r="AQ31" s="1">
        <v>0</v>
      </c>
      <c r="AR31" s="1">
        <v>3.21</v>
      </c>
      <c r="AS31" s="1">
        <v>0</v>
      </c>
      <c r="AT31" s="1">
        <v>1.48</v>
      </c>
      <c r="AU31" s="1">
        <v>0</v>
      </c>
      <c r="AV31" s="1">
        <v>0</v>
      </c>
      <c r="AW31" s="1">
        <v>0</v>
      </c>
      <c r="AX31" s="1">
        <v>41.68</v>
      </c>
      <c r="AY31" s="1">
        <v>0</v>
      </c>
      <c r="AZ31" s="1">
        <v>0</v>
      </c>
      <c r="BA31" s="1">
        <v>14</v>
      </c>
      <c r="BB31" s="1">
        <v>0.97</v>
      </c>
      <c r="BC31" s="1">
        <v>0.18</v>
      </c>
      <c r="BD31" s="1">
        <v>0.22</v>
      </c>
      <c r="BE31" s="1">
        <v>0.13</v>
      </c>
      <c r="BF31" s="1">
        <v>0.6</v>
      </c>
      <c r="BG31" s="1">
        <v>2.04</v>
      </c>
      <c r="BH31" s="1">
        <v>7</v>
      </c>
      <c r="BI31" s="1">
        <v>0.31</v>
      </c>
    </row>
    <row r="32" spans="1:61" x14ac:dyDescent="0.15">
      <c r="A32" s="1" t="s">
        <v>81</v>
      </c>
      <c r="B32" s="1">
        <v>364.01</v>
      </c>
      <c r="C32" s="1">
        <v>338.75</v>
      </c>
      <c r="D32" s="1">
        <v>25.26</v>
      </c>
      <c r="E32" s="1">
        <v>0.36</v>
      </c>
      <c r="F32" s="1">
        <v>15.98</v>
      </c>
      <c r="G32" s="1">
        <v>138</v>
      </c>
      <c r="H32" s="1">
        <v>133.9</v>
      </c>
      <c r="I32" s="1">
        <v>14.67</v>
      </c>
      <c r="J32" s="1">
        <v>47.36</v>
      </c>
      <c r="K32" s="1">
        <v>4.46</v>
      </c>
      <c r="L32" s="1">
        <v>0.18</v>
      </c>
      <c r="M32" s="1">
        <v>2.92</v>
      </c>
      <c r="N32" s="1">
        <v>0.82</v>
      </c>
      <c r="O32" s="1">
        <v>2.54</v>
      </c>
      <c r="P32" s="1">
        <v>0.56999999999999995</v>
      </c>
      <c r="Q32" s="1">
        <v>1.37</v>
      </c>
      <c r="R32" s="1">
        <v>0</v>
      </c>
      <c r="S32" s="1">
        <v>0.76</v>
      </c>
      <c r="T32" s="1">
        <v>0.12</v>
      </c>
      <c r="U32" s="1">
        <v>4.62</v>
      </c>
      <c r="V32" s="1">
        <v>4.47</v>
      </c>
      <c r="W32" s="1">
        <v>222.8</v>
      </c>
      <c r="X32" s="1">
        <v>3.73</v>
      </c>
      <c r="Y32" s="1">
        <v>0</v>
      </c>
      <c r="Z32" s="1">
        <v>0.12</v>
      </c>
      <c r="AA32" s="1">
        <v>0</v>
      </c>
      <c r="AB32" s="1">
        <v>0</v>
      </c>
      <c r="AC32" s="1">
        <v>13.63</v>
      </c>
      <c r="AD32" s="1">
        <v>0.02</v>
      </c>
      <c r="AE32" s="1">
        <v>0.2</v>
      </c>
      <c r="AF32" s="1">
        <v>0.38</v>
      </c>
      <c r="AG32" s="1">
        <v>1.54</v>
      </c>
      <c r="AH32" s="1">
        <v>1.1200000000000001</v>
      </c>
      <c r="AI32" s="1">
        <v>0.77</v>
      </c>
      <c r="AJ32" s="1">
        <v>0</v>
      </c>
      <c r="AK32" s="1">
        <v>972</v>
      </c>
      <c r="AL32" s="1">
        <v>0.04</v>
      </c>
      <c r="AM32" s="1">
        <v>9.8800000000000008</v>
      </c>
      <c r="AN32" s="1">
        <v>25.08</v>
      </c>
      <c r="AO32" s="1">
        <v>20.18</v>
      </c>
      <c r="AP32" s="1">
        <v>2.48</v>
      </c>
      <c r="AQ32" s="1">
        <v>0</v>
      </c>
      <c r="AR32" s="1">
        <v>2.0699999999999998</v>
      </c>
      <c r="AS32" s="1">
        <v>0</v>
      </c>
      <c r="AT32" s="1">
        <v>1.06</v>
      </c>
      <c r="AU32" s="1">
        <v>0</v>
      </c>
      <c r="AV32" s="1">
        <v>0</v>
      </c>
      <c r="AW32" s="1">
        <v>0</v>
      </c>
      <c r="AX32" s="1">
        <v>41.23</v>
      </c>
      <c r="AY32" s="1">
        <v>0</v>
      </c>
      <c r="AZ32" s="1">
        <v>0</v>
      </c>
      <c r="BA32" s="1">
        <v>20.56</v>
      </c>
      <c r="BB32" s="1">
        <v>0.69</v>
      </c>
      <c r="BC32" s="1">
        <v>0.1</v>
      </c>
      <c r="BD32" s="1">
        <v>0.15</v>
      </c>
      <c r="BE32" s="1">
        <v>0.08</v>
      </c>
      <c r="BF32" s="1">
        <v>0.7</v>
      </c>
      <c r="BG32" s="1">
        <v>1.07</v>
      </c>
      <c r="BH32" s="1">
        <v>6.66</v>
      </c>
      <c r="BI32" s="1">
        <v>0.24</v>
      </c>
    </row>
    <row r="33" spans="1:61" x14ac:dyDescent="0.15">
      <c r="A33" s="1" t="s">
        <v>82</v>
      </c>
      <c r="B33" s="1">
        <v>29.58</v>
      </c>
      <c r="C33" s="1">
        <v>27.28</v>
      </c>
      <c r="D33" s="1">
        <v>2.2999999999999998</v>
      </c>
      <c r="E33" s="1">
        <v>0.03</v>
      </c>
      <c r="F33" s="1">
        <v>1.92</v>
      </c>
      <c r="G33" s="1">
        <v>16.329999999999998</v>
      </c>
      <c r="H33" s="1">
        <v>8.35</v>
      </c>
      <c r="I33" s="1">
        <v>0</v>
      </c>
      <c r="J33" s="1">
        <v>2.25</v>
      </c>
      <c r="K33" s="1">
        <v>0.32</v>
      </c>
      <c r="L33" s="1">
        <v>0</v>
      </c>
      <c r="M33" s="1">
        <v>0</v>
      </c>
      <c r="N33" s="1">
        <v>0</v>
      </c>
      <c r="O33" s="1">
        <v>0.18</v>
      </c>
      <c r="P33" s="1">
        <v>0</v>
      </c>
      <c r="Q33" s="1">
        <v>0.11</v>
      </c>
      <c r="R33" s="1">
        <v>0</v>
      </c>
      <c r="S33" s="1">
        <v>7.0000000000000007E-2</v>
      </c>
      <c r="T33" s="1">
        <v>0.02</v>
      </c>
      <c r="U33" s="1">
        <v>0.23</v>
      </c>
      <c r="V33" s="1">
        <v>0</v>
      </c>
      <c r="W33" s="1">
        <v>214.8</v>
      </c>
      <c r="X33" s="1">
        <v>0</v>
      </c>
      <c r="Y33" s="1">
        <v>0</v>
      </c>
      <c r="Z33" s="1">
        <v>0.11</v>
      </c>
      <c r="AA33" s="1">
        <v>0</v>
      </c>
      <c r="AB33" s="1">
        <v>0</v>
      </c>
      <c r="AC33" s="1">
        <v>13.19</v>
      </c>
      <c r="AD33" s="1">
        <v>0.02</v>
      </c>
      <c r="AE33" s="1">
        <v>0.18</v>
      </c>
      <c r="AF33" s="1">
        <v>0.45</v>
      </c>
      <c r="AG33" s="1">
        <v>1.44</v>
      </c>
      <c r="AH33" s="1">
        <v>1.4</v>
      </c>
      <c r="AI33" s="1">
        <v>0.19</v>
      </c>
      <c r="AJ33" s="1">
        <v>0</v>
      </c>
      <c r="AK33" s="1">
        <v>1686</v>
      </c>
      <c r="AL33" s="1">
        <v>0.02</v>
      </c>
      <c r="AM33" s="1">
        <v>10.46</v>
      </c>
      <c r="AN33" s="1">
        <v>24.69</v>
      </c>
      <c r="AO33" s="1">
        <v>19.670000000000002</v>
      </c>
      <c r="AP33" s="1">
        <v>2.48</v>
      </c>
      <c r="AQ33" s="1">
        <v>0</v>
      </c>
      <c r="AR33" s="1">
        <v>0.97</v>
      </c>
      <c r="AS33" s="1">
        <v>0</v>
      </c>
      <c r="AT33" s="1">
        <v>0.6</v>
      </c>
      <c r="AU33" s="1">
        <v>0</v>
      </c>
      <c r="AV33" s="1">
        <v>0</v>
      </c>
      <c r="AW33" s="1">
        <v>0</v>
      </c>
      <c r="AX33" s="1">
        <v>40.54</v>
      </c>
      <c r="AY33" s="1">
        <v>0</v>
      </c>
      <c r="AZ33" s="1">
        <v>0</v>
      </c>
      <c r="BA33" s="1">
        <v>32.770000000000003</v>
      </c>
      <c r="BB33" s="1">
        <v>0.41</v>
      </c>
      <c r="BC33" s="1">
        <v>0.06</v>
      </c>
      <c r="BD33" s="1">
        <v>0.09</v>
      </c>
      <c r="BE33" s="1">
        <v>7.0000000000000007E-2</v>
      </c>
      <c r="BF33" s="1">
        <v>0.97</v>
      </c>
      <c r="BG33" s="1">
        <v>0.11</v>
      </c>
      <c r="BH33" s="1">
        <v>6.48</v>
      </c>
      <c r="BI33" s="1">
        <v>0.13</v>
      </c>
    </row>
    <row r="34" spans="1:61" x14ac:dyDescent="0.15">
      <c r="A34" s="1" t="s">
        <v>83</v>
      </c>
      <c r="B34" s="1">
        <v>3.29</v>
      </c>
      <c r="C34" s="1">
        <v>2.76</v>
      </c>
      <c r="D34" s="1">
        <v>0.53</v>
      </c>
      <c r="E34" s="1">
        <v>0.01</v>
      </c>
      <c r="F34" s="1">
        <v>0.43</v>
      </c>
      <c r="G34" s="1">
        <v>2.65</v>
      </c>
      <c r="H34" s="1">
        <v>0</v>
      </c>
      <c r="I34" s="1">
        <v>0</v>
      </c>
      <c r="J34" s="1">
        <v>0</v>
      </c>
      <c r="K34" s="1">
        <v>0.1</v>
      </c>
      <c r="L34" s="1">
        <v>0</v>
      </c>
      <c r="M34" s="1">
        <v>0</v>
      </c>
      <c r="N34" s="1">
        <v>0</v>
      </c>
      <c r="O34" s="1">
        <v>7.0000000000000007E-2</v>
      </c>
      <c r="P34" s="1">
        <v>0</v>
      </c>
      <c r="Q34" s="1">
        <v>0</v>
      </c>
      <c r="R34" s="1">
        <v>0</v>
      </c>
      <c r="S34" s="1">
        <v>0.02</v>
      </c>
      <c r="T34" s="1">
        <v>0.01</v>
      </c>
      <c r="U34" s="1">
        <v>0</v>
      </c>
      <c r="V34" s="1">
        <v>0</v>
      </c>
      <c r="W34" s="1">
        <v>245.3</v>
      </c>
      <c r="X34" s="1">
        <v>0</v>
      </c>
      <c r="Y34" s="1">
        <v>0</v>
      </c>
      <c r="Z34" s="1">
        <v>0.1</v>
      </c>
      <c r="AA34" s="1">
        <v>0</v>
      </c>
      <c r="AB34" s="1">
        <v>0</v>
      </c>
      <c r="AC34" s="1">
        <v>12.47</v>
      </c>
      <c r="AD34" s="1">
        <v>0.02</v>
      </c>
      <c r="AE34" s="1">
        <v>0.17</v>
      </c>
      <c r="AF34" s="1">
        <v>0.53</v>
      </c>
      <c r="AG34" s="1">
        <v>1.36</v>
      </c>
      <c r="AH34" s="1">
        <v>1.63</v>
      </c>
      <c r="AI34" s="1">
        <v>0.14000000000000001</v>
      </c>
      <c r="AJ34" s="1">
        <v>0</v>
      </c>
      <c r="AK34" s="1">
        <v>0</v>
      </c>
      <c r="AL34" s="1">
        <v>0.02</v>
      </c>
      <c r="AM34" s="1">
        <v>10.76</v>
      </c>
      <c r="AN34" s="1">
        <v>23.46</v>
      </c>
      <c r="AO34" s="1">
        <v>18.97</v>
      </c>
      <c r="AP34" s="1">
        <v>2.34</v>
      </c>
      <c r="AQ34" s="1">
        <v>0</v>
      </c>
      <c r="AR34" s="1">
        <v>0.71</v>
      </c>
      <c r="AS34" s="1">
        <v>0</v>
      </c>
      <c r="AT34" s="1">
        <v>0.71</v>
      </c>
      <c r="AU34" s="1">
        <v>0</v>
      </c>
      <c r="AV34" s="1">
        <v>0</v>
      </c>
      <c r="AW34" s="1">
        <v>0</v>
      </c>
      <c r="AX34" s="1">
        <v>38.33</v>
      </c>
      <c r="AY34" s="1">
        <v>0</v>
      </c>
      <c r="AZ34" s="1">
        <v>0</v>
      </c>
      <c r="BA34" s="1">
        <v>46.08</v>
      </c>
      <c r="BB34" s="1">
        <v>0.38</v>
      </c>
      <c r="BC34" s="1">
        <v>0.06</v>
      </c>
      <c r="BD34" s="1">
        <v>0.05</v>
      </c>
      <c r="BE34" s="1">
        <v>0.06</v>
      </c>
      <c r="BF34" s="1">
        <v>1.33</v>
      </c>
      <c r="BG34" s="1">
        <v>0.04</v>
      </c>
      <c r="BH34" s="1">
        <v>6</v>
      </c>
      <c r="BI34" s="1">
        <v>0.23</v>
      </c>
    </row>
    <row r="35" spans="1:61" x14ac:dyDescent="0.15">
      <c r="A35" s="1" t="s">
        <v>84</v>
      </c>
      <c r="B35" s="1">
        <v>1.4</v>
      </c>
      <c r="C35" s="1">
        <v>1.07</v>
      </c>
      <c r="D35" s="1">
        <v>0.33</v>
      </c>
      <c r="E35" s="1">
        <v>0.01</v>
      </c>
      <c r="F35" s="1">
        <v>0.25</v>
      </c>
      <c r="G35" s="1">
        <v>1</v>
      </c>
      <c r="H35" s="1">
        <v>0</v>
      </c>
      <c r="I35" s="1">
        <v>0</v>
      </c>
      <c r="J35" s="1">
        <v>0</v>
      </c>
      <c r="K35" s="1">
        <v>0.06</v>
      </c>
      <c r="L35" s="1">
        <v>0</v>
      </c>
      <c r="M35" s="1">
        <v>0</v>
      </c>
      <c r="N35" s="1">
        <v>0</v>
      </c>
      <c r="O35" s="1">
        <v>0.06</v>
      </c>
      <c r="P35" s="1">
        <v>0</v>
      </c>
      <c r="Q35" s="1">
        <v>0</v>
      </c>
      <c r="R35" s="1">
        <v>0</v>
      </c>
      <c r="S35" s="1">
        <v>0.01</v>
      </c>
      <c r="T35" s="1">
        <v>0.01</v>
      </c>
      <c r="U35" s="1">
        <v>0</v>
      </c>
      <c r="V35" s="1">
        <v>0</v>
      </c>
      <c r="W35" s="1">
        <v>202</v>
      </c>
      <c r="X35" s="1">
        <v>0</v>
      </c>
      <c r="Y35" s="1">
        <v>0</v>
      </c>
      <c r="Z35" s="1">
        <v>0.1</v>
      </c>
      <c r="AA35" s="1">
        <v>0</v>
      </c>
      <c r="AB35" s="1">
        <v>0</v>
      </c>
      <c r="AC35" s="1">
        <v>12.06</v>
      </c>
      <c r="AD35" s="1">
        <v>0.02</v>
      </c>
      <c r="AE35" s="1">
        <v>0.17</v>
      </c>
      <c r="AF35" s="1">
        <v>0.66</v>
      </c>
      <c r="AG35" s="1">
        <v>1.35</v>
      </c>
      <c r="AH35" s="1">
        <v>2.08</v>
      </c>
      <c r="AI35" s="1">
        <v>0.14000000000000001</v>
      </c>
      <c r="AJ35" s="1">
        <v>0</v>
      </c>
      <c r="AK35" s="1">
        <v>0</v>
      </c>
      <c r="AL35" s="1">
        <v>0.02</v>
      </c>
      <c r="AM35" s="1">
        <v>11.72</v>
      </c>
      <c r="AN35" s="1">
        <v>23.07</v>
      </c>
      <c r="AO35" s="1">
        <v>18.91</v>
      </c>
      <c r="AP35" s="1">
        <v>2.38</v>
      </c>
      <c r="AQ35" s="1">
        <v>2.77</v>
      </c>
      <c r="AR35" s="1">
        <v>0.66</v>
      </c>
      <c r="AS35" s="1">
        <v>0</v>
      </c>
      <c r="AT35" s="1">
        <v>0.7</v>
      </c>
      <c r="AU35" s="1">
        <v>0</v>
      </c>
      <c r="AV35" s="1">
        <v>0</v>
      </c>
      <c r="AW35" s="1">
        <v>0</v>
      </c>
      <c r="AX35" s="1">
        <v>37.74</v>
      </c>
      <c r="AY35" s="1">
        <v>0</v>
      </c>
      <c r="AZ35" s="1">
        <v>0</v>
      </c>
      <c r="BA35" s="1">
        <v>63.26</v>
      </c>
      <c r="BB35" s="1">
        <v>0.4</v>
      </c>
      <c r="BC35" s="1">
        <v>7.0000000000000007E-2</v>
      </c>
      <c r="BD35" s="1">
        <v>0.04</v>
      </c>
      <c r="BE35" s="1">
        <v>0.05</v>
      </c>
      <c r="BF35" s="1">
        <v>1.85</v>
      </c>
      <c r="BG35" s="1">
        <v>0.04</v>
      </c>
      <c r="BH35" s="1">
        <v>5.91</v>
      </c>
      <c r="BI35" s="1">
        <v>0.19</v>
      </c>
    </row>
    <row r="36" spans="1:61" x14ac:dyDescent="0.15">
      <c r="A36" s="1" t="s">
        <v>85</v>
      </c>
      <c r="B36" s="1">
        <v>0.37</v>
      </c>
      <c r="C36" s="1">
        <v>7.0000000000000007E-2</v>
      </c>
      <c r="D36" s="1">
        <v>0.3</v>
      </c>
      <c r="E36" s="1">
        <v>0.01</v>
      </c>
      <c r="F36" s="1">
        <v>0.22</v>
      </c>
      <c r="G36" s="1">
        <v>0</v>
      </c>
      <c r="H36" s="1">
        <v>0</v>
      </c>
      <c r="I36" s="1">
        <v>0</v>
      </c>
      <c r="J36" s="1">
        <v>0</v>
      </c>
      <c r="K36" s="1">
        <v>0.06</v>
      </c>
      <c r="L36" s="1">
        <v>0</v>
      </c>
      <c r="M36" s="1">
        <v>0</v>
      </c>
      <c r="N36" s="1">
        <v>0</v>
      </c>
      <c r="O36" s="1">
        <v>0.06</v>
      </c>
      <c r="P36" s="1">
        <v>0</v>
      </c>
      <c r="Q36" s="1">
        <v>0</v>
      </c>
      <c r="R36" s="1">
        <v>0</v>
      </c>
      <c r="S36" s="1">
        <v>0.01</v>
      </c>
      <c r="T36" s="1">
        <v>0.01</v>
      </c>
      <c r="U36" s="1">
        <v>0</v>
      </c>
      <c r="V36" s="1">
        <v>0</v>
      </c>
      <c r="W36" s="1">
        <v>191.4</v>
      </c>
      <c r="X36" s="1">
        <v>0</v>
      </c>
      <c r="Y36" s="1">
        <v>0</v>
      </c>
      <c r="Z36" s="1">
        <v>0.1</v>
      </c>
      <c r="AA36" s="1">
        <v>0</v>
      </c>
      <c r="AB36" s="1">
        <v>0</v>
      </c>
      <c r="AC36" s="1">
        <v>11.77</v>
      </c>
      <c r="AD36" s="1">
        <v>0.02</v>
      </c>
      <c r="AE36" s="1">
        <v>0.16</v>
      </c>
      <c r="AF36" s="1">
        <v>0.8</v>
      </c>
      <c r="AG36" s="1">
        <v>1.32</v>
      </c>
      <c r="AH36" s="1">
        <v>2.4</v>
      </c>
      <c r="AI36" s="1">
        <v>0.13</v>
      </c>
      <c r="AJ36" s="1">
        <v>0</v>
      </c>
      <c r="AK36" s="1">
        <v>0</v>
      </c>
      <c r="AL36" s="1">
        <v>0.02</v>
      </c>
      <c r="AM36" s="1">
        <v>12.59</v>
      </c>
      <c r="AN36" s="1">
        <v>22.19</v>
      </c>
      <c r="AO36" s="1">
        <v>18.190000000000001</v>
      </c>
      <c r="AP36" s="1">
        <v>2.34</v>
      </c>
      <c r="AQ36" s="1">
        <v>3.71</v>
      </c>
      <c r="AR36" s="1">
        <v>0.65</v>
      </c>
      <c r="AS36" s="1">
        <v>0</v>
      </c>
      <c r="AT36" s="1">
        <v>0.72</v>
      </c>
      <c r="AU36" s="1">
        <v>0</v>
      </c>
      <c r="AV36" s="1">
        <v>0</v>
      </c>
      <c r="AW36" s="1">
        <v>0</v>
      </c>
      <c r="AX36" s="1">
        <v>36.33</v>
      </c>
      <c r="AY36" s="1">
        <v>0</v>
      </c>
      <c r="AZ36" s="1">
        <v>2.5499999999999998</v>
      </c>
      <c r="BA36" s="1">
        <v>82.48</v>
      </c>
      <c r="BB36" s="1">
        <v>0.35</v>
      </c>
      <c r="BC36" s="1">
        <v>0.06</v>
      </c>
      <c r="BD36" s="1">
        <v>0.05</v>
      </c>
      <c r="BE36" s="1">
        <v>0.06</v>
      </c>
      <c r="BF36" s="1">
        <v>2.4</v>
      </c>
      <c r="BG36" s="1">
        <v>0.04</v>
      </c>
      <c r="BH36" s="1">
        <v>5.75</v>
      </c>
      <c r="BI36" s="1">
        <v>0.18</v>
      </c>
    </row>
    <row r="37" spans="1:61" x14ac:dyDescent="0.15">
      <c r="A37" s="1" t="s">
        <v>86</v>
      </c>
      <c r="B37" s="1">
        <v>0.28999999999999998</v>
      </c>
      <c r="C37" s="1">
        <v>0</v>
      </c>
      <c r="D37" s="1">
        <v>0.28999999999999998</v>
      </c>
      <c r="E37" s="1">
        <v>0</v>
      </c>
      <c r="F37" s="1">
        <v>0.22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0.05</v>
      </c>
      <c r="P37" s="1">
        <v>0</v>
      </c>
      <c r="Q37" s="1">
        <v>0</v>
      </c>
      <c r="R37" s="1">
        <v>0</v>
      </c>
      <c r="S37" s="1">
        <v>0.01</v>
      </c>
      <c r="T37" s="1">
        <v>0.01</v>
      </c>
      <c r="U37" s="1">
        <v>0</v>
      </c>
      <c r="V37" s="1">
        <v>0</v>
      </c>
      <c r="W37" s="1">
        <v>186.3</v>
      </c>
      <c r="X37" s="1">
        <v>0</v>
      </c>
      <c r="Y37" s="1">
        <v>0</v>
      </c>
      <c r="Z37" s="1">
        <v>0.1</v>
      </c>
      <c r="AA37" s="1">
        <v>0</v>
      </c>
      <c r="AB37" s="1">
        <v>0</v>
      </c>
      <c r="AC37" s="1">
        <v>11.49</v>
      </c>
      <c r="AD37" s="1">
        <v>0.02</v>
      </c>
      <c r="AE37" s="1">
        <v>0.16</v>
      </c>
      <c r="AF37" s="1">
        <v>0.96</v>
      </c>
      <c r="AG37" s="1">
        <v>1.28</v>
      </c>
      <c r="AH37" s="1">
        <v>2.91</v>
      </c>
      <c r="AI37" s="1">
        <v>0.1</v>
      </c>
      <c r="AJ37" s="1">
        <v>0</v>
      </c>
      <c r="AK37" s="1">
        <v>0</v>
      </c>
      <c r="AL37" s="1">
        <v>0</v>
      </c>
      <c r="AM37" s="1">
        <v>13.81</v>
      </c>
      <c r="AN37" s="1">
        <v>21.67</v>
      </c>
      <c r="AO37" s="1">
        <v>17.78</v>
      </c>
      <c r="AP37" s="1">
        <v>2.36</v>
      </c>
      <c r="AQ37" s="1">
        <v>4.79</v>
      </c>
      <c r="AR37" s="1">
        <v>0.59</v>
      </c>
      <c r="AS37" s="1">
        <v>0</v>
      </c>
      <c r="AT37" s="1">
        <v>0.71</v>
      </c>
      <c r="AU37" s="1">
        <v>0</v>
      </c>
      <c r="AV37" s="1">
        <v>0</v>
      </c>
      <c r="AW37" s="1">
        <v>0</v>
      </c>
      <c r="AX37" s="1">
        <v>35.43</v>
      </c>
      <c r="AY37" s="1">
        <v>0</v>
      </c>
      <c r="AZ37" s="1">
        <v>2.99</v>
      </c>
      <c r="BA37" s="1">
        <v>107.69</v>
      </c>
      <c r="BB37" s="1">
        <v>0.32</v>
      </c>
      <c r="BC37" s="1">
        <v>7.0000000000000007E-2</v>
      </c>
      <c r="BD37" s="1">
        <v>0.05</v>
      </c>
      <c r="BE37" s="1">
        <v>0.05</v>
      </c>
      <c r="BF37" s="1">
        <v>3.06</v>
      </c>
      <c r="BG37" s="1">
        <v>0.03</v>
      </c>
      <c r="BH37" s="1">
        <v>5.59</v>
      </c>
      <c r="BI37" s="1">
        <v>0.12</v>
      </c>
    </row>
    <row r="38" spans="1:61" x14ac:dyDescent="0.1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</row>
    <row r="39" spans="1:61" x14ac:dyDescent="0.15">
      <c r="A39" s="1" t="s">
        <v>0</v>
      </c>
      <c r="B39" s="3" t="s">
        <v>1</v>
      </c>
      <c r="C39" s="4" t="s">
        <v>2</v>
      </c>
      <c r="D39" s="5" t="s">
        <v>3</v>
      </c>
      <c r="E39" s="4" t="s">
        <v>4</v>
      </c>
      <c r="F39" s="5" t="s">
        <v>5</v>
      </c>
      <c r="G39" s="4" t="s">
        <v>6</v>
      </c>
      <c r="H39" s="4" t="s">
        <v>7</v>
      </c>
      <c r="I39" s="4" t="s">
        <v>8</v>
      </c>
      <c r="J39" s="4" t="s">
        <v>9</v>
      </c>
      <c r="K39" s="4" t="s">
        <v>10</v>
      </c>
      <c r="L39" s="5" t="s">
        <v>11</v>
      </c>
      <c r="M39" s="5" t="s">
        <v>12</v>
      </c>
      <c r="N39" s="5" t="s">
        <v>13</v>
      </c>
      <c r="O39" s="5" t="s">
        <v>14</v>
      </c>
      <c r="P39" s="5" t="s">
        <v>15</v>
      </c>
      <c r="Q39" s="5" t="s">
        <v>16</v>
      </c>
      <c r="R39" s="5" t="s">
        <v>17</v>
      </c>
      <c r="S39" s="5" t="s">
        <v>18</v>
      </c>
      <c r="T39" s="5" t="s">
        <v>19</v>
      </c>
      <c r="U39" s="1" t="s">
        <v>20</v>
      </c>
      <c r="V39" s="1" t="s">
        <v>21</v>
      </c>
      <c r="W39" s="1" t="s">
        <v>22</v>
      </c>
      <c r="X39" s="1" t="s">
        <v>23</v>
      </c>
      <c r="Y39" s="1" t="s">
        <v>24</v>
      </c>
      <c r="Z39" s="1" t="s">
        <v>25</v>
      </c>
      <c r="AA39" s="1" t="s">
        <v>26</v>
      </c>
      <c r="AB39" s="1" t="s">
        <v>27</v>
      </c>
      <c r="AC39" s="1" t="s">
        <v>28</v>
      </c>
      <c r="AD39" s="1" t="s">
        <v>29</v>
      </c>
      <c r="AE39" s="1" t="s">
        <v>30</v>
      </c>
      <c r="AF39" s="1" t="s">
        <v>31</v>
      </c>
      <c r="AG39" s="1" t="s">
        <v>32</v>
      </c>
      <c r="AH39" s="1" t="s">
        <v>33</v>
      </c>
      <c r="AI39" s="1" t="s">
        <v>34</v>
      </c>
      <c r="AJ39" s="1" t="s">
        <v>35</v>
      </c>
      <c r="AK39" s="1" t="s">
        <v>36</v>
      </c>
      <c r="AL39" s="1" t="s">
        <v>37</v>
      </c>
      <c r="AM39" s="1" t="s">
        <v>38</v>
      </c>
      <c r="AN39" s="1" t="s">
        <v>39</v>
      </c>
      <c r="AO39" s="1" t="s">
        <v>40</v>
      </c>
      <c r="AP39" s="1" t="s">
        <v>41</v>
      </c>
      <c r="AQ39" s="1" t="s">
        <v>42</v>
      </c>
      <c r="AR39" s="1" t="s">
        <v>43</v>
      </c>
      <c r="AS39" s="1" t="s">
        <v>44</v>
      </c>
      <c r="AT39" s="1" t="s">
        <v>45</v>
      </c>
      <c r="AU39" s="1" t="s">
        <v>46</v>
      </c>
      <c r="AV39" s="1" t="s">
        <v>47</v>
      </c>
      <c r="AW39" s="1" t="s">
        <v>48</v>
      </c>
      <c r="AX39" s="1" t="s">
        <v>49</v>
      </c>
      <c r="AY39" s="1" t="s">
        <v>50</v>
      </c>
      <c r="AZ39" s="1" t="s">
        <v>51</v>
      </c>
      <c r="BA39" s="1" t="s">
        <v>52</v>
      </c>
      <c r="BB39" s="1" t="s">
        <v>53</v>
      </c>
      <c r="BC39" s="1" t="s">
        <v>54</v>
      </c>
      <c r="BD39" s="1" t="s">
        <v>55</v>
      </c>
      <c r="BE39" s="1" t="s">
        <v>56</v>
      </c>
      <c r="BF39" s="1" t="s">
        <v>57</v>
      </c>
      <c r="BG39" s="1" t="s">
        <v>58</v>
      </c>
      <c r="BH39" s="1" t="s">
        <v>59</v>
      </c>
      <c r="BI39" s="1" t="s">
        <v>60</v>
      </c>
    </row>
    <row r="40" spans="1:61" x14ac:dyDescent="0.15">
      <c r="A40" s="1"/>
      <c r="B40" s="3" t="s">
        <v>61</v>
      </c>
      <c r="C40" s="4" t="s">
        <v>61</v>
      </c>
      <c r="D40" s="5" t="s">
        <v>61</v>
      </c>
      <c r="E40" s="4" t="s">
        <v>61</v>
      </c>
      <c r="F40" s="5" t="s">
        <v>61</v>
      </c>
      <c r="G40" s="4" t="s">
        <v>61</v>
      </c>
      <c r="H40" s="4" t="s">
        <v>61</v>
      </c>
      <c r="I40" s="4" t="s">
        <v>61</v>
      </c>
      <c r="J40" s="4" t="s">
        <v>61</v>
      </c>
      <c r="K40" s="4" t="s">
        <v>61</v>
      </c>
      <c r="L40" s="5" t="s">
        <v>61</v>
      </c>
      <c r="M40" s="5" t="s">
        <v>61</v>
      </c>
      <c r="N40" s="5" t="s">
        <v>61</v>
      </c>
      <c r="O40" s="5" t="s">
        <v>61</v>
      </c>
      <c r="P40" s="5" t="s">
        <v>61</v>
      </c>
      <c r="Q40" s="5" t="s">
        <v>61</v>
      </c>
      <c r="R40" s="5" t="s">
        <v>61</v>
      </c>
      <c r="S40" s="5" t="s">
        <v>61</v>
      </c>
      <c r="T40" s="5" t="s">
        <v>61</v>
      </c>
      <c r="U40" s="1" t="s">
        <v>61</v>
      </c>
      <c r="V40" s="1" t="s">
        <v>61</v>
      </c>
      <c r="W40" s="1" t="s">
        <v>61</v>
      </c>
      <c r="X40" s="1" t="s">
        <v>61</v>
      </c>
      <c r="Y40" s="1" t="s">
        <v>61</v>
      </c>
      <c r="Z40" s="1" t="s">
        <v>61</v>
      </c>
      <c r="AA40" s="1" t="s">
        <v>61</v>
      </c>
      <c r="AB40" s="1" t="s">
        <v>61</v>
      </c>
      <c r="AC40" s="1" t="s">
        <v>61</v>
      </c>
      <c r="AD40" s="1" t="s">
        <v>61</v>
      </c>
      <c r="AE40" s="1" t="s">
        <v>61</v>
      </c>
      <c r="AF40" s="1" t="s">
        <v>61</v>
      </c>
      <c r="AG40" s="1" t="s">
        <v>61</v>
      </c>
      <c r="AH40" s="1" t="s">
        <v>61</v>
      </c>
      <c r="AI40" s="1" t="s">
        <v>61</v>
      </c>
      <c r="AJ40" s="1" t="s">
        <v>61</v>
      </c>
      <c r="AK40" s="1" t="s">
        <v>61</v>
      </c>
      <c r="AL40" s="1" t="s">
        <v>61</v>
      </c>
      <c r="AM40" s="1" t="s">
        <v>61</v>
      </c>
      <c r="AN40" s="1" t="s">
        <v>61</v>
      </c>
      <c r="AO40" s="1" t="s">
        <v>61</v>
      </c>
      <c r="AP40" s="1" t="s">
        <v>61</v>
      </c>
      <c r="AQ40" s="1" t="s">
        <v>61</v>
      </c>
      <c r="AR40" s="1" t="s">
        <v>61</v>
      </c>
      <c r="AS40" s="1" t="s">
        <v>61</v>
      </c>
      <c r="AT40" s="1" t="s">
        <v>61</v>
      </c>
      <c r="AU40" s="1" t="s">
        <v>61</v>
      </c>
      <c r="AV40" s="1" t="s">
        <v>61</v>
      </c>
      <c r="AW40" s="1" t="s">
        <v>61</v>
      </c>
      <c r="AX40" s="1" t="s">
        <v>61</v>
      </c>
      <c r="AY40" s="1" t="s">
        <v>61</v>
      </c>
      <c r="AZ40" s="1" t="s">
        <v>61</v>
      </c>
      <c r="BA40" s="1" t="s">
        <v>61</v>
      </c>
      <c r="BB40" s="1" t="s">
        <v>61</v>
      </c>
      <c r="BC40" s="1" t="s">
        <v>61</v>
      </c>
      <c r="BD40" s="1" t="s">
        <v>61</v>
      </c>
      <c r="BE40" s="1" t="s">
        <v>61</v>
      </c>
      <c r="BF40" s="1" t="s">
        <v>61</v>
      </c>
      <c r="BG40" s="1" t="s">
        <v>61</v>
      </c>
      <c r="BH40" s="1" t="s">
        <v>61</v>
      </c>
      <c r="BI40" s="1" t="s">
        <v>61</v>
      </c>
    </row>
    <row r="41" spans="1:61" x14ac:dyDescent="0.15">
      <c r="A41" s="1" t="s">
        <v>62</v>
      </c>
      <c r="B41" s="1">
        <v>1416.8050000000001</v>
      </c>
      <c r="C41" s="1">
        <v>1311.7840000000001</v>
      </c>
      <c r="D41" s="1">
        <v>105.021</v>
      </c>
      <c r="E41" s="1">
        <v>1.474</v>
      </c>
      <c r="F41" s="1">
        <v>39.630000000000003</v>
      </c>
      <c r="G41" s="1">
        <v>268.3</v>
      </c>
      <c r="H41" s="1">
        <v>452.5</v>
      </c>
      <c r="I41" s="1">
        <v>94.29</v>
      </c>
      <c r="J41" s="1">
        <v>432.4</v>
      </c>
      <c r="K41" s="1">
        <v>62.82</v>
      </c>
      <c r="L41" s="1">
        <v>3.1970000000000001</v>
      </c>
      <c r="M41" s="1">
        <v>29.68</v>
      </c>
      <c r="N41" s="1">
        <v>5.5369999999999999</v>
      </c>
      <c r="O41" s="1">
        <v>13.84</v>
      </c>
      <c r="P41" s="1">
        <v>2.7090000000000001</v>
      </c>
      <c r="Q41" s="1">
        <v>6.1020000000000003</v>
      </c>
      <c r="R41" s="1">
        <v>1.0760000000000001</v>
      </c>
      <c r="S41" s="1">
        <v>2.8610000000000002</v>
      </c>
      <c r="T41" s="1">
        <v>0.38900000000000001</v>
      </c>
      <c r="U41" s="1">
        <v>15.36</v>
      </c>
      <c r="V41" s="1">
        <v>30.39</v>
      </c>
      <c r="W41" s="1">
        <v>235.7</v>
      </c>
      <c r="X41" s="1">
        <v>7.125</v>
      </c>
      <c r="Y41" s="1">
        <v>0.61899999999999999</v>
      </c>
      <c r="Z41" s="1">
        <v>0.14199999999999999</v>
      </c>
      <c r="AA41" s="1">
        <v>0</v>
      </c>
      <c r="AB41" s="1">
        <v>0.32100000000000001</v>
      </c>
      <c r="AC41" s="1">
        <v>14.46</v>
      </c>
      <c r="AD41" s="1">
        <v>5.1999999999999998E-2</v>
      </c>
      <c r="AE41" s="1">
        <v>0.23</v>
      </c>
      <c r="AF41" s="1">
        <v>0.27300000000000002</v>
      </c>
      <c r="AG41" s="1">
        <v>1.9830000000000001</v>
      </c>
      <c r="AH41" s="1">
        <v>0.60099999999999998</v>
      </c>
      <c r="AI41" s="1">
        <v>2.62</v>
      </c>
      <c r="AJ41" s="1">
        <v>0.99299999999999999</v>
      </c>
      <c r="AK41" s="1">
        <v>1.85</v>
      </c>
      <c r="AL41" s="1">
        <v>7.3999999999999996E-2</v>
      </c>
      <c r="AM41" s="1">
        <v>8.9939999999999998</v>
      </c>
      <c r="AN41" s="1">
        <v>27.67</v>
      </c>
      <c r="AO41" s="1">
        <v>2.0739999999999998</v>
      </c>
      <c r="AP41" s="1">
        <v>2.472</v>
      </c>
      <c r="AQ41" s="1">
        <v>0.35399999999999998</v>
      </c>
      <c r="AR41" s="1">
        <v>5.444</v>
      </c>
      <c r="AS41" s="1">
        <v>0.21</v>
      </c>
      <c r="AT41" s="1">
        <v>2.5219999999999998</v>
      </c>
      <c r="AU41" s="1">
        <v>0.27600000000000002</v>
      </c>
      <c r="AV41" s="1">
        <v>3.19</v>
      </c>
      <c r="AW41" s="1">
        <v>0.17899999999999999</v>
      </c>
      <c r="AX41" s="1">
        <v>44.01</v>
      </c>
      <c r="AY41" s="1">
        <v>0.64600000000000002</v>
      </c>
      <c r="AZ41" s="1">
        <v>1.629</v>
      </c>
      <c r="BA41" s="1">
        <v>0.11</v>
      </c>
      <c r="BB41" s="1">
        <v>1.395</v>
      </c>
      <c r="BC41" s="1">
        <v>0.36299999999999999</v>
      </c>
      <c r="BD41" s="1">
        <v>0.315</v>
      </c>
      <c r="BE41" s="1">
        <v>0.17799999999999999</v>
      </c>
      <c r="BF41" s="1">
        <v>0.34499999999999997</v>
      </c>
      <c r="BG41" s="1">
        <v>3.653</v>
      </c>
      <c r="BH41" s="1">
        <v>7.7430000000000003</v>
      </c>
      <c r="BI41" s="1">
        <v>0.44500000000000001</v>
      </c>
    </row>
    <row r="42" spans="1:61" x14ac:dyDescent="0.15">
      <c r="A42" s="1" t="s">
        <v>87</v>
      </c>
      <c r="B42" s="1">
        <v>1352.2</v>
      </c>
      <c r="C42" s="1">
        <v>1252.19</v>
      </c>
      <c r="D42" s="1">
        <v>100.01</v>
      </c>
      <c r="E42" s="1">
        <v>1.36</v>
      </c>
      <c r="F42" s="1">
        <v>37.36</v>
      </c>
      <c r="G42" s="1">
        <v>257.2</v>
      </c>
      <c r="H42" s="1">
        <v>431.9</v>
      </c>
      <c r="I42" s="1">
        <v>87.65</v>
      </c>
      <c r="J42" s="1">
        <v>415</v>
      </c>
      <c r="K42" s="1">
        <v>59.08</v>
      </c>
      <c r="L42" s="1">
        <v>3.03</v>
      </c>
      <c r="M42" s="1">
        <v>28.37</v>
      </c>
      <c r="N42" s="1">
        <v>5.42</v>
      </c>
      <c r="O42" s="1">
        <v>13.07</v>
      </c>
      <c r="P42" s="1">
        <v>2.64</v>
      </c>
      <c r="Q42" s="1">
        <v>5.92</v>
      </c>
      <c r="R42" s="1">
        <v>1.07</v>
      </c>
      <c r="S42" s="1">
        <v>2.74</v>
      </c>
      <c r="T42" s="1">
        <v>0.39</v>
      </c>
      <c r="U42" s="1">
        <v>14.23</v>
      </c>
      <c r="V42" s="1">
        <v>29.03</v>
      </c>
      <c r="W42" s="1">
        <v>223.8</v>
      </c>
      <c r="X42" s="1">
        <v>7.31</v>
      </c>
      <c r="Y42" s="1">
        <v>0</v>
      </c>
      <c r="Z42" s="1">
        <v>0.14000000000000001</v>
      </c>
      <c r="AA42" s="1">
        <v>0</v>
      </c>
      <c r="AB42" s="1">
        <v>0</v>
      </c>
      <c r="AC42" s="1">
        <v>13.78</v>
      </c>
      <c r="AD42" s="1">
        <v>0.06</v>
      </c>
      <c r="AE42" s="1">
        <v>0.24</v>
      </c>
      <c r="AF42" s="1">
        <v>0.28000000000000003</v>
      </c>
      <c r="AG42" s="1">
        <v>1.92</v>
      </c>
      <c r="AH42" s="1">
        <v>0</v>
      </c>
      <c r="AI42" s="1">
        <v>2.64</v>
      </c>
      <c r="AJ42" s="1">
        <v>1.18</v>
      </c>
      <c r="AK42" s="1">
        <v>100.32</v>
      </c>
      <c r="AL42" s="1">
        <v>7.0000000000000007E-2</v>
      </c>
      <c r="AM42" s="1">
        <v>9.18</v>
      </c>
      <c r="AN42" s="1">
        <v>25.64</v>
      </c>
      <c r="AO42" s="1">
        <v>21.44</v>
      </c>
      <c r="AP42" s="1">
        <v>2.54</v>
      </c>
      <c r="AQ42" s="1">
        <v>0</v>
      </c>
      <c r="AR42" s="1">
        <v>5.62</v>
      </c>
      <c r="AS42" s="1">
        <v>0</v>
      </c>
      <c r="AT42" s="1">
        <v>2.64</v>
      </c>
      <c r="AU42" s="1">
        <v>0</v>
      </c>
      <c r="AV42" s="1">
        <v>3.25</v>
      </c>
      <c r="AW42" s="1">
        <v>0</v>
      </c>
      <c r="AX42" s="1">
        <v>41.95</v>
      </c>
      <c r="AY42" s="1">
        <v>0</v>
      </c>
      <c r="AZ42" s="1">
        <v>0</v>
      </c>
      <c r="BA42" s="1">
        <v>9.66</v>
      </c>
      <c r="BB42" s="1">
        <v>1.44</v>
      </c>
      <c r="BC42" s="1">
        <v>0.37</v>
      </c>
      <c r="BD42" s="1">
        <v>0.36</v>
      </c>
      <c r="BE42" s="1">
        <v>0.2</v>
      </c>
      <c r="BF42" s="1">
        <v>0.35</v>
      </c>
      <c r="BG42" s="1">
        <v>3.62</v>
      </c>
      <c r="BH42" s="1">
        <v>7.51</v>
      </c>
      <c r="BI42" s="1">
        <v>0.55000000000000004</v>
      </c>
    </row>
    <row r="43" spans="1:61" x14ac:dyDescent="0.15">
      <c r="A43" s="1" t="s">
        <v>88</v>
      </c>
      <c r="B43" s="1">
        <v>1417.46</v>
      </c>
      <c r="C43" s="1">
        <v>1322.77</v>
      </c>
      <c r="D43" s="1">
        <v>94.69</v>
      </c>
      <c r="E43" s="1">
        <v>1.29</v>
      </c>
      <c r="F43" s="1">
        <v>36.130000000000003</v>
      </c>
      <c r="G43" s="1">
        <v>281</v>
      </c>
      <c r="H43" s="1">
        <v>464.9</v>
      </c>
      <c r="I43" s="1">
        <v>82.82</v>
      </c>
      <c r="J43" s="1">
        <v>438.1</v>
      </c>
      <c r="K43" s="1">
        <v>54.66</v>
      </c>
      <c r="L43" s="1">
        <v>2.8</v>
      </c>
      <c r="M43" s="1">
        <v>26.17</v>
      </c>
      <c r="N43" s="1">
        <v>5.09</v>
      </c>
      <c r="O43" s="1">
        <v>12.41</v>
      </c>
      <c r="P43" s="1">
        <v>2.5</v>
      </c>
      <c r="Q43" s="1">
        <v>5.58</v>
      </c>
      <c r="R43" s="1">
        <v>1.02</v>
      </c>
      <c r="S43" s="1">
        <v>2.62</v>
      </c>
      <c r="T43" s="1">
        <v>0.37</v>
      </c>
      <c r="U43" s="1">
        <v>13.64</v>
      </c>
      <c r="V43" s="1">
        <v>27.53</v>
      </c>
      <c r="W43" s="1">
        <v>246.8</v>
      </c>
      <c r="X43" s="1">
        <v>7.08</v>
      </c>
      <c r="Y43" s="1">
        <v>0</v>
      </c>
      <c r="Z43" s="1">
        <v>0.14000000000000001</v>
      </c>
      <c r="AA43" s="1">
        <v>0</v>
      </c>
      <c r="AB43" s="1">
        <v>0</v>
      </c>
      <c r="AC43" s="1">
        <v>13.49</v>
      </c>
      <c r="AD43" s="1">
        <v>0.06</v>
      </c>
      <c r="AE43" s="1">
        <v>0.24</v>
      </c>
      <c r="AF43" s="1">
        <v>0.28000000000000003</v>
      </c>
      <c r="AG43" s="1">
        <v>1.85</v>
      </c>
      <c r="AH43" s="1">
        <v>0</v>
      </c>
      <c r="AI43" s="1">
        <v>2.56</v>
      </c>
      <c r="AJ43" s="1">
        <v>1.29</v>
      </c>
      <c r="AK43" s="1">
        <v>224.8</v>
      </c>
      <c r="AL43" s="1">
        <v>7.0000000000000007E-2</v>
      </c>
      <c r="AM43" s="1">
        <v>9.42</v>
      </c>
      <c r="AN43" s="1">
        <v>25.23</v>
      </c>
      <c r="AO43" s="1">
        <v>20.83</v>
      </c>
      <c r="AP43" s="1">
        <v>2.5099999999999998</v>
      </c>
      <c r="AQ43" s="1">
        <v>0</v>
      </c>
      <c r="AR43" s="1">
        <v>5.36</v>
      </c>
      <c r="AS43" s="1">
        <v>0</v>
      </c>
      <c r="AT43" s="1">
        <v>2.4700000000000002</v>
      </c>
      <c r="AU43" s="1">
        <v>0</v>
      </c>
      <c r="AV43" s="1">
        <v>3.13</v>
      </c>
      <c r="AW43" s="1">
        <v>0</v>
      </c>
      <c r="AX43" s="1">
        <v>41.39</v>
      </c>
      <c r="AY43" s="1">
        <v>0</v>
      </c>
      <c r="AZ43" s="1">
        <v>0</v>
      </c>
      <c r="BA43" s="1">
        <v>18.760000000000002</v>
      </c>
      <c r="BB43" s="1">
        <v>1.41</v>
      </c>
      <c r="BC43" s="1">
        <v>0.36</v>
      </c>
      <c r="BD43" s="1">
        <v>0.33</v>
      </c>
      <c r="BE43" s="1">
        <v>0.19</v>
      </c>
      <c r="BF43" s="1">
        <v>0.36</v>
      </c>
      <c r="BG43" s="1">
        <v>3.43</v>
      </c>
      <c r="BH43" s="1">
        <v>7.42</v>
      </c>
      <c r="BI43" s="1">
        <v>0.54</v>
      </c>
    </row>
    <row r="44" spans="1:61" x14ac:dyDescent="0.15">
      <c r="A44" s="1" t="s">
        <v>89</v>
      </c>
      <c r="B44" s="1">
        <v>1307.23</v>
      </c>
      <c r="C44" s="1">
        <v>1220.6600000000001</v>
      </c>
      <c r="D44" s="1">
        <v>86.57</v>
      </c>
      <c r="E44" s="1">
        <v>1.23</v>
      </c>
      <c r="F44" s="1">
        <v>34.159999999999997</v>
      </c>
      <c r="G44" s="1">
        <v>271.2</v>
      </c>
      <c r="H44" s="1">
        <v>436.5</v>
      </c>
      <c r="I44" s="1">
        <v>75.23</v>
      </c>
      <c r="J44" s="1">
        <v>389.4</v>
      </c>
      <c r="K44" s="1">
        <v>47.1</v>
      </c>
      <c r="L44" s="1">
        <v>2.41</v>
      </c>
      <c r="M44" s="1">
        <v>23.05</v>
      </c>
      <c r="N44" s="1">
        <v>4.51</v>
      </c>
      <c r="O44" s="1">
        <v>11.33</v>
      </c>
      <c r="P44" s="1">
        <v>2.2799999999999998</v>
      </c>
      <c r="Q44" s="1">
        <v>5.12</v>
      </c>
      <c r="R44" s="1">
        <v>0.94</v>
      </c>
      <c r="S44" s="1">
        <v>2.42</v>
      </c>
      <c r="T44" s="1">
        <v>0.35</v>
      </c>
      <c r="U44" s="1">
        <v>12.95</v>
      </c>
      <c r="V44" s="1">
        <v>24.57</v>
      </c>
      <c r="W44" s="1">
        <v>248.9</v>
      </c>
      <c r="X44" s="1">
        <v>6.88</v>
      </c>
      <c r="Y44" s="1">
        <v>0</v>
      </c>
      <c r="Z44" s="1">
        <v>0.13</v>
      </c>
      <c r="AA44" s="1">
        <v>0</v>
      </c>
      <c r="AB44" s="1">
        <v>0</v>
      </c>
      <c r="AC44" s="1">
        <v>13.53</v>
      </c>
      <c r="AD44" s="1">
        <v>0.05</v>
      </c>
      <c r="AE44" s="1">
        <v>0.23</v>
      </c>
      <c r="AF44" s="1">
        <v>0.28000000000000003</v>
      </c>
      <c r="AG44" s="1">
        <v>1.83</v>
      </c>
      <c r="AH44" s="1">
        <v>0</v>
      </c>
      <c r="AI44" s="1">
        <v>2.38</v>
      </c>
      <c r="AJ44" s="1">
        <v>1.06</v>
      </c>
      <c r="AK44" s="1">
        <v>338.7</v>
      </c>
      <c r="AL44" s="1">
        <v>0.08</v>
      </c>
      <c r="AM44" s="1">
        <v>9.84</v>
      </c>
      <c r="AN44" s="1">
        <v>25.35</v>
      </c>
      <c r="AO44" s="1">
        <v>20.83</v>
      </c>
      <c r="AP44" s="1">
        <v>2.52</v>
      </c>
      <c r="AQ44" s="1">
        <v>0</v>
      </c>
      <c r="AR44" s="1">
        <v>4.9800000000000004</v>
      </c>
      <c r="AS44" s="1">
        <v>0</v>
      </c>
      <c r="AT44" s="1">
        <v>2.35</v>
      </c>
      <c r="AU44" s="1">
        <v>0</v>
      </c>
      <c r="AV44" s="1">
        <v>2.95</v>
      </c>
      <c r="AW44" s="1">
        <v>0</v>
      </c>
      <c r="AX44" s="1">
        <v>41.5</v>
      </c>
      <c r="AY44" s="1">
        <v>0</v>
      </c>
      <c r="AZ44" s="1">
        <v>0</v>
      </c>
      <c r="BA44" s="1">
        <v>28.54</v>
      </c>
      <c r="BB44" s="1">
        <v>1.34</v>
      </c>
      <c r="BC44" s="1">
        <v>0.31</v>
      </c>
      <c r="BD44" s="1">
        <v>0.32</v>
      </c>
      <c r="BE44" s="1">
        <v>0.18</v>
      </c>
      <c r="BF44" s="1">
        <v>0.34</v>
      </c>
      <c r="BG44" s="1">
        <v>3.24</v>
      </c>
      <c r="BH44" s="1">
        <v>7.35</v>
      </c>
      <c r="BI44" s="1">
        <v>0.55000000000000004</v>
      </c>
    </row>
    <row r="45" spans="1:61" x14ac:dyDescent="0.15">
      <c r="A45" s="1" t="s">
        <v>90</v>
      </c>
      <c r="B45" s="1">
        <v>1133.1099999999999</v>
      </c>
      <c r="C45" s="1">
        <v>1057.06</v>
      </c>
      <c r="D45" s="1">
        <v>76.05</v>
      </c>
      <c r="E45" s="1">
        <v>1.1200000000000001</v>
      </c>
      <c r="F45" s="1">
        <v>31.9</v>
      </c>
      <c r="G45" s="1">
        <v>251.7</v>
      </c>
      <c r="H45" s="1">
        <v>387</v>
      </c>
      <c r="I45" s="1">
        <v>63.2</v>
      </c>
      <c r="J45" s="1">
        <v>317.2</v>
      </c>
      <c r="K45" s="1">
        <v>36.840000000000003</v>
      </c>
      <c r="L45" s="1">
        <v>1.88</v>
      </c>
      <c r="M45" s="1">
        <v>18.89</v>
      </c>
      <c r="N45" s="1">
        <v>3.8</v>
      </c>
      <c r="O45" s="1">
        <v>9.84</v>
      </c>
      <c r="P45" s="1">
        <v>1.99</v>
      </c>
      <c r="Q45" s="1">
        <v>4.47</v>
      </c>
      <c r="R45" s="1">
        <v>0.82</v>
      </c>
      <c r="S45" s="1">
        <v>2.15</v>
      </c>
      <c r="T45" s="1">
        <v>0.31</v>
      </c>
      <c r="U45" s="1">
        <v>11.69</v>
      </c>
      <c r="V45" s="1">
        <v>21.63</v>
      </c>
      <c r="W45" s="1">
        <v>241.6</v>
      </c>
      <c r="X45" s="1">
        <v>6.52</v>
      </c>
      <c r="Y45" s="1">
        <v>0</v>
      </c>
      <c r="Z45" s="1">
        <v>0.13</v>
      </c>
      <c r="AA45" s="1">
        <v>0</v>
      </c>
      <c r="AB45" s="1">
        <v>0</v>
      </c>
      <c r="AC45" s="1">
        <v>13.83</v>
      </c>
      <c r="AD45" s="1">
        <v>0.05</v>
      </c>
      <c r="AE45" s="1">
        <v>0.22</v>
      </c>
      <c r="AF45" s="1">
        <v>0.28000000000000003</v>
      </c>
      <c r="AG45" s="1">
        <v>1.75</v>
      </c>
      <c r="AH45" s="1">
        <v>0</v>
      </c>
      <c r="AI45" s="1">
        <v>2.08</v>
      </c>
      <c r="AJ45" s="1">
        <v>0.9</v>
      </c>
      <c r="AK45" s="1">
        <v>495.2</v>
      </c>
      <c r="AL45" s="1">
        <v>0.06</v>
      </c>
      <c r="AM45" s="1">
        <v>10.35</v>
      </c>
      <c r="AN45" s="1">
        <v>25.13</v>
      </c>
      <c r="AO45" s="1">
        <v>20.68</v>
      </c>
      <c r="AP45" s="1">
        <v>2.4700000000000002</v>
      </c>
      <c r="AQ45" s="1">
        <v>0</v>
      </c>
      <c r="AR45" s="1">
        <v>4.4000000000000004</v>
      </c>
      <c r="AS45" s="1">
        <v>0</v>
      </c>
      <c r="AT45" s="1">
        <v>2.0099999999999998</v>
      </c>
      <c r="AU45" s="1">
        <v>0</v>
      </c>
      <c r="AV45" s="1">
        <v>2.62</v>
      </c>
      <c r="AW45" s="1">
        <v>0</v>
      </c>
      <c r="AX45" s="1">
        <v>41.12</v>
      </c>
      <c r="AY45" s="1">
        <v>0</v>
      </c>
      <c r="AZ45" s="1">
        <v>0</v>
      </c>
      <c r="BA45" s="1">
        <v>42.34</v>
      </c>
      <c r="BB45" s="1">
        <v>1.2</v>
      </c>
      <c r="BC45" s="1">
        <v>0.27</v>
      </c>
      <c r="BD45" s="1">
        <v>0.28000000000000003</v>
      </c>
      <c r="BE45" s="1">
        <v>0.15</v>
      </c>
      <c r="BF45" s="1">
        <v>0.31</v>
      </c>
      <c r="BG45" s="1">
        <v>2.89</v>
      </c>
      <c r="BH45" s="1">
        <v>7.1</v>
      </c>
      <c r="BI45" s="1">
        <v>0.48</v>
      </c>
    </row>
    <row r="46" spans="1:61" x14ac:dyDescent="0.15">
      <c r="A46" s="1" t="s">
        <v>91</v>
      </c>
      <c r="B46" s="1">
        <v>874.15</v>
      </c>
      <c r="C46" s="1">
        <v>809.73</v>
      </c>
      <c r="D46" s="1">
        <v>64.42</v>
      </c>
      <c r="E46" s="1">
        <v>0.94</v>
      </c>
      <c r="F46" s="1">
        <v>29.36</v>
      </c>
      <c r="G46" s="1">
        <v>215.3</v>
      </c>
      <c r="H46" s="1">
        <v>298.89999999999998</v>
      </c>
      <c r="I46" s="1">
        <v>50.86</v>
      </c>
      <c r="J46" s="1">
        <v>217.1</v>
      </c>
      <c r="K46" s="1">
        <v>26.63</v>
      </c>
      <c r="L46" s="1">
        <v>1.35</v>
      </c>
      <c r="M46" s="1">
        <v>14.4</v>
      </c>
      <c r="N46" s="1">
        <v>2.96</v>
      </c>
      <c r="O46" s="1">
        <v>8.11</v>
      </c>
      <c r="P46" s="1">
        <v>1.66</v>
      </c>
      <c r="Q46" s="1">
        <v>3.76</v>
      </c>
      <c r="R46" s="1">
        <v>0.7</v>
      </c>
      <c r="S46" s="1">
        <v>1.85</v>
      </c>
      <c r="T46" s="1">
        <v>0.27</v>
      </c>
      <c r="U46" s="1">
        <v>10.31</v>
      </c>
      <c r="V46" s="1">
        <v>17.2</v>
      </c>
      <c r="W46" s="1">
        <v>218</v>
      </c>
      <c r="X46" s="1">
        <v>6.01</v>
      </c>
      <c r="Y46" s="1">
        <v>0</v>
      </c>
      <c r="Z46" s="1">
        <v>0.12</v>
      </c>
      <c r="AA46" s="1">
        <v>0</v>
      </c>
      <c r="AB46" s="1">
        <v>0</v>
      </c>
      <c r="AC46" s="1">
        <v>13.6</v>
      </c>
      <c r="AD46" s="1">
        <v>0.05</v>
      </c>
      <c r="AE46" s="1">
        <v>0.22</v>
      </c>
      <c r="AF46" s="1">
        <v>0.28000000000000003</v>
      </c>
      <c r="AG46" s="1">
        <v>1.72</v>
      </c>
      <c r="AH46" s="1">
        <v>0</v>
      </c>
      <c r="AI46" s="1">
        <v>1.89</v>
      </c>
      <c r="AJ46" s="1">
        <v>0.91</v>
      </c>
      <c r="AK46" s="1">
        <v>646.6</v>
      </c>
      <c r="AL46" s="1">
        <v>0.05</v>
      </c>
      <c r="AM46" s="1">
        <v>11.33</v>
      </c>
      <c r="AN46" s="1">
        <v>25.61</v>
      </c>
      <c r="AO46" s="1">
        <v>20.77</v>
      </c>
      <c r="AP46" s="1">
        <v>2.5</v>
      </c>
      <c r="AQ46" s="1">
        <v>0</v>
      </c>
      <c r="AR46" s="1">
        <v>3.83</v>
      </c>
      <c r="AS46" s="1">
        <v>0</v>
      </c>
      <c r="AT46" s="1">
        <v>1.78</v>
      </c>
      <c r="AU46" s="1">
        <v>0</v>
      </c>
      <c r="AV46" s="1">
        <v>0</v>
      </c>
      <c r="AW46" s="1">
        <v>0</v>
      </c>
      <c r="AX46" s="1">
        <v>41.93</v>
      </c>
      <c r="AY46" s="1">
        <v>0</v>
      </c>
      <c r="AZ46" s="1">
        <v>0</v>
      </c>
      <c r="BA46" s="1">
        <v>60.85</v>
      </c>
      <c r="BB46" s="1">
        <v>1.0900000000000001</v>
      </c>
      <c r="BC46" s="1">
        <v>0.23</v>
      </c>
      <c r="BD46" s="1">
        <v>0.24</v>
      </c>
      <c r="BE46" s="1">
        <v>0.14000000000000001</v>
      </c>
      <c r="BF46" s="1">
        <v>0.28000000000000003</v>
      </c>
      <c r="BG46" s="1">
        <v>2.5099999999999998</v>
      </c>
      <c r="BH46" s="1">
        <v>7.05</v>
      </c>
      <c r="BI46" s="1">
        <v>0.41</v>
      </c>
    </row>
    <row r="47" spans="1:61" x14ac:dyDescent="0.15">
      <c r="A47" s="1" t="s">
        <v>92</v>
      </c>
      <c r="B47" s="1">
        <v>668.37</v>
      </c>
      <c r="C47" s="1">
        <v>624.04</v>
      </c>
      <c r="D47" s="1">
        <v>44.33</v>
      </c>
      <c r="E47" s="1">
        <v>0.63</v>
      </c>
      <c r="F47" s="1">
        <v>22.99</v>
      </c>
      <c r="G47" s="1">
        <v>197</v>
      </c>
      <c r="H47" s="1">
        <v>241.9</v>
      </c>
      <c r="I47" s="1">
        <v>32.04</v>
      </c>
      <c r="J47" s="1">
        <v>139.19999999999999</v>
      </c>
      <c r="K47" s="1">
        <v>13.27</v>
      </c>
      <c r="L47" s="1">
        <v>0.64</v>
      </c>
      <c r="M47" s="1">
        <v>8.08</v>
      </c>
      <c r="N47" s="1">
        <v>1.79</v>
      </c>
      <c r="O47" s="1">
        <v>5.23</v>
      </c>
      <c r="P47" s="1">
        <v>1.1000000000000001</v>
      </c>
      <c r="Q47" s="1">
        <v>2.52</v>
      </c>
      <c r="R47" s="1">
        <v>0.5</v>
      </c>
      <c r="S47" s="1">
        <v>1.29</v>
      </c>
      <c r="T47" s="1">
        <v>0.19</v>
      </c>
      <c r="U47" s="1">
        <v>7.3</v>
      </c>
      <c r="V47" s="1">
        <v>10.19</v>
      </c>
      <c r="W47" s="1">
        <v>237.5</v>
      </c>
      <c r="X47" s="1">
        <v>4.8899999999999997</v>
      </c>
      <c r="Y47" s="1">
        <v>0</v>
      </c>
      <c r="Z47" s="1">
        <v>0.11</v>
      </c>
      <c r="AA47" s="1">
        <v>0</v>
      </c>
      <c r="AB47" s="1">
        <v>0</v>
      </c>
      <c r="AC47" s="1">
        <v>13.23</v>
      </c>
      <c r="AD47" s="1">
        <v>0.04</v>
      </c>
      <c r="AE47" s="1">
        <v>0.2</v>
      </c>
      <c r="AF47" s="1">
        <v>0.27</v>
      </c>
      <c r="AG47" s="1">
        <v>1.6</v>
      </c>
      <c r="AH47" s="1">
        <v>1.23</v>
      </c>
      <c r="AI47" s="1">
        <v>1.25</v>
      </c>
      <c r="AJ47" s="1">
        <v>0.55000000000000004</v>
      </c>
      <c r="AK47" s="1">
        <v>1042.8</v>
      </c>
      <c r="AL47" s="1">
        <v>0.04</v>
      </c>
      <c r="AM47" s="1">
        <v>12.06</v>
      </c>
      <c r="AN47" s="1">
        <v>24.57</v>
      </c>
      <c r="AO47" s="1">
        <v>20.03</v>
      </c>
      <c r="AP47" s="1">
        <v>2.39</v>
      </c>
      <c r="AQ47" s="1">
        <v>2.68</v>
      </c>
      <c r="AR47" s="1">
        <v>2.9</v>
      </c>
      <c r="AS47" s="1">
        <v>0</v>
      </c>
      <c r="AT47" s="1">
        <v>1.4</v>
      </c>
      <c r="AU47" s="1">
        <v>0</v>
      </c>
      <c r="AV47" s="1">
        <v>0</v>
      </c>
      <c r="AW47" s="1">
        <v>0</v>
      </c>
      <c r="AX47" s="1">
        <v>40.35</v>
      </c>
      <c r="AY47" s="1">
        <v>0</v>
      </c>
      <c r="AZ47" s="1">
        <v>0</v>
      </c>
      <c r="BA47" s="1">
        <v>86.85</v>
      </c>
      <c r="BB47" s="1">
        <v>0.84</v>
      </c>
      <c r="BC47" s="1">
        <v>0.16</v>
      </c>
      <c r="BD47" s="1">
        <v>0.16</v>
      </c>
      <c r="BE47" s="1">
        <v>0.13</v>
      </c>
      <c r="BF47" s="1">
        <v>0.22</v>
      </c>
      <c r="BG47" s="1">
        <v>1.81</v>
      </c>
      <c r="BH47" s="1">
        <v>6.68</v>
      </c>
      <c r="BI47" s="1">
        <v>0.33</v>
      </c>
    </row>
    <row r="48" spans="1:61" x14ac:dyDescent="0.15">
      <c r="A48" s="1" t="s">
        <v>93</v>
      </c>
      <c r="B48" s="1">
        <v>267.97000000000003</v>
      </c>
      <c r="C48" s="1">
        <v>249.54</v>
      </c>
      <c r="D48" s="1">
        <v>18.43</v>
      </c>
      <c r="E48" s="1">
        <v>0.27</v>
      </c>
      <c r="F48" s="1">
        <v>13.92</v>
      </c>
      <c r="G48" s="1">
        <v>104.01</v>
      </c>
      <c r="H48" s="1">
        <v>98.66</v>
      </c>
      <c r="I48" s="1">
        <v>10.71</v>
      </c>
      <c r="J48" s="1">
        <v>32.86</v>
      </c>
      <c r="K48" s="1">
        <v>3.03</v>
      </c>
      <c r="L48" s="1">
        <v>0.12</v>
      </c>
      <c r="M48" s="1">
        <v>0</v>
      </c>
      <c r="N48" s="1">
        <v>0.62</v>
      </c>
      <c r="O48" s="1">
        <v>2.0099999999999998</v>
      </c>
      <c r="P48" s="1">
        <v>0</v>
      </c>
      <c r="Q48" s="1">
        <v>1.07</v>
      </c>
      <c r="R48" s="1">
        <v>0</v>
      </c>
      <c r="S48" s="1">
        <v>0.6</v>
      </c>
      <c r="T48" s="1">
        <v>0.09</v>
      </c>
      <c r="U48" s="1">
        <v>3.58</v>
      </c>
      <c r="V48" s="1">
        <v>3.33</v>
      </c>
      <c r="W48" s="1">
        <v>212.1</v>
      </c>
      <c r="X48" s="1">
        <v>3.17</v>
      </c>
      <c r="Y48" s="1">
        <v>0</v>
      </c>
      <c r="Z48" s="1">
        <v>0.11</v>
      </c>
      <c r="AA48" s="1">
        <v>0</v>
      </c>
      <c r="AB48" s="1">
        <v>0</v>
      </c>
      <c r="AC48" s="1">
        <v>13.13</v>
      </c>
      <c r="AD48" s="1">
        <v>0.03</v>
      </c>
      <c r="AE48" s="1">
        <v>0.18</v>
      </c>
      <c r="AF48" s="1">
        <v>0.26</v>
      </c>
      <c r="AG48" s="1">
        <v>1.48</v>
      </c>
      <c r="AH48" s="1">
        <v>0</v>
      </c>
      <c r="AI48" s="1">
        <v>0.73</v>
      </c>
      <c r="AJ48" s="1">
        <v>0</v>
      </c>
      <c r="AK48" s="1">
        <v>1480</v>
      </c>
      <c r="AL48" s="1">
        <v>0.02</v>
      </c>
      <c r="AM48" s="1">
        <v>13.58</v>
      </c>
      <c r="AN48" s="1">
        <v>24.36</v>
      </c>
      <c r="AO48" s="1">
        <v>19.7</v>
      </c>
      <c r="AP48" s="1">
        <v>2.37</v>
      </c>
      <c r="AQ48" s="1">
        <v>3.42</v>
      </c>
      <c r="AR48" s="1">
        <v>1.88</v>
      </c>
      <c r="AS48" s="1">
        <v>0</v>
      </c>
      <c r="AT48" s="1">
        <v>0.91</v>
      </c>
      <c r="AU48" s="1">
        <v>0</v>
      </c>
      <c r="AV48" s="1">
        <v>0</v>
      </c>
      <c r="AW48" s="1">
        <v>0</v>
      </c>
      <c r="AX48" s="1">
        <v>40</v>
      </c>
      <c r="AY48" s="1">
        <v>0</v>
      </c>
      <c r="AZ48" s="1">
        <v>0</v>
      </c>
      <c r="BA48" s="1">
        <v>134.4</v>
      </c>
      <c r="BB48" s="1">
        <v>0.57999999999999996</v>
      </c>
      <c r="BC48" s="1">
        <v>0.1</v>
      </c>
      <c r="BD48" s="1">
        <v>0.11</v>
      </c>
      <c r="BE48" s="1">
        <v>7.0000000000000007E-2</v>
      </c>
      <c r="BF48" s="1">
        <v>0.15</v>
      </c>
      <c r="BG48" s="1">
        <v>0.86</v>
      </c>
      <c r="BH48" s="1">
        <v>6.39</v>
      </c>
      <c r="BI48" s="1">
        <v>0.25</v>
      </c>
    </row>
    <row r="49" spans="1:61" x14ac:dyDescent="0.15">
      <c r="A49" s="1" t="s">
        <v>94</v>
      </c>
      <c r="B49" s="1">
        <v>22.61</v>
      </c>
      <c r="C49" s="1">
        <v>20.36</v>
      </c>
      <c r="D49" s="1">
        <v>2.25</v>
      </c>
      <c r="E49" s="1">
        <v>0.02</v>
      </c>
      <c r="F49" s="1">
        <v>1.98</v>
      </c>
      <c r="G49" s="1">
        <v>14.65</v>
      </c>
      <c r="H49" s="1">
        <v>5.52</v>
      </c>
      <c r="I49" s="1">
        <v>0</v>
      </c>
      <c r="J49" s="1">
        <v>0</v>
      </c>
      <c r="K49" s="1">
        <v>0.17</v>
      </c>
      <c r="L49" s="1">
        <v>0</v>
      </c>
      <c r="M49" s="1">
        <v>0</v>
      </c>
      <c r="N49" s="1">
        <v>0</v>
      </c>
      <c r="O49" s="1">
        <v>0.15</v>
      </c>
      <c r="P49" s="1">
        <v>0</v>
      </c>
      <c r="Q49" s="1">
        <v>0.05</v>
      </c>
      <c r="R49" s="1">
        <v>0</v>
      </c>
      <c r="S49" s="1">
        <v>0.06</v>
      </c>
      <c r="T49" s="1">
        <v>0.01</v>
      </c>
      <c r="U49" s="1">
        <v>0.14000000000000001</v>
      </c>
      <c r="V49" s="1">
        <v>0</v>
      </c>
      <c r="W49" s="1">
        <v>202.7</v>
      </c>
      <c r="X49" s="1">
        <v>0</v>
      </c>
      <c r="Y49" s="1">
        <v>0</v>
      </c>
      <c r="Z49" s="1">
        <v>0.1</v>
      </c>
      <c r="AA49" s="1">
        <v>0</v>
      </c>
      <c r="AB49" s="1">
        <v>0</v>
      </c>
      <c r="AC49" s="1">
        <v>12.42</v>
      </c>
      <c r="AD49" s="1">
        <v>0.02</v>
      </c>
      <c r="AE49" s="1">
        <v>0.17</v>
      </c>
      <c r="AF49" s="1">
        <v>0.28000000000000003</v>
      </c>
      <c r="AG49" s="1">
        <v>1.37</v>
      </c>
      <c r="AH49" s="1">
        <v>0</v>
      </c>
      <c r="AI49" s="1">
        <v>0.21</v>
      </c>
      <c r="AJ49" s="1">
        <v>0</v>
      </c>
      <c r="AK49" s="1">
        <v>2235</v>
      </c>
      <c r="AL49" s="1">
        <v>0.02</v>
      </c>
      <c r="AM49" s="1">
        <v>16.13</v>
      </c>
      <c r="AN49" s="1">
        <v>23.41</v>
      </c>
      <c r="AO49" s="1">
        <v>18.77</v>
      </c>
      <c r="AP49" s="1">
        <v>2.2799999999999998</v>
      </c>
      <c r="AQ49" s="1">
        <v>4.8600000000000003</v>
      </c>
      <c r="AR49" s="1">
        <v>1.05</v>
      </c>
      <c r="AS49" s="1">
        <v>0</v>
      </c>
      <c r="AT49" s="1">
        <v>0.61</v>
      </c>
      <c r="AU49" s="1">
        <v>0</v>
      </c>
      <c r="AV49" s="1">
        <v>0</v>
      </c>
      <c r="AW49" s="1">
        <v>0</v>
      </c>
      <c r="AX49" s="1">
        <v>38.44</v>
      </c>
      <c r="AY49" s="1">
        <v>0</v>
      </c>
      <c r="AZ49" s="1">
        <v>0</v>
      </c>
      <c r="BA49" s="1">
        <v>209.8</v>
      </c>
      <c r="BB49" s="1">
        <v>0.35</v>
      </c>
      <c r="BC49" s="1">
        <v>7.0000000000000007E-2</v>
      </c>
      <c r="BD49" s="1">
        <v>0.06</v>
      </c>
      <c r="BE49" s="1">
        <v>7.0000000000000007E-2</v>
      </c>
      <c r="BF49" s="1">
        <v>0.11</v>
      </c>
      <c r="BG49" s="1">
        <v>0.1</v>
      </c>
      <c r="BH49" s="1">
        <v>6.05</v>
      </c>
      <c r="BI49" s="1">
        <v>0.17</v>
      </c>
    </row>
    <row r="50" spans="1:61" x14ac:dyDescent="0.15">
      <c r="A50" s="1" t="s">
        <v>95</v>
      </c>
      <c r="B50" s="1">
        <v>5.12</v>
      </c>
      <c r="C50" s="1">
        <v>4.2699999999999996</v>
      </c>
      <c r="D50" s="1">
        <v>0.85</v>
      </c>
      <c r="E50" s="1">
        <v>0.01</v>
      </c>
      <c r="F50" s="1">
        <v>0.75</v>
      </c>
      <c r="G50" s="1">
        <v>4.17</v>
      </c>
      <c r="H50" s="1">
        <v>0</v>
      </c>
      <c r="I50" s="1">
        <v>0</v>
      </c>
      <c r="J50" s="1">
        <v>0</v>
      </c>
      <c r="K50" s="1">
        <v>0.09</v>
      </c>
      <c r="L50" s="1">
        <v>0</v>
      </c>
      <c r="M50" s="1">
        <v>0</v>
      </c>
      <c r="N50" s="1">
        <v>0</v>
      </c>
      <c r="O50" s="1">
        <v>7.0000000000000007E-2</v>
      </c>
      <c r="P50" s="1">
        <v>0</v>
      </c>
      <c r="Q50" s="1">
        <v>0</v>
      </c>
      <c r="R50" s="1">
        <v>0</v>
      </c>
      <c r="S50" s="1">
        <v>0.02</v>
      </c>
      <c r="T50" s="1">
        <v>0.01</v>
      </c>
      <c r="U50" s="1">
        <v>0</v>
      </c>
      <c r="V50" s="1">
        <v>0</v>
      </c>
      <c r="W50" s="1">
        <v>202.3</v>
      </c>
      <c r="X50" s="1">
        <v>0</v>
      </c>
      <c r="Y50" s="1">
        <v>0</v>
      </c>
      <c r="Z50" s="1">
        <v>0.1</v>
      </c>
      <c r="AA50" s="1">
        <v>0</v>
      </c>
      <c r="AB50" s="1">
        <v>0</v>
      </c>
      <c r="AC50" s="1">
        <v>12.07</v>
      </c>
      <c r="AD50" s="1">
        <v>0.02</v>
      </c>
      <c r="AE50" s="1">
        <v>0.17</v>
      </c>
      <c r="AF50" s="1">
        <v>0.28999999999999998</v>
      </c>
      <c r="AG50" s="1">
        <v>1.31</v>
      </c>
      <c r="AH50" s="1">
        <v>0</v>
      </c>
      <c r="AI50" s="1">
        <v>0.17</v>
      </c>
      <c r="AJ50" s="1">
        <v>0</v>
      </c>
      <c r="AK50" s="1">
        <v>0</v>
      </c>
      <c r="AL50" s="1">
        <v>0.01</v>
      </c>
      <c r="AM50" s="1">
        <v>19.27</v>
      </c>
      <c r="AN50" s="1">
        <v>22.49</v>
      </c>
      <c r="AO50" s="1">
        <v>17.91</v>
      </c>
      <c r="AP50" s="1">
        <v>2.19</v>
      </c>
      <c r="AQ50" s="1">
        <v>6.64</v>
      </c>
      <c r="AR50" s="1">
        <v>0.91</v>
      </c>
      <c r="AS50" s="1">
        <v>0</v>
      </c>
      <c r="AT50" s="1">
        <v>0.65</v>
      </c>
      <c r="AU50" s="1">
        <v>0</v>
      </c>
      <c r="AV50" s="1">
        <v>0</v>
      </c>
      <c r="AW50" s="1">
        <v>0</v>
      </c>
      <c r="AX50" s="1">
        <v>36.94</v>
      </c>
      <c r="AY50" s="1">
        <v>0</v>
      </c>
      <c r="AZ50" s="1">
        <v>0</v>
      </c>
      <c r="BA50" s="1">
        <v>313.89999999999998</v>
      </c>
      <c r="BB50" s="1">
        <v>0.41</v>
      </c>
      <c r="BC50" s="1">
        <v>7.0000000000000007E-2</v>
      </c>
      <c r="BD50" s="1">
        <v>0.06</v>
      </c>
      <c r="BE50" s="1">
        <v>0.05</v>
      </c>
      <c r="BF50" s="1">
        <v>0.11</v>
      </c>
      <c r="BG50" s="1">
        <v>0.08</v>
      </c>
      <c r="BH50" s="1">
        <v>5.8</v>
      </c>
      <c r="BI50" s="1">
        <v>0.17</v>
      </c>
    </row>
    <row r="51" spans="1:61" x14ac:dyDescent="0.15">
      <c r="A51" s="1" t="s">
        <v>96</v>
      </c>
      <c r="B51" s="1">
        <v>2.56</v>
      </c>
      <c r="C51" s="1">
        <v>1.97</v>
      </c>
      <c r="D51" s="1">
        <v>0.59</v>
      </c>
      <c r="E51" s="1">
        <v>0.01</v>
      </c>
      <c r="F51" s="1">
        <v>0.5</v>
      </c>
      <c r="G51" s="1">
        <v>1.89</v>
      </c>
      <c r="H51" s="1">
        <v>0</v>
      </c>
      <c r="I51" s="1">
        <v>0</v>
      </c>
      <c r="J51" s="1">
        <v>0</v>
      </c>
      <c r="K51" s="1">
        <v>7.0000000000000007E-2</v>
      </c>
      <c r="L51" s="1">
        <v>0</v>
      </c>
      <c r="M51" s="1">
        <v>0</v>
      </c>
      <c r="N51" s="1">
        <v>0</v>
      </c>
      <c r="O51" s="1">
        <v>0.06</v>
      </c>
      <c r="P51" s="1">
        <v>0</v>
      </c>
      <c r="Q51" s="1">
        <v>0</v>
      </c>
      <c r="R51" s="1">
        <v>0</v>
      </c>
      <c r="S51" s="1">
        <v>0.02</v>
      </c>
      <c r="T51" s="1">
        <v>0.01</v>
      </c>
      <c r="U51" s="1">
        <v>0</v>
      </c>
      <c r="V51" s="1">
        <v>0</v>
      </c>
      <c r="W51" s="1">
        <v>191.1</v>
      </c>
      <c r="X51" s="1">
        <v>0</v>
      </c>
      <c r="Y51" s="1">
        <v>0</v>
      </c>
      <c r="Z51" s="1">
        <v>0.09</v>
      </c>
      <c r="AA51" s="1">
        <v>0</v>
      </c>
      <c r="AB51" s="1">
        <v>0</v>
      </c>
      <c r="AC51" s="1">
        <v>11.37</v>
      </c>
      <c r="AD51" s="1">
        <v>0.02</v>
      </c>
      <c r="AE51" s="1">
        <v>0.15</v>
      </c>
      <c r="AF51" s="1">
        <v>0.31</v>
      </c>
      <c r="AG51" s="1">
        <v>1.23</v>
      </c>
      <c r="AH51" s="1">
        <v>0</v>
      </c>
      <c r="AI51" s="1">
        <v>0.17</v>
      </c>
      <c r="AJ51" s="1">
        <v>0</v>
      </c>
      <c r="AK51" s="1">
        <v>0</v>
      </c>
      <c r="AL51" s="1">
        <v>0.02</v>
      </c>
      <c r="AM51" s="1">
        <v>21.53</v>
      </c>
      <c r="AN51" s="1">
        <v>21.03</v>
      </c>
      <c r="AO51" s="1">
        <v>16.82</v>
      </c>
      <c r="AP51" s="1">
        <v>2.0499999999999998</v>
      </c>
      <c r="AQ51" s="1">
        <v>8.6</v>
      </c>
      <c r="AR51" s="1">
        <v>0.81</v>
      </c>
      <c r="AS51" s="1">
        <v>0</v>
      </c>
      <c r="AT51" s="1">
        <v>0.65</v>
      </c>
      <c r="AU51" s="1">
        <v>0</v>
      </c>
      <c r="AV51" s="1">
        <v>0</v>
      </c>
      <c r="AW51" s="1">
        <v>0</v>
      </c>
      <c r="AX51" s="1">
        <v>34.49</v>
      </c>
      <c r="AY51" s="1">
        <v>0</v>
      </c>
      <c r="AZ51" s="1">
        <v>2.5099999999999998</v>
      </c>
      <c r="BA51" s="1">
        <v>419.6</v>
      </c>
      <c r="BB51" s="1">
        <v>0.38</v>
      </c>
      <c r="BC51" s="1">
        <v>0.06</v>
      </c>
      <c r="BD51" s="1">
        <v>7.0000000000000007E-2</v>
      </c>
      <c r="BE51" s="1">
        <v>0.06</v>
      </c>
      <c r="BF51" s="1">
        <v>0.11</v>
      </c>
      <c r="BG51" s="1">
        <v>0.06</v>
      </c>
      <c r="BH51" s="1">
        <v>5.45</v>
      </c>
      <c r="BI51" s="1">
        <v>0.22</v>
      </c>
    </row>
    <row r="52" spans="1:61" x14ac:dyDescent="0.15">
      <c r="A52" s="1" t="s">
        <v>97</v>
      </c>
      <c r="B52" s="1">
        <v>1.92</v>
      </c>
      <c r="C52" s="1">
        <v>1.41</v>
      </c>
      <c r="D52" s="1">
        <v>0.51</v>
      </c>
      <c r="E52" s="1">
        <v>0.01</v>
      </c>
      <c r="F52" s="1">
        <v>0.44</v>
      </c>
      <c r="G52" s="1">
        <v>1.4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0.05</v>
      </c>
      <c r="P52" s="1">
        <v>0</v>
      </c>
      <c r="Q52" s="1">
        <v>0</v>
      </c>
      <c r="R52" s="1">
        <v>0</v>
      </c>
      <c r="S52" s="1">
        <v>0.01</v>
      </c>
      <c r="T52" s="1">
        <v>0.01</v>
      </c>
      <c r="U52" s="1">
        <v>0</v>
      </c>
      <c r="V52" s="1">
        <v>0</v>
      </c>
      <c r="W52" s="1">
        <v>170.3</v>
      </c>
      <c r="X52" s="1">
        <v>0</v>
      </c>
      <c r="Y52" s="1">
        <v>0</v>
      </c>
      <c r="Z52" s="1">
        <v>0.09</v>
      </c>
      <c r="AA52" s="1">
        <v>0</v>
      </c>
      <c r="AB52" s="1">
        <v>0</v>
      </c>
      <c r="AC52" s="1">
        <v>10.73</v>
      </c>
      <c r="AD52" s="1">
        <v>0.02</v>
      </c>
      <c r="AE52" s="1">
        <v>0.14000000000000001</v>
      </c>
      <c r="AF52" s="1">
        <v>0.33</v>
      </c>
      <c r="AG52" s="1">
        <v>1.1599999999999999</v>
      </c>
      <c r="AH52" s="1">
        <v>0</v>
      </c>
      <c r="AI52" s="1">
        <v>0.12</v>
      </c>
      <c r="AJ52" s="1">
        <v>0</v>
      </c>
      <c r="AK52" s="1">
        <v>0</v>
      </c>
      <c r="AL52" s="1">
        <v>0.02</v>
      </c>
      <c r="AM52" s="1">
        <v>25.26</v>
      </c>
      <c r="AN52" s="1">
        <v>19.86</v>
      </c>
      <c r="AO52" s="1">
        <v>16.05</v>
      </c>
      <c r="AP52" s="1">
        <v>1.96</v>
      </c>
      <c r="AQ52" s="1">
        <v>11.04</v>
      </c>
      <c r="AR52" s="1">
        <v>0.74</v>
      </c>
      <c r="AS52" s="1">
        <v>0</v>
      </c>
      <c r="AT52" s="1">
        <v>0.59</v>
      </c>
      <c r="AU52" s="1">
        <v>0</v>
      </c>
      <c r="AV52" s="1">
        <v>0</v>
      </c>
      <c r="AW52" s="1">
        <v>0</v>
      </c>
      <c r="AX52" s="1">
        <v>32.56</v>
      </c>
      <c r="AY52" s="1">
        <v>0</v>
      </c>
      <c r="AZ52" s="1">
        <v>2.89</v>
      </c>
      <c r="BA52" s="1">
        <v>508.2</v>
      </c>
      <c r="BB52" s="1">
        <v>0.33</v>
      </c>
      <c r="BC52" s="1">
        <v>0.05</v>
      </c>
      <c r="BD52" s="1">
        <v>0.05</v>
      </c>
      <c r="BE52" s="1">
        <v>0.06</v>
      </c>
      <c r="BF52" s="1">
        <v>0.14000000000000001</v>
      </c>
      <c r="BG52" s="1">
        <v>0.06</v>
      </c>
      <c r="BH52" s="1">
        <v>5.13</v>
      </c>
      <c r="BI52" s="1">
        <v>0.08</v>
      </c>
    </row>
    <row r="53" spans="1:61" x14ac:dyDescent="0.15">
      <c r="A53" s="1" t="s">
        <v>98</v>
      </c>
      <c r="B53" s="1">
        <v>1.62</v>
      </c>
      <c r="C53" s="1">
        <v>1.1200000000000001</v>
      </c>
      <c r="D53" s="1">
        <v>0.5</v>
      </c>
      <c r="E53" s="1">
        <v>0.01</v>
      </c>
      <c r="F53" s="1">
        <v>0.4</v>
      </c>
      <c r="G53" s="1">
        <v>1.06</v>
      </c>
      <c r="H53" s="1">
        <v>0</v>
      </c>
      <c r="I53" s="1">
        <v>0</v>
      </c>
      <c r="J53" s="1">
        <v>0</v>
      </c>
      <c r="K53" s="1">
        <v>0.05</v>
      </c>
      <c r="L53" s="1">
        <v>0</v>
      </c>
      <c r="M53" s="1">
        <v>0</v>
      </c>
      <c r="N53" s="1">
        <v>0</v>
      </c>
      <c r="O53" s="1">
        <v>7.0000000000000007E-2</v>
      </c>
      <c r="P53" s="1">
        <v>0</v>
      </c>
      <c r="Q53" s="1">
        <v>0</v>
      </c>
      <c r="R53" s="1">
        <v>0</v>
      </c>
      <c r="S53" s="1">
        <v>0.02</v>
      </c>
      <c r="T53" s="1">
        <v>0.01</v>
      </c>
      <c r="U53" s="1">
        <v>0</v>
      </c>
      <c r="V53" s="1">
        <v>0</v>
      </c>
      <c r="W53" s="1">
        <v>168.2</v>
      </c>
      <c r="X53" s="1">
        <v>0</v>
      </c>
      <c r="Y53" s="1">
        <v>0</v>
      </c>
      <c r="Z53" s="1">
        <v>0.08</v>
      </c>
      <c r="AA53" s="1">
        <v>0</v>
      </c>
      <c r="AB53" s="1">
        <v>0</v>
      </c>
      <c r="AC53" s="1">
        <v>10.27</v>
      </c>
      <c r="AD53" s="1">
        <v>0.02</v>
      </c>
      <c r="AE53" s="1">
        <v>0.13</v>
      </c>
      <c r="AF53" s="1">
        <v>0.35</v>
      </c>
      <c r="AG53" s="1">
        <v>1.08</v>
      </c>
      <c r="AH53" s="1">
        <v>0</v>
      </c>
      <c r="AI53" s="1">
        <v>0.16</v>
      </c>
      <c r="AJ53" s="1">
        <v>0</v>
      </c>
      <c r="AK53" s="1">
        <v>0</v>
      </c>
      <c r="AL53" s="1">
        <v>0.02</v>
      </c>
      <c r="AM53" s="1">
        <v>29.23</v>
      </c>
      <c r="AN53" s="1">
        <v>18.57</v>
      </c>
      <c r="AO53" s="1">
        <v>14.99</v>
      </c>
      <c r="AP53" s="1">
        <v>1.83</v>
      </c>
      <c r="AQ53" s="1">
        <v>13.36</v>
      </c>
      <c r="AR53" s="1">
        <v>0.72</v>
      </c>
      <c r="AS53" s="1">
        <v>0</v>
      </c>
      <c r="AT53" s="1">
        <v>0.56000000000000005</v>
      </c>
      <c r="AU53" s="1">
        <v>0</v>
      </c>
      <c r="AV53" s="1">
        <v>0</v>
      </c>
      <c r="AW53" s="1">
        <v>0</v>
      </c>
      <c r="AX53" s="1">
        <v>30.49</v>
      </c>
      <c r="AY53" s="1">
        <v>0</v>
      </c>
      <c r="AZ53" s="1">
        <v>3.31</v>
      </c>
      <c r="BA53" s="1">
        <v>632.20000000000005</v>
      </c>
      <c r="BB53" s="1">
        <v>0.3</v>
      </c>
      <c r="BC53" s="1">
        <v>0.05</v>
      </c>
      <c r="BD53" s="1">
        <v>0.06</v>
      </c>
      <c r="BE53" s="1">
        <v>0.06</v>
      </c>
      <c r="BF53" s="1">
        <v>0.11</v>
      </c>
      <c r="BG53" s="1">
        <v>0.04</v>
      </c>
      <c r="BH53" s="1">
        <v>4.78</v>
      </c>
      <c r="BI53" s="1">
        <v>0.13</v>
      </c>
    </row>
    <row r="54" spans="1:61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</row>
    <row r="55" spans="1:61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</row>
    <row r="56" spans="1:61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</row>
    <row r="57" spans="1:61" x14ac:dyDescent="0.15">
      <c r="A57" s="1" t="s">
        <v>99</v>
      </c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</row>
    <row r="58" spans="1:61" x14ac:dyDescent="0.15">
      <c r="A58" s="1" t="s">
        <v>100</v>
      </c>
      <c r="B58" s="1" t="s">
        <v>101</v>
      </c>
      <c r="C58" s="1" t="s">
        <v>102</v>
      </c>
      <c r="D58" s="1" t="s">
        <v>103</v>
      </c>
      <c r="E58" s="1" t="s">
        <v>104</v>
      </c>
      <c r="F58" s="1" t="s">
        <v>105</v>
      </c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</row>
    <row r="59" spans="1:61" x14ac:dyDescent="0.15">
      <c r="A59" s="1"/>
      <c r="B59" s="1"/>
      <c r="C59" s="1"/>
      <c r="D59" s="1"/>
      <c r="E59" s="1"/>
      <c r="F59" s="1">
        <v>100</v>
      </c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</row>
    <row r="60" spans="1:61" x14ac:dyDescent="0.15">
      <c r="A60" s="1" t="s">
        <v>106</v>
      </c>
      <c r="B60" s="1">
        <v>2.5</v>
      </c>
      <c r="C60" s="1"/>
      <c r="D60" s="1">
        <v>0.2</v>
      </c>
      <c r="E60" s="1">
        <v>1.5</v>
      </c>
      <c r="F60" s="1">
        <v>102.7</v>
      </c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</row>
    <row r="61" spans="1:61" x14ac:dyDescent="0.15">
      <c r="A61" s="1" t="s">
        <v>107</v>
      </c>
      <c r="B61" s="1"/>
      <c r="C61" s="1"/>
      <c r="D61" s="1">
        <v>0.2</v>
      </c>
      <c r="E61" s="1">
        <v>1.5</v>
      </c>
      <c r="F61" s="1">
        <v>101.4</v>
      </c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</row>
    <row r="62" spans="1:61" x14ac:dyDescent="0.15">
      <c r="A62" s="1" t="s">
        <v>108</v>
      </c>
      <c r="B62" s="1">
        <v>0.15</v>
      </c>
      <c r="C62" s="1"/>
      <c r="D62" s="1">
        <v>0.2</v>
      </c>
      <c r="E62" s="1">
        <v>1.5</v>
      </c>
      <c r="F62" s="1">
        <v>100.25</v>
      </c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</row>
    <row r="63" spans="1:61" x14ac:dyDescent="0.15">
      <c r="A63" s="1" t="s">
        <v>109</v>
      </c>
      <c r="B63" s="1"/>
      <c r="C63" s="1"/>
      <c r="D63" s="1">
        <v>0.2</v>
      </c>
      <c r="E63" s="1">
        <v>1.5</v>
      </c>
      <c r="F63" s="1">
        <v>98.95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</row>
    <row r="64" spans="1:61" x14ac:dyDescent="0.15">
      <c r="A64" s="1" t="s">
        <v>110</v>
      </c>
      <c r="B64" s="1">
        <v>0.15</v>
      </c>
      <c r="C64" s="1"/>
      <c r="D64" s="1">
        <v>0.2</v>
      </c>
      <c r="E64" s="1">
        <v>1.5</v>
      </c>
      <c r="F64" s="1">
        <v>97.8</v>
      </c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</row>
    <row r="65" spans="1:61" x14ac:dyDescent="0.15">
      <c r="A65" s="1" t="s">
        <v>111</v>
      </c>
      <c r="B65" s="1"/>
      <c r="C65" s="1"/>
      <c r="D65" s="1">
        <v>0.2</v>
      </c>
      <c r="E65" s="1">
        <v>1.5</v>
      </c>
      <c r="F65" s="1">
        <v>96.5</v>
      </c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</row>
    <row r="66" spans="1:61" x14ac:dyDescent="0.15">
      <c r="A66" s="1" t="s">
        <v>112</v>
      </c>
      <c r="B66" s="1">
        <v>0.15</v>
      </c>
      <c r="C66" s="1"/>
      <c r="D66" s="6">
        <v>0.4</v>
      </c>
      <c r="E66" s="1">
        <v>1.5</v>
      </c>
      <c r="F66" s="1">
        <v>95.55</v>
      </c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</row>
    <row r="67" spans="1:61" x14ac:dyDescent="0.15">
      <c r="A67" s="1" t="s">
        <v>113</v>
      </c>
      <c r="B67" s="1">
        <v>0.15</v>
      </c>
      <c r="C67" s="1"/>
      <c r="D67" s="6">
        <v>0.6</v>
      </c>
      <c r="E67" s="1">
        <v>1.5</v>
      </c>
      <c r="F67" s="1">
        <v>94.8</v>
      </c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</row>
    <row r="68" spans="1:61" x14ac:dyDescent="0.15">
      <c r="A68" s="1" t="s">
        <v>114</v>
      </c>
      <c r="B68" s="1">
        <v>0.2</v>
      </c>
      <c r="C68" s="1"/>
      <c r="D68" s="6">
        <v>0.8</v>
      </c>
      <c r="E68" s="1">
        <v>1.5</v>
      </c>
      <c r="F68" s="1">
        <v>94.3</v>
      </c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</row>
    <row r="69" spans="1:61" x14ac:dyDescent="0.15">
      <c r="A69" s="1" t="s">
        <v>115</v>
      </c>
      <c r="B69" s="1">
        <v>0.4</v>
      </c>
      <c r="C69" s="1"/>
      <c r="D69" s="6">
        <v>1.75</v>
      </c>
      <c r="E69" s="1">
        <v>1.5</v>
      </c>
      <c r="F69" s="1">
        <v>94.95</v>
      </c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</row>
    <row r="70" spans="1:61" x14ac:dyDescent="0.15">
      <c r="A70" s="1" t="s">
        <v>116</v>
      </c>
      <c r="B70" s="1">
        <v>0.25</v>
      </c>
      <c r="C70" s="1"/>
      <c r="D70" s="6">
        <v>1.5</v>
      </c>
      <c r="E70" s="1">
        <v>1.5</v>
      </c>
      <c r="F70" s="1">
        <v>95.2</v>
      </c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</row>
    <row r="71" spans="1:61" x14ac:dyDescent="0.15">
      <c r="A71" s="1" t="s">
        <v>117</v>
      </c>
      <c r="B71" s="1">
        <v>0.2</v>
      </c>
      <c r="C71" s="1"/>
      <c r="D71" s="6">
        <v>1.25</v>
      </c>
      <c r="E71" s="1">
        <v>1.5</v>
      </c>
      <c r="F71" s="1">
        <v>95.15</v>
      </c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</row>
    <row r="72" spans="1:61" x14ac:dyDescent="0.15">
      <c r="A72" s="1"/>
      <c r="B72" s="1"/>
      <c r="C72" s="1"/>
      <c r="D72" s="6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</row>
    <row r="73" spans="1:61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</row>
    <row r="74" spans="1:61" x14ac:dyDescent="0.15">
      <c r="A74" s="1" t="s">
        <v>118</v>
      </c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</row>
    <row r="75" spans="1:61" x14ac:dyDescent="0.15">
      <c r="A75" s="1" t="s">
        <v>100</v>
      </c>
      <c r="B75" s="1" t="s">
        <v>101</v>
      </c>
      <c r="C75" s="1" t="s">
        <v>102</v>
      </c>
      <c r="D75" s="1" t="s">
        <v>103</v>
      </c>
      <c r="E75" s="1" t="s">
        <v>104</v>
      </c>
      <c r="F75" s="1" t="s">
        <v>105</v>
      </c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</row>
    <row r="76" spans="1:61" x14ac:dyDescent="0.15">
      <c r="A76" s="1"/>
      <c r="B76" s="1"/>
      <c r="C76" s="1"/>
      <c r="D76" s="1">
        <v>0</v>
      </c>
      <c r="E76" s="1"/>
      <c r="F76" s="1">
        <v>95</v>
      </c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</row>
    <row r="77" spans="1:61" x14ac:dyDescent="0.15">
      <c r="A77" s="1" t="s">
        <v>119</v>
      </c>
      <c r="B77" s="1">
        <v>2.2999999999999998</v>
      </c>
      <c r="C77" s="1"/>
      <c r="D77" s="1">
        <v>0.2</v>
      </c>
      <c r="E77" s="1">
        <v>1.5</v>
      </c>
      <c r="F77" s="1">
        <v>97.5</v>
      </c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</row>
    <row r="78" spans="1:61" x14ac:dyDescent="0.15">
      <c r="A78" s="1" t="s">
        <v>120</v>
      </c>
      <c r="B78" s="1"/>
      <c r="C78" s="1"/>
      <c r="D78" s="1">
        <v>0.2</v>
      </c>
      <c r="E78" s="1">
        <v>1.5</v>
      </c>
      <c r="F78" s="1">
        <v>96.2</v>
      </c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</row>
    <row r="79" spans="1:61" x14ac:dyDescent="0.15">
      <c r="A79" s="1" t="s">
        <v>121</v>
      </c>
      <c r="B79" s="1"/>
      <c r="C79" s="1"/>
      <c r="D79" s="1">
        <v>0.2</v>
      </c>
      <c r="E79" s="1">
        <v>1.5</v>
      </c>
      <c r="F79" s="1">
        <v>94.9</v>
      </c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</row>
    <row r="80" spans="1:61" x14ac:dyDescent="0.15">
      <c r="A80" s="1" t="s">
        <v>122</v>
      </c>
      <c r="B80" s="1"/>
      <c r="C80" s="1"/>
      <c r="D80" s="1">
        <v>0.3</v>
      </c>
      <c r="E80" s="1">
        <v>1.5</v>
      </c>
      <c r="F80" s="1">
        <v>93.7</v>
      </c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</row>
    <row r="81" spans="1:61" x14ac:dyDescent="0.15">
      <c r="A81" s="1" t="s">
        <v>123</v>
      </c>
      <c r="B81" s="1"/>
      <c r="C81" s="1"/>
      <c r="D81" s="1">
        <v>0.4</v>
      </c>
      <c r="E81" s="1">
        <v>1.5</v>
      </c>
      <c r="F81" s="1">
        <v>92.6</v>
      </c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</row>
    <row r="82" spans="1:61" x14ac:dyDescent="0.15">
      <c r="A82" s="1" t="s">
        <v>124</v>
      </c>
      <c r="B82" s="1"/>
      <c r="C82" s="1"/>
      <c r="D82" s="1">
        <v>0.6</v>
      </c>
      <c r="E82" s="1">
        <v>1.5</v>
      </c>
      <c r="F82" s="1">
        <v>91.7</v>
      </c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</row>
    <row r="83" spans="1:61" x14ac:dyDescent="0.15">
      <c r="A83" s="1" t="s">
        <v>125</v>
      </c>
      <c r="B83" s="1"/>
      <c r="C83" s="1"/>
      <c r="D83" s="6">
        <v>0.8</v>
      </c>
      <c r="E83" s="1">
        <v>1.5</v>
      </c>
      <c r="F83" s="1">
        <v>91</v>
      </c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</row>
    <row r="84" spans="1:61" x14ac:dyDescent="0.15">
      <c r="A84" s="1" t="s">
        <v>126</v>
      </c>
      <c r="B84" s="1"/>
      <c r="C84" s="1"/>
      <c r="D84" s="6">
        <v>1.6</v>
      </c>
      <c r="E84" s="1">
        <v>1.5</v>
      </c>
      <c r="F84" s="1">
        <v>91.1</v>
      </c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</row>
    <row r="85" spans="1:61" x14ac:dyDescent="0.15">
      <c r="A85" s="1" t="s">
        <v>127</v>
      </c>
      <c r="B85" s="1">
        <v>7.4999999999999997E-2</v>
      </c>
      <c r="C85" s="1"/>
      <c r="D85" s="6">
        <v>2</v>
      </c>
      <c r="E85" s="1">
        <v>1.5</v>
      </c>
      <c r="F85" s="1">
        <v>91.674999999999997</v>
      </c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</row>
    <row r="86" spans="1:61" x14ac:dyDescent="0.15">
      <c r="A86" s="1" t="s">
        <v>128</v>
      </c>
      <c r="B86" s="1"/>
      <c r="C86" s="1">
        <v>0.25</v>
      </c>
      <c r="D86" s="6">
        <v>2.5</v>
      </c>
      <c r="E86" s="1">
        <v>1.5</v>
      </c>
      <c r="F86" s="1">
        <v>92.924999999999997</v>
      </c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</row>
    <row r="87" spans="1:61" x14ac:dyDescent="0.15">
      <c r="A87" s="1" t="s">
        <v>129</v>
      </c>
      <c r="B87" s="1"/>
      <c r="C87" s="1">
        <v>0.4</v>
      </c>
      <c r="D87" s="6">
        <v>3</v>
      </c>
      <c r="E87" s="1">
        <v>1.5</v>
      </c>
      <c r="F87" s="1">
        <v>94.825000000000003</v>
      </c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</row>
    <row r="88" spans="1:61" x14ac:dyDescent="0.15">
      <c r="A88" s="1" t="s">
        <v>130</v>
      </c>
      <c r="B88" s="1"/>
      <c r="C88" s="1">
        <v>0.5</v>
      </c>
      <c r="D88" s="6">
        <v>3.5</v>
      </c>
      <c r="E88" s="1">
        <v>1.5</v>
      </c>
      <c r="F88" s="1">
        <v>97.325000000000003</v>
      </c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</row>
    <row r="89" spans="1:61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</row>
    <row r="90" spans="1:61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</row>
    <row r="91" spans="1:61" x14ac:dyDescent="0.15">
      <c r="A91" s="1" t="s">
        <v>131</v>
      </c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</row>
    <row r="92" spans="1:61" x14ac:dyDescent="0.15">
      <c r="A92" s="1" t="s">
        <v>100</v>
      </c>
      <c r="B92" s="1" t="s">
        <v>101</v>
      </c>
      <c r="C92" s="1" t="s">
        <v>102</v>
      </c>
      <c r="D92" s="1" t="s">
        <v>103</v>
      </c>
      <c r="E92" s="1" t="s">
        <v>104</v>
      </c>
      <c r="F92" s="1" t="s">
        <v>105</v>
      </c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</row>
    <row r="93" spans="1:61" x14ac:dyDescent="0.15">
      <c r="A93" s="1"/>
      <c r="B93" s="1"/>
      <c r="C93" s="1"/>
      <c r="D93" s="1">
        <v>0</v>
      </c>
      <c r="E93" s="1"/>
      <c r="F93" s="1">
        <v>95</v>
      </c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</row>
    <row r="94" spans="1:61" x14ac:dyDescent="0.15">
      <c r="A94" s="1" t="s">
        <v>132</v>
      </c>
      <c r="B94" s="1">
        <v>2.2999999999999998</v>
      </c>
      <c r="C94" s="1"/>
      <c r="D94" s="1">
        <v>0.4</v>
      </c>
      <c r="E94" s="1">
        <v>1.5</v>
      </c>
      <c r="F94" s="1">
        <v>97.7</v>
      </c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</row>
    <row r="95" spans="1:61" x14ac:dyDescent="0.15">
      <c r="A95" s="1" t="s">
        <v>133</v>
      </c>
      <c r="B95" s="1"/>
      <c r="C95" s="1"/>
      <c r="D95" s="1">
        <v>0.4</v>
      </c>
      <c r="E95" s="1">
        <v>1.5</v>
      </c>
      <c r="F95" s="1">
        <v>96.6</v>
      </c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</row>
    <row r="96" spans="1:61" x14ac:dyDescent="0.15">
      <c r="A96" s="1" t="s">
        <v>134</v>
      </c>
      <c r="B96" s="1"/>
      <c r="C96" s="1"/>
      <c r="D96" s="1">
        <v>0.4</v>
      </c>
      <c r="E96" s="1">
        <v>1.5</v>
      </c>
      <c r="F96" s="1">
        <v>95.5</v>
      </c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</row>
    <row r="97" spans="1:61" x14ac:dyDescent="0.15">
      <c r="A97" s="1" t="s">
        <v>135</v>
      </c>
      <c r="B97" s="1"/>
      <c r="C97" s="1"/>
      <c r="D97" s="1">
        <v>0.6</v>
      </c>
      <c r="E97" s="1">
        <v>1.5</v>
      </c>
      <c r="F97" s="1">
        <v>94.6</v>
      </c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</row>
    <row r="98" spans="1:61" x14ac:dyDescent="0.15">
      <c r="A98" s="1" t="s">
        <v>136</v>
      </c>
      <c r="B98" s="1"/>
      <c r="C98" s="1"/>
      <c r="D98" s="1">
        <v>0.8</v>
      </c>
      <c r="E98" s="1">
        <v>1.5</v>
      </c>
      <c r="F98" s="1">
        <v>93.9</v>
      </c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</row>
    <row r="99" spans="1:61" x14ac:dyDescent="0.15">
      <c r="A99" s="1" t="s">
        <v>137</v>
      </c>
      <c r="B99" s="1"/>
      <c r="C99" s="1"/>
      <c r="D99" s="1">
        <v>1.2</v>
      </c>
      <c r="E99" s="1">
        <v>1.5</v>
      </c>
      <c r="F99" s="1">
        <v>93.6</v>
      </c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</row>
    <row r="100" spans="1:61" x14ac:dyDescent="0.15">
      <c r="A100" s="1" t="s">
        <v>138</v>
      </c>
      <c r="B100" s="1"/>
      <c r="C100" s="1"/>
      <c r="D100" s="6">
        <v>1.6</v>
      </c>
      <c r="E100" s="1">
        <v>1.5</v>
      </c>
      <c r="F100" s="1">
        <v>93.7</v>
      </c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</row>
    <row r="101" spans="1:61" x14ac:dyDescent="0.15">
      <c r="A101" s="1" t="s">
        <v>139</v>
      </c>
      <c r="B101" s="1"/>
      <c r="C101" s="1">
        <v>0.1</v>
      </c>
      <c r="D101" s="6">
        <v>3.2</v>
      </c>
      <c r="E101" s="1">
        <v>1.5</v>
      </c>
      <c r="F101" s="1">
        <v>95.5</v>
      </c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</row>
    <row r="102" spans="1:61" x14ac:dyDescent="0.15">
      <c r="A102" s="1" t="s">
        <v>140</v>
      </c>
      <c r="B102" s="1"/>
      <c r="C102" s="1">
        <v>0.2</v>
      </c>
      <c r="D102" s="6">
        <v>4</v>
      </c>
      <c r="E102" s="1">
        <v>1.5</v>
      </c>
      <c r="F102" s="1">
        <v>98.2</v>
      </c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</row>
    <row r="103" spans="1:61" x14ac:dyDescent="0.15">
      <c r="A103" s="1" t="s">
        <v>141</v>
      </c>
      <c r="B103" s="1"/>
      <c r="C103" s="1">
        <v>0.4</v>
      </c>
      <c r="D103" s="6">
        <v>5</v>
      </c>
      <c r="E103" s="1">
        <v>1.5</v>
      </c>
      <c r="F103" s="1">
        <v>102.1</v>
      </c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</row>
    <row r="104" spans="1:61" x14ac:dyDescent="0.15">
      <c r="A104" s="1" t="s">
        <v>142</v>
      </c>
      <c r="B104" s="1"/>
      <c r="C104" s="1">
        <v>0.6</v>
      </c>
      <c r="D104" s="6">
        <v>6</v>
      </c>
      <c r="E104" s="1">
        <v>1.5</v>
      </c>
      <c r="F104" s="1">
        <v>107.2</v>
      </c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</row>
    <row r="105" spans="1:61" x14ac:dyDescent="0.15">
      <c r="A105" s="1" t="s">
        <v>143</v>
      </c>
      <c r="B105" s="1"/>
      <c r="C105" s="1">
        <v>0.6</v>
      </c>
      <c r="D105" s="6">
        <v>7</v>
      </c>
      <c r="E105" s="1">
        <v>1.5</v>
      </c>
      <c r="F105" s="1">
        <v>113.3</v>
      </c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</row>
  </sheetData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F1D53-D886-4841-899B-7581B434EE29}">
  <dimension ref="B2:BL81"/>
  <sheetViews>
    <sheetView zoomScale="93" workbookViewId="0">
      <selection activeCell="E98" sqref="E98"/>
    </sheetView>
  </sheetViews>
  <sheetFormatPr baseColWidth="10" defaultColWidth="8.83203125" defaultRowHeight="14" x14ac:dyDescent="0.15"/>
  <cols>
    <col min="1" max="1" width="8.83203125" style="2"/>
    <col min="2" max="2" width="18.5" style="2" bestFit="1" customWidth="1"/>
    <col min="3" max="3" width="18" style="2" bestFit="1" customWidth="1"/>
    <col min="4" max="4" width="16.6640625" style="2" bestFit="1" customWidth="1"/>
    <col min="5" max="5" width="14.83203125" style="2" bestFit="1" customWidth="1"/>
    <col min="6" max="6" width="18.1640625" style="2" bestFit="1" customWidth="1"/>
    <col min="7" max="7" width="18.6640625" style="2" bestFit="1" customWidth="1"/>
    <col min="8" max="8" width="19.33203125" style="2" bestFit="1" customWidth="1"/>
    <col min="9" max="16384" width="8.83203125" style="2"/>
  </cols>
  <sheetData>
    <row r="2" spans="3:64" x14ac:dyDescent="0.15">
      <c r="C2" s="1" t="s">
        <v>0</v>
      </c>
      <c r="D2" s="1" t="s">
        <v>1</v>
      </c>
      <c r="E2" s="7" t="s">
        <v>2</v>
      </c>
      <c r="F2" s="8" t="s">
        <v>3</v>
      </c>
      <c r="G2" s="9" t="s">
        <v>162</v>
      </c>
      <c r="H2" s="7" t="s">
        <v>4</v>
      </c>
      <c r="I2" s="8" t="s">
        <v>5</v>
      </c>
      <c r="J2" s="7" t="s">
        <v>6</v>
      </c>
      <c r="K2" s="7" t="s">
        <v>7</v>
      </c>
      <c r="L2" s="7" t="s">
        <v>8</v>
      </c>
      <c r="M2" s="7" t="s">
        <v>9</v>
      </c>
      <c r="N2" s="7" t="s">
        <v>10</v>
      </c>
      <c r="O2" s="8" t="s">
        <v>11</v>
      </c>
      <c r="P2" s="8" t="s">
        <v>12</v>
      </c>
      <c r="Q2" s="8" t="s">
        <v>13</v>
      </c>
      <c r="R2" s="8" t="s">
        <v>14</v>
      </c>
      <c r="S2" s="8" t="s">
        <v>15</v>
      </c>
      <c r="T2" s="8" t="s">
        <v>16</v>
      </c>
      <c r="U2" s="8" t="s">
        <v>17</v>
      </c>
      <c r="V2" s="8" t="s">
        <v>18</v>
      </c>
      <c r="W2" s="8" t="s">
        <v>19</v>
      </c>
      <c r="X2" s="10" t="s">
        <v>20</v>
      </c>
      <c r="Y2" s="10" t="s">
        <v>21</v>
      </c>
      <c r="Z2" s="10" t="s">
        <v>22</v>
      </c>
      <c r="AA2" s="1" t="s">
        <v>23</v>
      </c>
      <c r="AB2" s="1" t="s">
        <v>24</v>
      </c>
      <c r="AC2" s="11" t="s">
        <v>25</v>
      </c>
      <c r="AD2" s="1" t="s">
        <v>26</v>
      </c>
      <c r="AE2" s="1" t="s">
        <v>27</v>
      </c>
      <c r="AF2" s="10" t="s">
        <v>28</v>
      </c>
      <c r="AG2" s="1" t="s">
        <v>29</v>
      </c>
      <c r="AH2" s="1" t="s">
        <v>30</v>
      </c>
      <c r="AI2" s="1" t="s">
        <v>31</v>
      </c>
      <c r="AJ2" s="1" t="s">
        <v>32</v>
      </c>
      <c r="AK2" s="9" t="s">
        <v>33</v>
      </c>
      <c r="AL2" s="1" t="s">
        <v>34</v>
      </c>
      <c r="AM2" s="1" t="s">
        <v>35</v>
      </c>
      <c r="AN2" s="1" t="s">
        <v>36</v>
      </c>
      <c r="AO2" s="1" t="s">
        <v>37</v>
      </c>
      <c r="AP2" s="10" t="s">
        <v>38</v>
      </c>
      <c r="AQ2" s="10" t="s">
        <v>39</v>
      </c>
      <c r="AR2" s="1" t="s">
        <v>40</v>
      </c>
      <c r="AS2" s="1" t="s">
        <v>41</v>
      </c>
      <c r="AT2" s="1" t="s">
        <v>42</v>
      </c>
      <c r="AU2" s="1" t="s">
        <v>43</v>
      </c>
      <c r="AV2" s="1" t="s">
        <v>44</v>
      </c>
      <c r="AW2" s="1" t="s">
        <v>45</v>
      </c>
      <c r="AX2" s="1" t="s">
        <v>46</v>
      </c>
      <c r="AY2" s="1" t="s">
        <v>47</v>
      </c>
      <c r="AZ2" s="1" t="s">
        <v>48</v>
      </c>
      <c r="BA2" s="10" t="s">
        <v>49</v>
      </c>
      <c r="BB2" s="1" t="s">
        <v>50</v>
      </c>
      <c r="BC2" s="9" t="s">
        <v>51</v>
      </c>
      <c r="BD2" s="1" t="s">
        <v>52</v>
      </c>
      <c r="BE2" s="1" t="s">
        <v>53</v>
      </c>
      <c r="BF2" s="1" t="s">
        <v>54</v>
      </c>
      <c r="BG2" s="1" t="s">
        <v>55</v>
      </c>
      <c r="BH2" s="1" t="s">
        <v>56</v>
      </c>
      <c r="BI2" s="1" t="s">
        <v>57</v>
      </c>
      <c r="BJ2" s="1" t="s">
        <v>58</v>
      </c>
      <c r="BK2" s="1" t="s">
        <v>59</v>
      </c>
      <c r="BL2" s="1" t="s">
        <v>60</v>
      </c>
    </row>
    <row r="3" spans="3:64" x14ac:dyDescent="0.15">
      <c r="C3" s="1"/>
      <c r="D3" s="1" t="s">
        <v>61</v>
      </c>
      <c r="E3" s="7" t="s">
        <v>61</v>
      </c>
      <c r="F3" s="8" t="s">
        <v>61</v>
      </c>
      <c r="G3" s="9" t="s">
        <v>61</v>
      </c>
      <c r="H3" s="7" t="s">
        <v>61</v>
      </c>
      <c r="I3" s="8" t="s">
        <v>61</v>
      </c>
      <c r="J3" s="7" t="s">
        <v>61</v>
      </c>
      <c r="K3" s="7" t="s">
        <v>61</v>
      </c>
      <c r="L3" s="7" t="s">
        <v>61</v>
      </c>
      <c r="M3" s="7" t="s">
        <v>61</v>
      </c>
      <c r="N3" s="7" t="s">
        <v>61</v>
      </c>
      <c r="O3" s="8" t="s">
        <v>61</v>
      </c>
      <c r="P3" s="8" t="s">
        <v>61</v>
      </c>
      <c r="Q3" s="8" t="s">
        <v>61</v>
      </c>
      <c r="R3" s="8" t="s">
        <v>61</v>
      </c>
      <c r="S3" s="8" t="s">
        <v>61</v>
      </c>
      <c r="T3" s="8" t="s">
        <v>61</v>
      </c>
      <c r="U3" s="8" t="s">
        <v>61</v>
      </c>
      <c r="V3" s="8" t="s">
        <v>61</v>
      </c>
      <c r="W3" s="8" t="s">
        <v>61</v>
      </c>
      <c r="X3" s="9" t="s">
        <v>61</v>
      </c>
      <c r="Y3" s="1" t="s">
        <v>61</v>
      </c>
      <c r="Z3" s="9" t="s">
        <v>61</v>
      </c>
      <c r="AA3" s="1" t="s">
        <v>61</v>
      </c>
      <c r="AB3" s="1" t="s">
        <v>61</v>
      </c>
      <c r="AC3" s="11" t="s">
        <v>61</v>
      </c>
      <c r="AD3" s="1" t="s">
        <v>61</v>
      </c>
      <c r="AE3" s="1" t="s">
        <v>61</v>
      </c>
      <c r="AF3" s="9" t="s">
        <v>61</v>
      </c>
      <c r="AG3" s="1" t="s">
        <v>61</v>
      </c>
      <c r="AH3" s="1" t="s">
        <v>61</v>
      </c>
      <c r="AI3" s="1" t="s">
        <v>61</v>
      </c>
      <c r="AJ3" s="1" t="s">
        <v>61</v>
      </c>
      <c r="AK3" s="9" t="s">
        <v>61</v>
      </c>
      <c r="AL3" s="1" t="s">
        <v>61</v>
      </c>
      <c r="AM3" s="1" t="s">
        <v>61</v>
      </c>
      <c r="AN3" s="1" t="s">
        <v>61</v>
      </c>
      <c r="AO3" s="1" t="s">
        <v>61</v>
      </c>
      <c r="AP3" s="9" t="s">
        <v>61</v>
      </c>
      <c r="AQ3" s="9" t="s">
        <v>61</v>
      </c>
      <c r="AR3" s="1" t="s">
        <v>61</v>
      </c>
      <c r="AS3" s="1" t="s">
        <v>61</v>
      </c>
      <c r="AT3" s="1" t="s">
        <v>61</v>
      </c>
      <c r="AU3" s="1" t="s">
        <v>61</v>
      </c>
      <c r="AV3" s="1" t="s">
        <v>61</v>
      </c>
      <c r="AW3" s="1" t="s">
        <v>61</v>
      </c>
      <c r="AX3" s="1" t="s">
        <v>61</v>
      </c>
      <c r="AY3" s="1" t="s">
        <v>61</v>
      </c>
      <c r="AZ3" s="1" t="s">
        <v>61</v>
      </c>
      <c r="BA3" s="1" t="s">
        <v>61</v>
      </c>
      <c r="BB3" s="1" t="s">
        <v>61</v>
      </c>
      <c r="BC3" s="9" t="s">
        <v>61</v>
      </c>
      <c r="BD3" s="1" t="s">
        <v>61</v>
      </c>
      <c r="BE3" s="1" t="s">
        <v>61</v>
      </c>
      <c r="BF3" s="1" t="s">
        <v>61</v>
      </c>
      <c r="BG3" s="1" t="s">
        <v>61</v>
      </c>
      <c r="BH3" s="1" t="s">
        <v>61</v>
      </c>
      <c r="BI3" s="1" t="s">
        <v>61</v>
      </c>
      <c r="BJ3" s="1" t="s">
        <v>61</v>
      </c>
      <c r="BK3" s="1" t="s">
        <v>61</v>
      </c>
      <c r="BL3" s="1" t="s">
        <v>61</v>
      </c>
    </row>
    <row r="4" spans="3:64" x14ac:dyDescent="0.15">
      <c r="C4" s="2" t="s">
        <v>62</v>
      </c>
      <c r="D4" s="2">
        <v>1416.8050000000001</v>
      </c>
      <c r="E4" s="2">
        <v>1311.7839999999999</v>
      </c>
      <c r="F4" s="2">
        <v>105.02100000000002</v>
      </c>
      <c r="H4" s="2">
        <v>1.474</v>
      </c>
      <c r="I4" s="2">
        <v>39.630000000000003</v>
      </c>
      <c r="J4" s="2">
        <v>268.29999999999995</v>
      </c>
      <c r="K4" s="2">
        <v>452.50000000000006</v>
      </c>
      <c r="L4" s="2">
        <v>94.29</v>
      </c>
      <c r="M4" s="2">
        <v>432.4</v>
      </c>
      <c r="N4" s="2">
        <v>62.82</v>
      </c>
      <c r="O4" s="2">
        <v>3.1970000000000001</v>
      </c>
      <c r="P4" s="2">
        <v>29.68</v>
      </c>
      <c r="Q4" s="2">
        <v>5.5369999999999999</v>
      </c>
      <c r="R4" s="2">
        <v>13.84</v>
      </c>
      <c r="S4" s="2">
        <v>2.7090000000000001</v>
      </c>
      <c r="T4" s="2">
        <v>6.1020000000000003</v>
      </c>
      <c r="U4" s="2">
        <v>1.0760000000000001</v>
      </c>
      <c r="V4" s="2">
        <v>2.8610000000000002</v>
      </c>
      <c r="W4" s="2">
        <v>0.38900000000000001</v>
      </c>
      <c r="X4" s="2">
        <v>15.36</v>
      </c>
      <c r="Y4" s="2">
        <v>30.39</v>
      </c>
      <c r="Z4" s="2">
        <v>235.70000000000002</v>
      </c>
      <c r="AA4" s="2">
        <v>7.125</v>
      </c>
      <c r="AB4" s="2">
        <v>0.61899999999999999</v>
      </c>
      <c r="AC4" s="2">
        <v>0.14199999999999999</v>
      </c>
      <c r="AE4" s="2">
        <v>0.32100000000000001</v>
      </c>
      <c r="AF4" s="2">
        <v>14.459999999999999</v>
      </c>
      <c r="AG4" s="2">
        <v>5.1999999999999998E-2</v>
      </c>
      <c r="AH4" s="2">
        <v>0.23</v>
      </c>
      <c r="AI4" s="2">
        <v>0.27300000000000002</v>
      </c>
      <c r="AJ4" s="2">
        <v>1.9830000000000001</v>
      </c>
      <c r="AK4" s="2">
        <v>0.60099999999999998</v>
      </c>
      <c r="AL4" s="2">
        <v>2.62</v>
      </c>
      <c r="AM4" s="2">
        <v>0.99299999999999999</v>
      </c>
      <c r="AN4" s="2">
        <v>1.85</v>
      </c>
      <c r="AO4" s="2">
        <v>7.3999999999999996E-2</v>
      </c>
      <c r="AP4" s="2">
        <v>8.9939999999999998</v>
      </c>
      <c r="AQ4" s="2">
        <v>27.669999999999998</v>
      </c>
      <c r="AR4" s="2">
        <v>2.0739999999999998</v>
      </c>
      <c r="AS4" s="2">
        <v>2.472</v>
      </c>
      <c r="AT4" s="2">
        <v>0.35399999999999998</v>
      </c>
      <c r="AU4" s="2">
        <v>5.444</v>
      </c>
      <c r="AV4" s="2">
        <v>0.21</v>
      </c>
      <c r="AW4" s="2">
        <v>2.5219999999999998</v>
      </c>
      <c r="AX4" s="2">
        <v>0.27600000000000002</v>
      </c>
      <c r="AY4" s="2">
        <v>3.19</v>
      </c>
      <c r="AZ4" s="2">
        <v>0.17899999999999999</v>
      </c>
      <c r="BA4" s="2">
        <v>44.01</v>
      </c>
      <c r="BB4" s="2">
        <v>0.64600000000000002</v>
      </c>
      <c r="BC4" s="2">
        <v>1.629</v>
      </c>
      <c r="BD4" s="2">
        <v>0.11</v>
      </c>
      <c r="BE4" s="2">
        <v>1.395</v>
      </c>
      <c r="BF4" s="2">
        <v>0.36299999999999999</v>
      </c>
      <c r="BG4" s="2">
        <v>0.315</v>
      </c>
      <c r="BH4" s="2">
        <v>0.17799999999999999</v>
      </c>
      <c r="BI4" s="2">
        <v>0.34499999999999997</v>
      </c>
      <c r="BJ4" s="2">
        <v>3.653</v>
      </c>
      <c r="BK4" s="2">
        <v>7.7430000000000003</v>
      </c>
      <c r="BL4" s="2">
        <v>0.44500000000000001</v>
      </c>
    </row>
    <row r="5" spans="3:64" x14ac:dyDescent="0.15">
      <c r="C5" s="2" t="s">
        <v>63</v>
      </c>
      <c r="D5" s="2">
        <v>1394.05</v>
      </c>
      <c r="E5" s="2">
        <v>1294.96</v>
      </c>
      <c r="F5" s="2">
        <v>99.09</v>
      </c>
      <c r="H5" s="2">
        <v>1.35</v>
      </c>
      <c r="I5" s="2">
        <v>37.200000000000003</v>
      </c>
      <c r="J5" s="2">
        <v>269.7</v>
      </c>
      <c r="K5" s="2">
        <v>449.9</v>
      </c>
      <c r="L5" s="2">
        <v>87.2</v>
      </c>
      <c r="M5" s="2">
        <v>428.3</v>
      </c>
      <c r="N5" s="2">
        <v>58.51</v>
      </c>
      <c r="O5" s="2">
        <v>2.9899999999999998</v>
      </c>
      <c r="P5" s="2">
        <v>27.83</v>
      </c>
      <c r="Q5" s="2">
        <v>5.32</v>
      </c>
      <c r="R5" s="2">
        <v>13.049999999999999</v>
      </c>
      <c r="S5" s="2">
        <v>2.6100000000000003</v>
      </c>
      <c r="T5" s="2">
        <v>5.89</v>
      </c>
      <c r="U5" s="2">
        <v>1.05</v>
      </c>
      <c r="V5" s="2">
        <v>2.7600000000000002</v>
      </c>
      <c r="W5" s="2">
        <v>0.39</v>
      </c>
      <c r="X5" s="2">
        <v>14.28</v>
      </c>
      <c r="Y5" s="2">
        <v>28.769999999999996</v>
      </c>
      <c r="Z5" s="2">
        <v>234.79999999999998</v>
      </c>
      <c r="AA5" s="2">
        <v>7.29</v>
      </c>
      <c r="AC5" s="2">
        <v>0.14000000000000001</v>
      </c>
      <c r="AF5" s="2">
        <v>14.05</v>
      </c>
      <c r="AG5" s="2">
        <v>0.05</v>
      </c>
      <c r="AH5" s="2">
        <v>0.25</v>
      </c>
      <c r="AI5" s="2">
        <v>0.29000000000000004</v>
      </c>
      <c r="AJ5" s="2">
        <v>1.9100000000000001</v>
      </c>
      <c r="AL5" s="2">
        <v>2.66</v>
      </c>
      <c r="AM5" s="2">
        <v>1.06</v>
      </c>
      <c r="AN5" s="2">
        <v>18.759999999999998</v>
      </c>
      <c r="AO5" s="2">
        <v>0.08</v>
      </c>
      <c r="AP5" s="2">
        <v>8.99</v>
      </c>
      <c r="AQ5" s="2">
        <v>25.939999999999998</v>
      </c>
      <c r="AR5" s="2">
        <v>21.54</v>
      </c>
      <c r="AS5" s="2">
        <v>2.54</v>
      </c>
      <c r="AU5" s="2">
        <v>5.67</v>
      </c>
      <c r="AW5" s="2">
        <v>2.5300000000000002</v>
      </c>
      <c r="AY5" s="2">
        <v>3.22</v>
      </c>
      <c r="BA5" s="2">
        <v>42.56</v>
      </c>
      <c r="BD5" s="2">
        <v>0.3</v>
      </c>
      <c r="BE5" s="2">
        <v>1.44</v>
      </c>
      <c r="BF5" s="2">
        <v>0.35000000000000003</v>
      </c>
      <c r="BG5" s="2">
        <v>0.37</v>
      </c>
      <c r="BH5" s="2">
        <v>0.2</v>
      </c>
      <c r="BI5" s="2">
        <v>0.35000000000000003</v>
      </c>
      <c r="BJ5" s="2">
        <v>3.58</v>
      </c>
      <c r="BK5" s="2">
        <v>7.63</v>
      </c>
      <c r="BL5" s="2">
        <v>0.47</v>
      </c>
    </row>
    <row r="6" spans="3:64" x14ac:dyDescent="0.15">
      <c r="C6" s="2" t="s">
        <v>64</v>
      </c>
      <c r="D6" s="2">
        <v>1197.76</v>
      </c>
      <c r="E6" s="2">
        <v>1114.3900000000001</v>
      </c>
      <c r="F6" s="2">
        <v>83.37</v>
      </c>
      <c r="H6" s="2">
        <v>1.2</v>
      </c>
      <c r="I6" s="2">
        <v>33.869999999999997</v>
      </c>
      <c r="J6" s="2">
        <v>253.5</v>
      </c>
      <c r="K6" s="2">
        <v>402.20000000000005</v>
      </c>
      <c r="L6" s="2">
        <v>70.930000000000007</v>
      </c>
      <c r="M6" s="2">
        <v>343.5</v>
      </c>
      <c r="N6" s="2">
        <v>43.06</v>
      </c>
      <c r="O6" s="2">
        <v>2.17</v>
      </c>
      <c r="P6" s="2">
        <v>21.47</v>
      </c>
      <c r="Q6" s="2">
        <v>4.26</v>
      </c>
      <c r="R6" s="2">
        <v>10.79</v>
      </c>
      <c r="S6" s="2">
        <v>2.21</v>
      </c>
      <c r="T6" s="2">
        <v>5.01</v>
      </c>
      <c r="U6" s="2">
        <v>0.8899999999999999</v>
      </c>
      <c r="V6" s="2">
        <v>2.36</v>
      </c>
      <c r="W6" s="2">
        <v>0.34</v>
      </c>
      <c r="X6" s="2">
        <v>12.569999999999999</v>
      </c>
      <c r="Y6" s="2">
        <v>23.37</v>
      </c>
      <c r="Z6" s="2">
        <v>237.1</v>
      </c>
      <c r="AA6" s="2">
        <v>6.879999999999999</v>
      </c>
      <c r="AC6" s="2">
        <v>0.14000000000000001</v>
      </c>
      <c r="AF6" s="2">
        <v>14.15</v>
      </c>
      <c r="AG6" s="2">
        <v>0.04</v>
      </c>
      <c r="AH6" s="2">
        <v>0.24</v>
      </c>
      <c r="AI6" s="2">
        <v>0.28000000000000003</v>
      </c>
      <c r="AJ6" s="2">
        <v>1.83</v>
      </c>
      <c r="AL6" s="2">
        <v>2.2200000000000002</v>
      </c>
      <c r="AM6" s="2">
        <v>0.91999999999999993</v>
      </c>
      <c r="AN6" s="2">
        <v>20.880000000000003</v>
      </c>
      <c r="AO6" s="2">
        <v>7.0000000000000007E-2</v>
      </c>
      <c r="AP6" s="2">
        <v>8.93</v>
      </c>
      <c r="AQ6" s="2">
        <v>25.830000000000002</v>
      </c>
      <c r="AR6" s="2">
        <v>21.389999999999997</v>
      </c>
      <c r="AS6" s="2">
        <v>2.5499999999999998</v>
      </c>
      <c r="AU6" s="2">
        <v>5</v>
      </c>
      <c r="AW6" s="2">
        <v>2.2600000000000002</v>
      </c>
      <c r="AY6" s="2">
        <v>2.8699999999999997</v>
      </c>
      <c r="BA6" s="2">
        <v>42.31</v>
      </c>
      <c r="BD6" s="2">
        <v>0.1</v>
      </c>
      <c r="BE6" s="2">
        <v>1.34</v>
      </c>
      <c r="BF6" s="2">
        <v>0.3</v>
      </c>
      <c r="BG6" s="2">
        <v>0.34</v>
      </c>
      <c r="BH6" s="2">
        <v>0.18</v>
      </c>
      <c r="BI6" s="2">
        <v>0.31</v>
      </c>
      <c r="BJ6" s="2">
        <v>3.15</v>
      </c>
      <c r="BK6" s="2">
        <v>7.42</v>
      </c>
      <c r="BL6" s="2">
        <v>0.42999999999999994</v>
      </c>
    </row>
    <row r="7" spans="3:64" x14ac:dyDescent="0.15">
      <c r="C7" s="1" t="s">
        <v>65</v>
      </c>
      <c r="D7" s="2">
        <v>921.06000000000006</v>
      </c>
      <c r="E7" s="2">
        <v>853.76</v>
      </c>
      <c r="F7" s="2">
        <v>67.3</v>
      </c>
      <c r="H7" s="2">
        <v>1</v>
      </c>
      <c r="I7" s="2">
        <v>30.48</v>
      </c>
      <c r="J7" s="2">
        <v>222.2</v>
      </c>
      <c r="K7" s="2">
        <v>316.40000000000003</v>
      </c>
      <c r="L7" s="2">
        <v>54.029999999999994</v>
      </c>
      <c r="M7" s="2">
        <v>231.70000000000002</v>
      </c>
      <c r="N7" s="2">
        <v>28.43</v>
      </c>
      <c r="O7" s="2">
        <v>1.41</v>
      </c>
      <c r="P7" s="2">
        <v>15.09</v>
      </c>
      <c r="Q7" s="2">
        <v>3.15</v>
      </c>
      <c r="R7" s="2">
        <v>8.4499999999999993</v>
      </c>
      <c r="S7" s="2">
        <v>1.7599999999999998</v>
      </c>
      <c r="T7" s="2">
        <v>4</v>
      </c>
      <c r="U7" s="2">
        <v>0.73</v>
      </c>
      <c r="V7" s="2">
        <v>1.9500000000000002</v>
      </c>
      <c r="W7" s="2">
        <v>0.28000000000000003</v>
      </c>
      <c r="X7" s="2">
        <v>10.91</v>
      </c>
      <c r="Y7" s="2">
        <v>18.36</v>
      </c>
      <c r="Z7" s="2">
        <v>219.79999999999998</v>
      </c>
      <c r="AA7" s="2">
        <v>6.28</v>
      </c>
      <c r="AC7" s="2">
        <v>0.14000000000000001</v>
      </c>
      <c r="AF7" s="2">
        <v>14.16</v>
      </c>
      <c r="AG7" s="2">
        <v>0.04</v>
      </c>
      <c r="AH7" s="2">
        <v>0.22999999999999998</v>
      </c>
      <c r="AI7" s="2">
        <v>0.27</v>
      </c>
      <c r="AJ7" s="2">
        <v>1.75</v>
      </c>
      <c r="AL7" s="2">
        <v>1.8399999999999999</v>
      </c>
      <c r="AM7" s="2">
        <v>0.76</v>
      </c>
      <c r="AN7" s="2">
        <v>22.99</v>
      </c>
      <c r="AO7" s="2">
        <v>0.06</v>
      </c>
      <c r="AP7" s="2">
        <v>8.94</v>
      </c>
      <c r="AQ7" s="2">
        <v>25.76</v>
      </c>
      <c r="AR7" s="2">
        <v>22.42</v>
      </c>
      <c r="AS7" s="2">
        <v>2.5300000000000002</v>
      </c>
      <c r="AU7" s="2">
        <v>4.16</v>
      </c>
      <c r="AW7" s="2">
        <v>1.8599999999999999</v>
      </c>
      <c r="BA7" s="2">
        <v>42.28</v>
      </c>
      <c r="BD7" s="2">
        <v>0.39</v>
      </c>
      <c r="BE7" s="2">
        <v>1.1400000000000001</v>
      </c>
      <c r="BF7" s="2">
        <v>0.24</v>
      </c>
      <c r="BG7" s="2">
        <v>0.29000000000000004</v>
      </c>
      <c r="BH7" s="2">
        <v>0.16</v>
      </c>
      <c r="BI7" s="2">
        <v>0.28000000000000003</v>
      </c>
      <c r="BJ7" s="2">
        <v>2.6900000000000004</v>
      </c>
      <c r="BK7" s="2">
        <v>7.21</v>
      </c>
      <c r="BL7" s="2">
        <v>0.37</v>
      </c>
    </row>
    <row r="8" spans="3:64" x14ac:dyDescent="0.15">
      <c r="C8" s="2" t="s">
        <v>66</v>
      </c>
      <c r="D8" s="2">
        <v>842.99999999999989</v>
      </c>
      <c r="E8" s="2">
        <v>789.43</v>
      </c>
      <c r="F8" s="2">
        <v>53.57</v>
      </c>
      <c r="H8" s="2">
        <v>0.8</v>
      </c>
      <c r="I8" s="2">
        <v>26.33</v>
      </c>
      <c r="J8" s="2">
        <v>234.3</v>
      </c>
      <c r="K8" s="2">
        <v>303.79999999999995</v>
      </c>
      <c r="L8" s="2">
        <v>40.309999999999995</v>
      </c>
      <c r="M8" s="2">
        <v>191.5</v>
      </c>
      <c r="N8" s="2">
        <v>18.720000000000002</v>
      </c>
      <c r="O8" s="2">
        <v>0.91999999999999993</v>
      </c>
      <c r="P8" s="2">
        <v>10.53</v>
      </c>
      <c r="Q8" s="2">
        <v>2.3000000000000003</v>
      </c>
      <c r="R8" s="2">
        <v>6.53</v>
      </c>
      <c r="S8" s="2">
        <v>1.3800000000000001</v>
      </c>
      <c r="T8" s="2">
        <v>3.15</v>
      </c>
      <c r="U8" s="2">
        <v>0.6</v>
      </c>
      <c r="V8" s="2">
        <v>1.6</v>
      </c>
      <c r="W8" s="2">
        <v>0.22999999999999998</v>
      </c>
      <c r="X8" s="2">
        <v>9.0400000000000009</v>
      </c>
      <c r="Y8" s="2">
        <v>13.61</v>
      </c>
      <c r="Z8" s="2">
        <v>252.8</v>
      </c>
      <c r="AA8" s="2">
        <v>5.68</v>
      </c>
      <c r="AC8" s="2">
        <v>0.14000000000000001</v>
      </c>
      <c r="AF8" s="2">
        <v>13.86</v>
      </c>
      <c r="AG8" s="2">
        <v>0.03</v>
      </c>
      <c r="AH8" s="2">
        <v>0.21000000000000002</v>
      </c>
      <c r="AI8" s="2">
        <v>0.26</v>
      </c>
      <c r="AJ8" s="2">
        <v>1.6800000000000002</v>
      </c>
      <c r="AL8" s="2">
        <v>1.7000000000000002</v>
      </c>
      <c r="AM8" s="2">
        <v>0.55000000000000004</v>
      </c>
      <c r="AN8" s="2">
        <v>24.25</v>
      </c>
      <c r="AO8" s="2">
        <v>0.05</v>
      </c>
      <c r="AP8" s="2">
        <v>8.93</v>
      </c>
      <c r="AQ8" s="2">
        <v>25.779999999999998</v>
      </c>
      <c r="AR8" s="2">
        <v>22.040000000000003</v>
      </c>
      <c r="AS8" s="2">
        <v>2.48</v>
      </c>
      <c r="AU8" s="2">
        <v>3.54</v>
      </c>
      <c r="AW8" s="2">
        <v>1.53</v>
      </c>
      <c r="BA8" s="2">
        <v>42.1</v>
      </c>
      <c r="BD8" s="2">
        <v>0.22999999999999998</v>
      </c>
      <c r="BE8" s="2">
        <v>0.97</v>
      </c>
      <c r="BF8" s="2">
        <v>0.2</v>
      </c>
      <c r="BG8" s="2">
        <v>0.25</v>
      </c>
      <c r="BH8" s="2">
        <v>0.14000000000000001</v>
      </c>
      <c r="BI8" s="2">
        <v>0.22999999999999998</v>
      </c>
      <c r="BJ8" s="2">
        <v>2.23</v>
      </c>
      <c r="BK8" s="2">
        <v>7.06</v>
      </c>
      <c r="BL8" s="2">
        <v>0.36</v>
      </c>
    </row>
    <row r="9" spans="3:64" x14ac:dyDescent="0.15">
      <c r="C9" s="2" t="s">
        <v>67</v>
      </c>
      <c r="D9" s="2">
        <v>605.07999999999993</v>
      </c>
      <c r="E9" s="2">
        <v>564.19999999999993</v>
      </c>
      <c r="F9" s="2">
        <v>40.879999999999995</v>
      </c>
      <c r="H9" s="2">
        <v>0.61</v>
      </c>
      <c r="I9" s="2">
        <v>22.68</v>
      </c>
      <c r="J9" s="2">
        <v>188.6</v>
      </c>
      <c r="K9" s="2">
        <v>227.3</v>
      </c>
      <c r="L9" s="2">
        <v>29.29</v>
      </c>
      <c r="M9" s="2">
        <v>107.25</v>
      </c>
      <c r="N9" s="2">
        <v>11.15</v>
      </c>
      <c r="O9" s="2">
        <v>0.51</v>
      </c>
      <c r="P9" s="2">
        <v>6.66</v>
      </c>
      <c r="Q9" s="2">
        <v>1.6</v>
      </c>
      <c r="R9" s="2">
        <v>4.6500000000000004</v>
      </c>
      <c r="S9" s="2">
        <v>1.02</v>
      </c>
      <c r="T9" s="2">
        <v>2.3499999999999996</v>
      </c>
      <c r="V9" s="2">
        <v>1.23</v>
      </c>
      <c r="W9" s="2">
        <v>0.18</v>
      </c>
      <c r="X9" s="2">
        <v>7.1099999999999994</v>
      </c>
      <c r="Y9" s="2">
        <v>9.31</v>
      </c>
      <c r="Z9" s="2">
        <v>233.4</v>
      </c>
      <c r="AA9" s="2">
        <v>5.03</v>
      </c>
      <c r="AC9" s="2">
        <v>0.12</v>
      </c>
      <c r="AF9" s="2">
        <v>13.959999999999999</v>
      </c>
      <c r="AG9" s="2">
        <v>0.03</v>
      </c>
      <c r="AH9" s="2">
        <v>0.2</v>
      </c>
      <c r="AI9" s="2">
        <v>0.25</v>
      </c>
      <c r="AJ9" s="2">
        <v>1.61</v>
      </c>
      <c r="AL9" s="2">
        <v>1.33</v>
      </c>
      <c r="AN9" s="2">
        <v>26.57</v>
      </c>
      <c r="AO9" s="2">
        <v>0.06</v>
      </c>
      <c r="AP9" s="2">
        <v>8.94</v>
      </c>
      <c r="AQ9" s="2">
        <v>25.72</v>
      </c>
      <c r="AR9" s="2">
        <v>23.15</v>
      </c>
      <c r="AS9" s="2">
        <v>2.5</v>
      </c>
      <c r="AU9" s="2">
        <v>2.9899999999999998</v>
      </c>
      <c r="AW9" s="2">
        <v>1.35</v>
      </c>
      <c r="BA9" s="2">
        <v>42.14</v>
      </c>
      <c r="BD9" s="2">
        <v>0.37</v>
      </c>
      <c r="BE9" s="2">
        <v>0.87999999999999989</v>
      </c>
      <c r="BF9" s="2">
        <v>0.16</v>
      </c>
      <c r="BG9" s="2">
        <v>0.19</v>
      </c>
      <c r="BH9" s="2">
        <v>0.12</v>
      </c>
      <c r="BI9" s="2">
        <v>0.2</v>
      </c>
      <c r="BJ9" s="2">
        <v>1.7599999999999998</v>
      </c>
      <c r="BK9" s="2">
        <v>6.97</v>
      </c>
      <c r="BL9" s="2">
        <v>0.36</v>
      </c>
    </row>
    <row r="10" spans="3:64" x14ac:dyDescent="0.15">
      <c r="C10" s="2" t="s">
        <v>68</v>
      </c>
      <c r="D10" s="2">
        <v>421.58999999999992</v>
      </c>
      <c r="E10" s="2">
        <v>392.07</v>
      </c>
      <c r="F10" s="2">
        <v>29.520000000000003</v>
      </c>
      <c r="H10" s="2">
        <v>0.43999999999999995</v>
      </c>
      <c r="I10" s="2">
        <v>18.03</v>
      </c>
      <c r="J10" s="2">
        <v>150.1</v>
      </c>
      <c r="K10" s="2">
        <v>153.6</v>
      </c>
      <c r="L10" s="2">
        <v>18.809999999999999</v>
      </c>
      <c r="M10" s="2">
        <v>62.92</v>
      </c>
      <c r="N10" s="2">
        <v>6.2</v>
      </c>
      <c r="O10" s="2">
        <v>0.28000000000000003</v>
      </c>
      <c r="P10" s="2">
        <v>3.84</v>
      </c>
      <c r="Q10" s="2">
        <v>1.01</v>
      </c>
      <c r="R10" s="2">
        <v>3.05</v>
      </c>
      <c r="S10" s="2">
        <v>0.69000000000000006</v>
      </c>
      <c r="T10" s="2">
        <v>1.61</v>
      </c>
      <c r="V10" s="2">
        <v>0.87999999999999989</v>
      </c>
      <c r="W10" s="2">
        <v>0.13</v>
      </c>
      <c r="X10" s="2">
        <v>5.5500000000000007</v>
      </c>
      <c r="Y10" s="2">
        <v>5.6599999999999993</v>
      </c>
      <c r="Z10" s="2">
        <v>219.60000000000002</v>
      </c>
      <c r="AA10" s="2">
        <v>4.32</v>
      </c>
      <c r="AC10" s="2">
        <v>0.12</v>
      </c>
      <c r="AF10" s="2">
        <v>15.93</v>
      </c>
      <c r="AG10" s="2">
        <v>0.03</v>
      </c>
      <c r="AH10" s="2">
        <v>0.19</v>
      </c>
      <c r="AI10" s="2">
        <v>0.25</v>
      </c>
      <c r="AJ10" s="2">
        <v>1.56</v>
      </c>
      <c r="AL10" s="2">
        <v>0.95</v>
      </c>
      <c r="AN10" s="2">
        <v>28.490000000000002</v>
      </c>
      <c r="AO10" s="2">
        <v>0.03</v>
      </c>
      <c r="AP10" s="2">
        <v>9.02</v>
      </c>
      <c r="AQ10" s="2">
        <v>25.92</v>
      </c>
      <c r="AR10" s="2">
        <v>23.290000000000003</v>
      </c>
      <c r="AS10" s="2">
        <v>2.5099999999999998</v>
      </c>
      <c r="AU10" s="2">
        <v>2.52</v>
      </c>
      <c r="AW10" s="2">
        <v>1.2</v>
      </c>
      <c r="BA10" s="2">
        <v>42.56</v>
      </c>
      <c r="BD10" s="2">
        <v>0.6</v>
      </c>
      <c r="BE10" s="2">
        <v>0.70000000000000007</v>
      </c>
      <c r="BF10" s="2">
        <v>0.12</v>
      </c>
      <c r="BG10" s="2">
        <v>0.17</v>
      </c>
      <c r="BH10" s="2">
        <v>0.10999999999999999</v>
      </c>
      <c r="BI10" s="2">
        <v>0.18</v>
      </c>
      <c r="BJ10" s="2">
        <v>1.3</v>
      </c>
      <c r="BK10" s="2">
        <v>6.97</v>
      </c>
      <c r="BL10" s="2">
        <v>0.29000000000000004</v>
      </c>
    </row>
    <row r="11" spans="3:64" x14ac:dyDescent="0.15">
      <c r="C11" s="2" t="s">
        <v>69</v>
      </c>
      <c r="D11" s="2">
        <v>146.91999999999999</v>
      </c>
      <c r="E11" s="2">
        <v>137.34</v>
      </c>
      <c r="F11" s="2">
        <v>9.58</v>
      </c>
      <c r="H11" s="2">
        <v>0.14000000000000001</v>
      </c>
      <c r="I11" s="2">
        <v>7.94</v>
      </c>
      <c r="J11" s="2">
        <v>70.44</v>
      </c>
      <c r="K11" s="2">
        <v>48.32</v>
      </c>
      <c r="L11" s="2">
        <v>4.32</v>
      </c>
      <c r="M11" s="2">
        <v>12.809999999999999</v>
      </c>
      <c r="N11" s="2">
        <v>1.31</v>
      </c>
      <c r="O11" s="2">
        <v>0.04</v>
      </c>
      <c r="R11" s="2">
        <v>0.77</v>
      </c>
      <c r="T11" s="2">
        <v>0.48</v>
      </c>
      <c r="V11" s="2">
        <v>0.31</v>
      </c>
      <c r="W11" s="2">
        <v>0.04</v>
      </c>
      <c r="X11" s="2">
        <v>1.75</v>
      </c>
      <c r="Z11" s="2">
        <v>257.60000000000002</v>
      </c>
      <c r="AA11" s="2">
        <v>2.1800000000000002</v>
      </c>
      <c r="AC11" s="2">
        <v>0.12</v>
      </c>
      <c r="AF11" s="2">
        <v>13.55</v>
      </c>
      <c r="AG11" s="2">
        <v>0.02</v>
      </c>
      <c r="AH11" s="2">
        <v>0.18</v>
      </c>
      <c r="AI11" s="2">
        <v>0.24</v>
      </c>
      <c r="AJ11" s="2">
        <v>1.48</v>
      </c>
      <c r="AL11" s="2">
        <v>0.41000000000000003</v>
      </c>
      <c r="AN11" s="2">
        <v>30.74</v>
      </c>
      <c r="AO11" s="2">
        <v>0.03</v>
      </c>
      <c r="AP11" s="2">
        <v>8.75</v>
      </c>
      <c r="AQ11" s="2">
        <v>25.29</v>
      </c>
      <c r="AR11" s="2">
        <v>23.79</v>
      </c>
      <c r="AS11" s="2">
        <v>2.4500000000000002</v>
      </c>
      <c r="AU11" s="2">
        <v>1.6700000000000002</v>
      </c>
      <c r="AW11" s="2">
        <v>0.75</v>
      </c>
      <c r="BA11" s="2">
        <v>41.44</v>
      </c>
      <c r="BD11" s="2">
        <v>0.51</v>
      </c>
      <c r="BE11" s="2">
        <v>0.42999999999999994</v>
      </c>
      <c r="BF11" s="2">
        <v>7.0000000000000007E-2</v>
      </c>
      <c r="BG11" s="2">
        <v>0.10999999999999999</v>
      </c>
      <c r="BH11" s="2">
        <v>0.1</v>
      </c>
      <c r="BI11" s="2">
        <v>0.10999999999999999</v>
      </c>
      <c r="BJ11" s="2">
        <v>0.43999999999999995</v>
      </c>
      <c r="BK11" s="2">
        <v>6.66</v>
      </c>
      <c r="BL11" s="2">
        <v>0.2</v>
      </c>
    </row>
    <row r="12" spans="3:64" x14ac:dyDescent="0.15">
      <c r="C12" s="2" t="s">
        <v>70</v>
      </c>
      <c r="D12" s="2">
        <v>24.77</v>
      </c>
      <c r="E12" s="2">
        <v>23.009999999999994</v>
      </c>
      <c r="F12" s="2">
        <v>1.76</v>
      </c>
      <c r="H12" s="2">
        <v>0.02</v>
      </c>
      <c r="I12" s="2">
        <v>1.5</v>
      </c>
      <c r="J12" s="2">
        <v>15.209999999999999</v>
      </c>
      <c r="K12" s="2">
        <v>6.18</v>
      </c>
      <c r="M12" s="2">
        <v>1.3800000000000001</v>
      </c>
      <c r="N12" s="2">
        <v>0.21999999999999997</v>
      </c>
      <c r="O12" s="2">
        <v>0.01</v>
      </c>
      <c r="R12" s="2">
        <v>0.12</v>
      </c>
      <c r="T12" s="2">
        <v>7.0000000000000007E-2</v>
      </c>
      <c r="V12" s="2">
        <v>0.06</v>
      </c>
      <c r="X12" s="2">
        <v>0.13</v>
      </c>
      <c r="Z12" s="2">
        <v>269.39999999999998</v>
      </c>
      <c r="AC12" s="2">
        <v>0.10999999999999999</v>
      </c>
      <c r="AF12" s="2">
        <v>13.309999999999999</v>
      </c>
      <c r="AG12" s="2">
        <v>0.02</v>
      </c>
      <c r="AH12" s="2">
        <v>0.18</v>
      </c>
      <c r="AI12" s="2">
        <v>0.22999999999999998</v>
      </c>
      <c r="AJ12" s="2">
        <v>1.42</v>
      </c>
      <c r="AL12" s="2">
        <v>0.19</v>
      </c>
      <c r="AN12" s="2">
        <v>32.57</v>
      </c>
      <c r="AO12" s="2">
        <v>0.02</v>
      </c>
      <c r="AP12" s="2">
        <v>8.69</v>
      </c>
      <c r="AQ12" s="2">
        <v>25.099999999999998</v>
      </c>
      <c r="AR12" s="2">
        <v>24.52</v>
      </c>
      <c r="AS12" s="2">
        <v>2.4</v>
      </c>
      <c r="AU12" s="2">
        <v>1.3</v>
      </c>
      <c r="AW12" s="2">
        <v>0.68</v>
      </c>
      <c r="BA12" s="2">
        <v>41.180000000000007</v>
      </c>
      <c r="BD12" s="2">
        <v>0.55000000000000004</v>
      </c>
      <c r="BE12" s="2">
        <v>0.43999999999999995</v>
      </c>
      <c r="BF12" s="2">
        <v>0.08</v>
      </c>
      <c r="BG12" s="2">
        <v>0.1</v>
      </c>
      <c r="BH12" s="2">
        <v>0.08</v>
      </c>
      <c r="BI12" s="2">
        <v>0.09</v>
      </c>
      <c r="BJ12" s="2">
        <v>0.1</v>
      </c>
      <c r="BK12" s="2">
        <v>6.59</v>
      </c>
      <c r="BL12" s="2">
        <v>0.19</v>
      </c>
    </row>
    <row r="13" spans="3:64" x14ac:dyDescent="0.15">
      <c r="C13" s="2" t="s">
        <v>71</v>
      </c>
      <c r="D13" s="2">
        <v>4.33</v>
      </c>
      <c r="E13" s="2">
        <v>3.8</v>
      </c>
      <c r="F13" s="2">
        <v>0.52999999999999992</v>
      </c>
      <c r="H13" s="2">
        <v>0.01</v>
      </c>
      <c r="I13" s="2">
        <v>0.43999999999999995</v>
      </c>
      <c r="J13" s="2">
        <v>3.7</v>
      </c>
      <c r="N13" s="2">
        <v>0.09</v>
      </c>
      <c r="R13" s="2">
        <v>7.0000000000000007E-2</v>
      </c>
      <c r="V13" s="2">
        <v>0.02</v>
      </c>
      <c r="Z13" s="2">
        <v>225.2</v>
      </c>
      <c r="AC13" s="2">
        <v>0.12</v>
      </c>
      <c r="AF13" s="2">
        <v>14.139999999999999</v>
      </c>
      <c r="AG13" s="2">
        <v>0.02</v>
      </c>
      <c r="AH13" s="2">
        <v>0.18</v>
      </c>
      <c r="AI13" s="2">
        <v>0.22999999999999998</v>
      </c>
      <c r="AJ13" s="2">
        <v>1.44</v>
      </c>
      <c r="AL13" s="2">
        <v>0.16</v>
      </c>
      <c r="AN13" s="2">
        <v>37.75</v>
      </c>
      <c r="AO13" s="2">
        <v>0.02</v>
      </c>
      <c r="AP13" s="2">
        <v>8.75</v>
      </c>
      <c r="AQ13" s="2">
        <v>25.22</v>
      </c>
      <c r="AR13" s="2">
        <v>26.38</v>
      </c>
      <c r="AS13" s="2">
        <v>2.44</v>
      </c>
      <c r="AU13" s="2">
        <v>1.1700000000000002</v>
      </c>
      <c r="AW13" s="2">
        <v>0.78</v>
      </c>
      <c r="BA13" s="2">
        <v>41.48</v>
      </c>
      <c r="BD13" s="2">
        <v>0.61</v>
      </c>
      <c r="BE13" s="2">
        <v>0.38</v>
      </c>
      <c r="BF13" s="2">
        <v>7.0000000000000007E-2</v>
      </c>
      <c r="BG13" s="2">
        <v>0.09</v>
      </c>
      <c r="BH13" s="2">
        <v>0.08</v>
      </c>
      <c r="BI13" s="2">
        <v>0.09</v>
      </c>
      <c r="BJ13" s="2">
        <v>7.0000000000000007E-2</v>
      </c>
      <c r="BK13" s="2">
        <v>6.58</v>
      </c>
      <c r="BL13" s="2">
        <v>0.21000000000000002</v>
      </c>
    </row>
    <row r="14" spans="3:64" x14ac:dyDescent="0.15">
      <c r="C14" s="2" t="s">
        <v>72</v>
      </c>
      <c r="D14" s="2">
        <v>1.4500000000000002</v>
      </c>
      <c r="E14" s="2">
        <v>1.1600000000000001</v>
      </c>
      <c r="F14" s="2">
        <v>0.28999999999999998</v>
      </c>
      <c r="H14" s="2">
        <v>0.01</v>
      </c>
      <c r="I14" s="2">
        <v>0.22999999999999998</v>
      </c>
      <c r="J14" s="2">
        <v>1.1000000000000001</v>
      </c>
      <c r="N14" s="2">
        <v>0.05</v>
      </c>
      <c r="R14" s="2">
        <v>0.05</v>
      </c>
      <c r="V14" s="2">
        <v>0.01</v>
      </c>
      <c r="Z14" s="2">
        <v>247.6</v>
      </c>
      <c r="AC14" s="2">
        <v>0.10999999999999999</v>
      </c>
      <c r="AF14" s="2">
        <v>13.049999999999999</v>
      </c>
      <c r="AG14" s="2">
        <v>0.02</v>
      </c>
      <c r="AH14" s="2">
        <v>0.17</v>
      </c>
      <c r="AI14" s="2">
        <v>0.21999999999999997</v>
      </c>
      <c r="AJ14" s="2">
        <v>1.41</v>
      </c>
      <c r="AL14" s="2">
        <v>0.16</v>
      </c>
      <c r="AN14" s="2">
        <v>41.28</v>
      </c>
      <c r="AO14" s="2">
        <v>0.02</v>
      </c>
      <c r="AP14" s="2">
        <v>8.3699999999999992</v>
      </c>
      <c r="AQ14" s="2">
        <v>24.13</v>
      </c>
      <c r="AR14" s="2">
        <v>28.98</v>
      </c>
      <c r="AS14" s="2">
        <v>2.3499999999999996</v>
      </c>
      <c r="AU14" s="2">
        <v>1.1000000000000001</v>
      </c>
      <c r="AW14" s="2">
        <v>0.62</v>
      </c>
      <c r="BA14" s="2">
        <v>39.81</v>
      </c>
      <c r="BD14" s="2">
        <v>0.52</v>
      </c>
      <c r="BE14" s="2">
        <v>0.4</v>
      </c>
      <c r="BF14" s="2">
        <v>7.0000000000000007E-2</v>
      </c>
      <c r="BG14" s="2">
        <v>0.08</v>
      </c>
      <c r="BH14" s="2">
        <v>0.08</v>
      </c>
      <c r="BI14" s="2">
        <v>0.09</v>
      </c>
      <c r="BJ14" s="2">
        <v>0.05</v>
      </c>
      <c r="BK14" s="2">
        <v>6.37</v>
      </c>
      <c r="BL14" s="2">
        <v>0.17</v>
      </c>
    </row>
    <row r="15" spans="3:64" x14ac:dyDescent="0.15">
      <c r="C15" s="2" t="s">
        <v>73</v>
      </c>
      <c r="D15" s="2">
        <v>0.43000000000000005</v>
      </c>
      <c r="E15" s="2">
        <v>9.9999999999999992E-2</v>
      </c>
      <c r="F15" s="2">
        <v>0.33</v>
      </c>
      <c r="H15" s="2">
        <v>0.01</v>
      </c>
      <c r="I15" s="2">
        <v>0.21000000000000002</v>
      </c>
      <c r="N15" s="2">
        <v>0.09</v>
      </c>
      <c r="R15" s="2">
        <v>0.1</v>
      </c>
      <c r="V15" s="2">
        <v>0.01</v>
      </c>
      <c r="W15" s="2">
        <v>0.01</v>
      </c>
      <c r="Z15" s="2">
        <v>236.3</v>
      </c>
      <c r="AC15" s="2">
        <v>0.14000000000000001</v>
      </c>
      <c r="AF15" s="2">
        <v>12.86</v>
      </c>
      <c r="AG15" s="2">
        <v>0.01</v>
      </c>
      <c r="AH15" s="2">
        <v>0.18</v>
      </c>
      <c r="AI15" s="2">
        <v>0.21999999999999997</v>
      </c>
      <c r="AJ15" s="2">
        <v>1.3800000000000001</v>
      </c>
      <c r="AK15" s="2">
        <v>1.0900000000000001</v>
      </c>
      <c r="AL15" s="2">
        <v>0.1</v>
      </c>
      <c r="AN15" s="2">
        <v>42.94</v>
      </c>
      <c r="AO15" s="2">
        <v>0.04</v>
      </c>
      <c r="AP15" s="2">
        <v>8.27</v>
      </c>
      <c r="AQ15" s="2">
        <v>23.75</v>
      </c>
      <c r="AR15" s="2">
        <v>30.43</v>
      </c>
      <c r="AS15" s="2">
        <v>2.2800000000000002</v>
      </c>
      <c r="AU15" s="2">
        <v>1.04</v>
      </c>
      <c r="AW15" s="2">
        <v>0.6</v>
      </c>
      <c r="BA15" s="2">
        <v>39.07</v>
      </c>
      <c r="BD15" s="2">
        <v>0.4</v>
      </c>
      <c r="BE15" s="2">
        <v>0.39</v>
      </c>
      <c r="BF15" s="2">
        <v>0.06</v>
      </c>
      <c r="BG15" s="2">
        <v>0.09</v>
      </c>
      <c r="BH15" s="2">
        <v>0.05</v>
      </c>
      <c r="BI15" s="2">
        <v>0.06</v>
      </c>
      <c r="BJ15" s="2">
        <v>0.06</v>
      </c>
      <c r="BK15" s="2">
        <v>6.21</v>
      </c>
      <c r="BL15" s="2">
        <v>0.18</v>
      </c>
    </row>
    <row r="16" spans="3:64" x14ac:dyDescent="0.15">
      <c r="C16" s="2" t="s">
        <v>74</v>
      </c>
      <c r="D16" s="2">
        <v>0.39000000000000007</v>
      </c>
      <c r="E16" s="2">
        <v>0.11</v>
      </c>
      <c r="F16" s="2">
        <v>0.28000000000000003</v>
      </c>
      <c r="H16" s="2">
        <v>0.01</v>
      </c>
      <c r="I16" s="2">
        <v>0.21000000000000002</v>
      </c>
      <c r="N16" s="2">
        <v>0.1</v>
      </c>
      <c r="R16" s="2">
        <v>0.05</v>
      </c>
      <c r="V16" s="2">
        <v>0.01</v>
      </c>
      <c r="W16" s="2">
        <v>0.01</v>
      </c>
      <c r="Z16" s="2">
        <v>235.4</v>
      </c>
      <c r="AC16" s="2">
        <v>0.10999999999999999</v>
      </c>
      <c r="AF16" s="2">
        <v>12.64</v>
      </c>
      <c r="AG16" s="2">
        <v>0.01</v>
      </c>
      <c r="AH16" s="2">
        <v>0.17</v>
      </c>
      <c r="AI16" s="2">
        <v>0.21000000000000002</v>
      </c>
      <c r="AJ16" s="2">
        <v>1.36</v>
      </c>
      <c r="AL16" s="2">
        <v>0.12</v>
      </c>
      <c r="AN16" s="2">
        <v>44.429999999999993</v>
      </c>
      <c r="AO16" s="2">
        <v>0.03</v>
      </c>
      <c r="AP16" s="2">
        <v>8.129999999999999</v>
      </c>
      <c r="AQ16" s="2">
        <v>23.43</v>
      </c>
      <c r="AR16" s="2">
        <v>31.34</v>
      </c>
      <c r="AS16" s="2">
        <v>2.2400000000000002</v>
      </c>
      <c r="AU16" s="2">
        <v>1.04</v>
      </c>
      <c r="AW16" s="2">
        <v>0.53</v>
      </c>
      <c r="BA16" s="2">
        <v>38.47</v>
      </c>
      <c r="BD16" s="2">
        <v>0.52</v>
      </c>
      <c r="BE16" s="2">
        <v>0.41000000000000003</v>
      </c>
      <c r="BF16" s="2">
        <v>0.05</v>
      </c>
      <c r="BG16" s="2">
        <v>0.08</v>
      </c>
      <c r="BH16" s="2">
        <v>0.05</v>
      </c>
      <c r="BI16" s="2">
        <v>0.08</v>
      </c>
      <c r="BJ16" s="2">
        <v>0.03</v>
      </c>
      <c r="BK16" s="2">
        <v>6.07</v>
      </c>
      <c r="BL16" s="2">
        <v>0.16</v>
      </c>
    </row>
    <row r="20" spans="3:8" x14ac:dyDescent="0.15">
      <c r="C20" s="2" t="s">
        <v>161</v>
      </c>
    </row>
    <row r="22" spans="3:8" x14ac:dyDescent="0.15">
      <c r="C22" s="1" t="s">
        <v>100</v>
      </c>
      <c r="D22" s="1" t="s">
        <v>101</v>
      </c>
      <c r="E22" s="1" t="s">
        <v>102</v>
      </c>
      <c r="F22" s="1" t="s">
        <v>103</v>
      </c>
      <c r="G22" s="1" t="s">
        <v>104</v>
      </c>
      <c r="H22" s="1" t="s">
        <v>105</v>
      </c>
    </row>
    <row r="23" spans="3:8" x14ac:dyDescent="0.15">
      <c r="C23" s="1"/>
      <c r="D23" s="1"/>
      <c r="E23" s="1"/>
      <c r="F23" s="1"/>
      <c r="G23" s="1"/>
      <c r="H23" s="1">
        <v>100</v>
      </c>
    </row>
    <row r="24" spans="3:8" x14ac:dyDescent="0.15">
      <c r="C24" s="1" t="s">
        <v>106</v>
      </c>
      <c r="D24" s="1">
        <v>2.5</v>
      </c>
      <c r="E24" s="1"/>
      <c r="F24" s="2">
        <v>0.2</v>
      </c>
      <c r="G24" s="1">
        <v>1.5</v>
      </c>
      <c r="H24" s="1">
        <f t="shared" ref="H24:H35" si="0">H23+F24+D24-G23</f>
        <v>102.7</v>
      </c>
    </row>
    <row r="25" spans="3:8" x14ac:dyDescent="0.15">
      <c r="C25" s="1" t="s">
        <v>107</v>
      </c>
      <c r="D25" s="1"/>
      <c r="E25" s="1"/>
      <c r="F25" s="2">
        <v>0.2</v>
      </c>
      <c r="G25" s="1">
        <v>1.5</v>
      </c>
      <c r="H25" s="1">
        <f t="shared" si="0"/>
        <v>101.4</v>
      </c>
    </row>
    <row r="26" spans="3:8" x14ac:dyDescent="0.15">
      <c r="C26" s="1" t="s">
        <v>108</v>
      </c>
      <c r="D26" s="1">
        <v>0.15</v>
      </c>
      <c r="E26" s="1"/>
      <c r="F26" s="2">
        <v>0.2</v>
      </c>
      <c r="G26" s="1">
        <v>1.5</v>
      </c>
      <c r="H26" s="1">
        <f t="shared" si="0"/>
        <v>100.25000000000001</v>
      </c>
    </row>
    <row r="27" spans="3:8" x14ac:dyDescent="0.15">
      <c r="C27" s="1" t="s">
        <v>109</v>
      </c>
      <c r="D27" s="1"/>
      <c r="E27" s="1"/>
      <c r="F27" s="2">
        <v>0.2</v>
      </c>
      <c r="G27" s="1">
        <v>1.5</v>
      </c>
      <c r="H27" s="1">
        <f t="shared" si="0"/>
        <v>98.950000000000017</v>
      </c>
    </row>
    <row r="28" spans="3:8" x14ac:dyDescent="0.15">
      <c r="C28" s="1" t="s">
        <v>110</v>
      </c>
      <c r="D28" s="1">
        <v>0.15</v>
      </c>
      <c r="E28" s="1"/>
      <c r="F28" s="2">
        <v>0.2</v>
      </c>
      <c r="G28" s="1">
        <v>1.5</v>
      </c>
      <c r="H28" s="1">
        <f t="shared" si="0"/>
        <v>97.800000000000026</v>
      </c>
    </row>
    <row r="29" spans="3:8" x14ac:dyDescent="0.15">
      <c r="C29" s="1" t="s">
        <v>111</v>
      </c>
      <c r="D29" s="1"/>
      <c r="E29" s="1"/>
      <c r="F29" s="2">
        <v>0.2</v>
      </c>
      <c r="G29" s="1">
        <v>1.5</v>
      </c>
      <c r="H29" s="1">
        <f t="shared" si="0"/>
        <v>96.500000000000028</v>
      </c>
    </row>
    <row r="30" spans="3:8" x14ac:dyDescent="0.15">
      <c r="C30" s="1" t="s">
        <v>112</v>
      </c>
      <c r="D30" s="1">
        <v>0.15</v>
      </c>
      <c r="E30" s="1"/>
      <c r="F30" s="6">
        <v>0.4</v>
      </c>
      <c r="G30" s="1">
        <v>1.5</v>
      </c>
      <c r="H30" s="1">
        <f t="shared" si="0"/>
        <v>95.55000000000004</v>
      </c>
    </row>
    <row r="31" spans="3:8" x14ac:dyDescent="0.15">
      <c r="C31" s="1" t="s">
        <v>113</v>
      </c>
      <c r="D31" s="1">
        <v>0.15</v>
      </c>
      <c r="E31" s="1"/>
      <c r="F31" s="6">
        <v>0.6</v>
      </c>
      <c r="G31" s="1">
        <v>1.5</v>
      </c>
      <c r="H31" s="1">
        <f t="shared" si="0"/>
        <v>94.80000000000004</v>
      </c>
    </row>
    <row r="32" spans="3:8" x14ac:dyDescent="0.15">
      <c r="C32" s="1" t="s">
        <v>114</v>
      </c>
      <c r="D32" s="1">
        <v>0.2</v>
      </c>
      <c r="E32" s="1"/>
      <c r="F32" s="6">
        <v>0.8</v>
      </c>
      <c r="G32" s="1">
        <v>1.5</v>
      </c>
      <c r="H32" s="1">
        <f t="shared" si="0"/>
        <v>94.30000000000004</v>
      </c>
    </row>
    <row r="33" spans="2:20" x14ac:dyDescent="0.15">
      <c r="C33" s="1" t="s">
        <v>115</v>
      </c>
      <c r="D33" s="1">
        <v>0.4</v>
      </c>
      <c r="E33" s="1"/>
      <c r="F33" s="6">
        <v>1.75</v>
      </c>
      <c r="G33" s="1">
        <v>1.5</v>
      </c>
      <c r="H33" s="1">
        <f t="shared" si="0"/>
        <v>94.950000000000045</v>
      </c>
    </row>
    <row r="34" spans="2:20" x14ac:dyDescent="0.15">
      <c r="C34" s="1" t="s">
        <v>116</v>
      </c>
      <c r="D34" s="1">
        <v>0.25</v>
      </c>
      <c r="E34" s="1"/>
      <c r="F34" s="6">
        <v>1.5</v>
      </c>
      <c r="G34" s="1">
        <v>1.5</v>
      </c>
      <c r="H34" s="1">
        <f t="shared" si="0"/>
        <v>95.200000000000045</v>
      </c>
    </row>
    <row r="35" spans="2:20" x14ac:dyDescent="0.15">
      <c r="C35" s="1" t="s">
        <v>117</v>
      </c>
      <c r="D35" s="1">
        <v>0.2</v>
      </c>
      <c r="E35" s="1"/>
      <c r="F35" s="6">
        <v>1.25</v>
      </c>
      <c r="G35" s="1">
        <v>1.5</v>
      </c>
      <c r="H35" s="1">
        <f t="shared" si="0"/>
        <v>95.150000000000048</v>
      </c>
    </row>
    <row r="38" spans="2:20" ht="15" thickBot="1" x14ac:dyDescent="0.2"/>
    <row r="39" spans="2:20" x14ac:dyDescent="0.15">
      <c r="B39" s="12" t="s">
        <v>150</v>
      </c>
      <c r="C39" s="39" t="s">
        <v>160</v>
      </c>
      <c r="D39" s="39"/>
      <c r="E39" s="40"/>
      <c r="F39" s="39" t="s">
        <v>159</v>
      </c>
      <c r="G39" s="39"/>
      <c r="H39" s="13" t="s">
        <v>150</v>
      </c>
      <c r="I39" s="14" t="s">
        <v>150</v>
      </c>
      <c r="J39" s="14" t="s">
        <v>150</v>
      </c>
      <c r="K39" s="14" t="s">
        <v>150</v>
      </c>
      <c r="L39" s="14" t="s">
        <v>150</v>
      </c>
      <c r="M39" s="14" t="s">
        <v>150</v>
      </c>
      <c r="N39" s="14" t="s">
        <v>150</v>
      </c>
      <c r="O39" s="14" t="s">
        <v>150</v>
      </c>
      <c r="P39" s="14" t="s">
        <v>150</v>
      </c>
      <c r="Q39" s="15" t="s">
        <v>150</v>
      </c>
      <c r="R39" s="1" t="s">
        <v>150</v>
      </c>
      <c r="S39" s="1" t="s">
        <v>150</v>
      </c>
      <c r="T39" s="1" t="s">
        <v>150</v>
      </c>
    </row>
    <row r="40" spans="2:20" ht="15" thickBot="1" x14ac:dyDescent="0.2">
      <c r="B40" s="16" t="s">
        <v>150</v>
      </c>
      <c r="C40" s="17" t="s">
        <v>158</v>
      </c>
      <c r="D40" s="17" t="s">
        <v>157</v>
      </c>
      <c r="E40" s="17" t="s">
        <v>156</v>
      </c>
      <c r="F40" s="17" t="s">
        <v>155</v>
      </c>
      <c r="G40" s="18" t="s">
        <v>154</v>
      </c>
      <c r="H40" s="19" t="s">
        <v>147</v>
      </c>
      <c r="I40" s="20" t="s">
        <v>146</v>
      </c>
      <c r="J40" s="20" t="s">
        <v>145</v>
      </c>
      <c r="K40" s="20" t="s">
        <v>20</v>
      </c>
      <c r="L40" s="20" t="s">
        <v>21</v>
      </c>
      <c r="M40" s="20" t="s">
        <v>22</v>
      </c>
      <c r="N40" s="20" t="s">
        <v>28</v>
      </c>
      <c r="O40" s="20" t="s">
        <v>38</v>
      </c>
      <c r="P40" s="20" t="s">
        <v>39</v>
      </c>
      <c r="Q40" s="21" t="s">
        <v>49</v>
      </c>
      <c r="R40" s="1"/>
      <c r="S40" s="1"/>
      <c r="T40" s="1"/>
    </row>
    <row r="41" spans="2:20" x14ac:dyDescent="0.15">
      <c r="B41" s="12" t="s">
        <v>144</v>
      </c>
      <c r="C41" s="13">
        <v>0</v>
      </c>
      <c r="D41" s="14">
        <v>0</v>
      </c>
      <c r="E41" s="14">
        <v>100</v>
      </c>
      <c r="F41" s="14">
        <v>1</v>
      </c>
      <c r="G41" s="15">
        <v>1</v>
      </c>
      <c r="H41" s="22">
        <f t="shared" ref="H41:H53" si="1">D4*$G41</f>
        <v>1416.8050000000001</v>
      </c>
      <c r="I41" s="23">
        <f t="shared" ref="I41:I53" si="2">E4*$G41</f>
        <v>1311.7839999999999</v>
      </c>
      <c r="J41" s="23">
        <f t="shared" ref="J41:J53" si="3">F4*$G41</f>
        <v>105.02100000000002</v>
      </c>
      <c r="K41" s="22">
        <f t="shared" ref="K41:K53" si="4">X4*$G41</f>
        <v>15.36</v>
      </c>
      <c r="L41" s="23">
        <f t="shared" ref="L41:L53" si="5">Y4*$G41</f>
        <v>30.39</v>
      </c>
      <c r="M41" s="23">
        <f t="shared" ref="M41:M53" si="6">Z4*$G41</f>
        <v>235.70000000000002</v>
      </c>
      <c r="N41" s="23">
        <f t="shared" ref="N41:N53" si="7">AF4*$G41</f>
        <v>14.459999999999999</v>
      </c>
      <c r="O41" s="23">
        <f t="shared" ref="O41:O53" si="8">AP4*$G41</f>
        <v>8.9939999999999998</v>
      </c>
      <c r="P41" s="23">
        <f t="shared" ref="P41:P53" si="9">AQ4*$G41</f>
        <v>27.669999999999998</v>
      </c>
      <c r="Q41" s="24">
        <f t="shared" ref="Q41:Q53" si="10">BA4*$G41</f>
        <v>44.01</v>
      </c>
      <c r="R41" s="1"/>
      <c r="S41" s="1"/>
      <c r="T41" s="1"/>
    </row>
    <row r="42" spans="2:20" x14ac:dyDescent="0.15">
      <c r="B42" s="16" t="s">
        <v>106</v>
      </c>
      <c r="C42" s="25">
        <f t="shared" ref="C42:C53" si="11">D24+F24</f>
        <v>2.7</v>
      </c>
      <c r="D42" s="1">
        <f t="shared" ref="D42:D53" si="12">G24</f>
        <v>1.5</v>
      </c>
      <c r="E42" s="1">
        <f t="shared" ref="E42:E53" si="13">E41+C42-D41</f>
        <v>102.7</v>
      </c>
      <c r="F42" s="1">
        <f>E42/(E41-D41)</f>
        <v>1.0270000000000001</v>
      </c>
      <c r="G42" s="26">
        <f t="shared" ref="G42:G53" si="14">G41*F42</f>
        <v>1.0270000000000001</v>
      </c>
      <c r="H42" s="27">
        <f t="shared" si="1"/>
        <v>1431.6893500000001</v>
      </c>
      <c r="I42" s="2">
        <f t="shared" si="2"/>
        <v>1329.9239200000002</v>
      </c>
      <c r="J42" s="2">
        <f t="shared" si="3"/>
        <v>101.76543000000002</v>
      </c>
      <c r="K42" s="27">
        <f t="shared" si="4"/>
        <v>14.665560000000001</v>
      </c>
      <c r="L42" s="2">
        <f t="shared" si="5"/>
        <v>29.546790000000001</v>
      </c>
      <c r="M42" s="2">
        <f t="shared" si="6"/>
        <v>241.1396</v>
      </c>
      <c r="N42" s="2">
        <f t="shared" si="7"/>
        <v>14.429350000000003</v>
      </c>
      <c r="O42" s="2">
        <f t="shared" si="8"/>
        <v>9.2327300000000019</v>
      </c>
      <c r="P42" s="2">
        <f t="shared" si="9"/>
        <v>26.64038</v>
      </c>
      <c r="Q42" s="28">
        <f t="shared" si="10"/>
        <v>43.709120000000006</v>
      </c>
      <c r="R42" s="1"/>
      <c r="S42" s="1"/>
      <c r="T42" s="1"/>
    </row>
    <row r="43" spans="2:20" x14ac:dyDescent="0.15">
      <c r="B43" s="16" t="s">
        <v>107</v>
      </c>
      <c r="C43" s="25">
        <f t="shared" si="11"/>
        <v>0.2</v>
      </c>
      <c r="D43" s="1">
        <f t="shared" si="12"/>
        <v>1.5</v>
      </c>
      <c r="E43" s="1">
        <f t="shared" si="13"/>
        <v>101.4</v>
      </c>
      <c r="F43" s="29">
        <f>E43/(E42-D42)</f>
        <v>1.0019762845849802</v>
      </c>
      <c r="G43" s="30">
        <f t="shared" si="14"/>
        <v>1.0290296442687747</v>
      </c>
      <c r="H43" s="27">
        <f t="shared" si="1"/>
        <v>1232.5305467193675</v>
      </c>
      <c r="I43" s="2">
        <f t="shared" si="2"/>
        <v>1146.74034527668</v>
      </c>
      <c r="J43" s="2">
        <f t="shared" si="3"/>
        <v>85.79020144268776</v>
      </c>
      <c r="K43" s="27">
        <f t="shared" si="4"/>
        <v>12.934902628458497</v>
      </c>
      <c r="L43" s="2">
        <f t="shared" si="5"/>
        <v>24.048422786561268</v>
      </c>
      <c r="M43" s="2">
        <f t="shared" si="6"/>
        <v>243.98292865612649</v>
      </c>
      <c r="N43" s="2">
        <f t="shared" si="7"/>
        <v>14.560769466403164</v>
      </c>
      <c r="O43" s="2">
        <f t="shared" si="8"/>
        <v>9.1892347233201583</v>
      </c>
      <c r="P43" s="2">
        <f t="shared" si="9"/>
        <v>26.579835711462454</v>
      </c>
      <c r="Q43" s="28">
        <f t="shared" si="10"/>
        <v>43.538244249011861</v>
      </c>
      <c r="R43" s="1"/>
      <c r="S43" s="1"/>
      <c r="T43" s="1"/>
    </row>
    <row r="44" spans="2:20" x14ac:dyDescent="0.15">
      <c r="B44" s="16" t="s">
        <v>108</v>
      </c>
      <c r="C44" s="25">
        <f t="shared" si="11"/>
        <v>0.35</v>
      </c>
      <c r="D44" s="1">
        <f t="shared" si="12"/>
        <v>1.5</v>
      </c>
      <c r="E44" s="1">
        <f t="shared" si="13"/>
        <v>100.25</v>
      </c>
      <c r="F44" s="29">
        <f t="shared" ref="F44:F53" si="15">E44/(E43-D43)</f>
        <v>1.0035035035035034</v>
      </c>
      <c r="G44" s="30">
        <f t="shared" si="14"/>
        <v>1.0326348532326792</v>
      </c>
      <c r="H44" s="27">
        <f t="shared" si="1"/>
        <v>951.11865791849164</v>
      </c>
      <c r="I44" s="2">
        <f t="shared" si="2"/>
        <v>881.62233229593221</v>
      </c>
      <c r="J44" s="2">
        <f t="shared" si="3"/>
        <v>69.496325622559311</v>
      </c>
      <c r="K44" s="27">
        <f t="shared" si="4"/>
        <v>11.26604624876853</v>
      </c>
      <c r="L44" s="2">
        <f t="shared" si="5"/>
        <v>18.959175905351991</v>
      </c>
      <c r="M44" s="2">
        <f t="shared" si="6"/>
        <v>226.97314074054287</v>
      </c>
      <c r="N44" s="2">
        <f t="shared" si="7"/>
        <v>14.622109521774737</v>
      </c>
      <c r="O44" s="2">
        <f t="shared" si="8"/>
        <v>9.2317555879001514</v>
      </c>
      <c r="P44" s="2">
        <f t="shared" si="9"/>
        <v>26.600673819273819</v>
      </c>
      <c r="Q44" s="28">
        <f t="shared" si="10"/>
        <v>43.659801594677681</v>
      </c>
      <c r="R44" s="1"/>
      <c r="S44" s="1"/>
      <c r="T44" s="1"/>
    </row>
    <row r="45" spans="2:20" x14ac:dyDescent="0.15">
      <c r="B45" s="16" t="s">
        <v>109</v>
      </c>
      <c r="C45" s="25">
        <f t="shared" si="11"/>
        <v>0.2</v>
      </c>
      <c r="D45" s="1">
        <f t="shared" si="12"/>
        <v>1.5</v>
      </c>
      <c r="E45" s="1">
        <f t="shared" si="13"/>
        <v>98.95</v>
      </c>
      <c r="F45" s="29">
        <f t="shared" si="15"/>
        <v>1.0020253164556963</v>
      </c>
      <c r="G45" s="30">
        <f t="shared" si="14"/>
        <v>1.0347262655936569</v>
      </c>
      <c r="H45" s="27">
        <f t="shared" si="1"/>
        <v>872.27424189545263</v>
      </c>
      <c r="I45" s="2">
        <f t="shared" si="2"/>
        <v>816.84395584760045</v>
      </c>
      <c r="J45" s="2">
        <f t="shared" si="3"/>
        <v>55.430286047852199</v>
      </c>
      <c r="K45" s="27">
        <f t="shared" si="4"/>
        <v>9.353925440966659</v>
      </c>
      <c r="L45" s="2">
        <f t="shared" si="5"/>
        <v>14.08262447472967</v>
      </c>
      <c r="M45" s="2">
        <f t="shared" si="6"/>
        <v>261.57879994207644</v>
      </c>
      <c r="N45" s="2">
        <f t="shared" si="7"/>
        <v>14.341306041128083</v>
      </c>
      <c r="O45" s="2">
        <f t="shared" si="8"/>
        <v>9.2401055517513555</v>
      </c>
      <c r="P45" s="2">
        <f t="shared" si="9"/>
        <v>26.675243127004471</v>
      </c>
      <c r="Q45" s="28">
        <f t="shared" si="10"/>
        <v>43.561975781492954</v>
      </c>
      <c r="R45" s="1"/>
      <c r="S45" s="1"/>
      <c r="T45" s="1"/>
    </row>
    <row r="46" spans="2:20" x14ac:dyDescent="0.15">
      <c r="B46" s="16" t="s">
        <v>110</v>
      </c>
      <c r="C46" s="25">
        <f t="shared" si="11"/>
        <v>0.35</v>
      </c>
      <c r="D46" s="1">
        <f t="shared" si="12"/>
        <v>1.5</v>
      </c>
      <c r="E46" s="1">
        <f t="shared" si="13"/>
        <v>97.8</v>
      </c>
      <c r="F46" s="29">
        <f t="shared" si="15"/>
        <v>1.0035915854284247</v>
      </c>
      <c r="G46" s="30">
        <f t="shared" si="14"/>
        <v>1.0384425733715714</v>
      </c>
      <c r="H46" s="27">
        <f t="shared" si="1"/>
        <v>628.34083229567034</v>
      </c>
      <c r="I46" s="2">
        <f t="shared" si="2"/>
        <v>585.88929989624057</v>
      </c>
      <c r="J46" s="2">
        <f t="shared" si="3"/>
        <v>42.451532399429837</v>
      </c>
      <c r="K46" s="27">
        <f t="shared" si="4"/>
        <v>7.3833266966718725</v>
      </c>
      <c r="L46" s="2">
        <f t="shared" si="5"/>
        <v>9.6679003580893301</v>
      </c>
      <c r="M46" s="2">
        <f t="shared" si="6"/>
        <v>242.37249662492476</v>
      </c>
      <c r="N46" s="2">
        <f t="shared" si="7"/>
        <v>14.496658324267136</v>
      </c>
      <c r="O46" s="2">
        <f t="shared" si="8"/>
        <v>9.2836766059418476</v>
      </c>
      <c r="P46" s="2">
        <f t="shared" si="9"/>
        <v>26.708742987116814</v>
      </c>
      <c r="Q46" s="28">
        <f t="shared" si="10"/>
        <v>43.75997004187802</v>
      </c>
      <c r="R46" s="1"/>
      <c r="S46" s="1"/>
      <c r="T46" s="1"/>
    </row>
    <row r="47" spans="2:20" x14ac:dyDescent="0.15">
      <c r="B47" s="16" t="s">
        <v>111</v>
      </c>
      <c r="C47" s="25">
        <f t="shared" si="11"/>
        <v>0.2</v>
      </c>
      <c r="D47" s="1">
        <f t="shared" si="12"/>
        <v>1.5</v>
      </c>
      <c r="E47" s="1">
        <f t="shared" si="13"/>
        <v>96.5</v>
      </c>
      <c r="F47" s="29">
        <f t="shared" si="15"/>
        <v>1.0020768431983385</v>
      </c>
      <c r="G47" s="30">
        <f t="shared" si="14"/>
        <v>1.0405992557669432</v>
      </c>
      <c r="H47" s="27">
        <f t="shared" si="1"/>
        <v>438.70624023878554</v>
      </c>
      <c r="I47" s="2">
        <f t="shared" si="2"/>
        <v>407.98775020854544</v>
      </c>
      <c r="J47" s="2">
        <f t="shared" si="3"/>
        <v>30.718490030240169</v>
      </c>
      <c r="K47" s="27">
        <f t="shared" si="4"/>
        <v>5.7753258695065357</v>
      </c>
      <c r="L47" s="2">
        <f t="shared" si="5"/>
        <v>5.8897917876408981</v>
      </c>
      <c r="M47" s="2">
        <f t="shared" si="6"/>
        <v>228.51559656642075</v>
      </c>
      <c r="N47" s="2">
        <f t="shared" si="7"/>
        <v>16.576746144367405</v>
      </c>
      <c r="O47" s="2">
        <f t="shared" si="8"/>
        <v>9.3862052870178267</v>
      </c>
      <c r="P47" s="2">
        <f t="shared" si="9"/>
        <v>26.972332709479172</v>
      </c>
      <c r="Q47" s="28">
        <f t="shared" si="10"/>
        <v>44.287904325441104</v>
      </c>
      <c r="R47" s="1"/>
      <c r="S47" s="1"/>
      <c r="T47" s="1"/>
    </row>
    <row r="48" spans="2:20" x14ac:dyDescent="0.15">
      <c r="B48" s="16" t="s">
        <v>112</v>
      </c>
      <c r="C48" s="25">
        <f t="shared" si="11"/>
        <v>0.55000000000000004</v>
      </c>
      <c r="D48" s="1">
        <f t="shared" si="12"/>
        <v>1.5</v>
      </c>
      <c r="E48" s="1">
        <f t="shared" si="13"/>
        <v>95.55</v>
      </c>
      <c r="F48" s="29">
        <f t="shared" si="15"/>
        <v>1.0057894736842106</v>
      </c>
      <c r="G48" s="30">
        <f t="shared" si="14"/>
        <v>1.0466237777740151</v>
      </c>
      <c r="H48" s="27">
        <f t="shared" si="1"/>
        <v>153.76996543055827</v>
      </c>
      <c r="I48" s="2">
        <f t="shared" si="2"/>
        <v>143.74330963948324</v>
      </c>
      <c r="J48" s="2">
        <f t="shared" si="3"/>
        <v>10.026655791075065</v>
      </c>
      <c r="K48" s="27">
        <f t="shared" si="4"/>
        <v>1.8315916111045263</v>
      </c>
      <c r="L48" s="2">
        <f t="shared" si="5"/>
        <v>0</v>
      </c>
      <c r="M48" s="2">
        <f t="shared" si="6"/>
        <v>269.61028515458628</v>
      </c>
      <c r="N48" s="2">
        <f t="shared" si="7"/>
        <v>14.181752188837905</v>
      </c>
      <c r="O48" s="2">
        <f t="shared" si="8"/>
        <v>9.1579580555226325</v>
      </c>
      <c r="P48" s="2">
        <f t="shared" si="9"/>
        <v>26.469115339904839</v>
      </c>
      <c r="Q48" s="28">
        <f t="shared" si="10"/>
        <v>43.372089350955179</v>
      </c>
      <c r="R48" s="1"/>
      <c r="S48" s="1"/>
      <c r="T48" s="1"/>
    </row>
    <row r="49" spans="2:20" x14ac:dyDescent="0.15">
      <c r="B49" s="16" t="s">
        <v>113</v>
      </c>
      <c r="C49" s="25">
        <f t="shared" si="11"/>
        <v>0.75</v>
      </c>
      <c r="D49" s="1">
        <f t="shared" si="12"/>
        <v>1.5</v>
      </c>
      <c r="E49" s="1">
        <f t="shared" si="13"/>
        <v>94.8</v>
      </c>
      <c r="F49" s="29">
        <f t="shared" si="15"/>
        <v>1.0079744816586922</v>
      </c>
      <c r="G49" s="30">
        <f t="shared" si="14"/>
        <v>1.0549700598934251</v>
      </c>
      <c r="H49" s="27">
        <f t="shared" si="1"/>
        <v>26.131608383560138</v>
      </c>
      <c r="I49" s="2">
        <f t="shared" si="2"/>
        <v>24.274861078147705</v>
      </c>
      <c r="J49" s="2">
        <f t="shared" si="3"/>
        <v>1.8567473054124282</v>
      </c>
      <c r="K49" s="27">
        <f t="shared" si="4"/>
        <v>0.13714610778614528</v>
      </c>
      <c r="L49" s="2">
        <f t="shared" si="5"/>
        <v>0</v>
      </c>
      <c r="M49" s="2">
        <f t="shared" si="6"/>
        <v>284.2089341352887</v>
      </c>
      <c r="N49" s="2">
        <f t="shared" si="7"/>
        <v>14.041651497181487</v>
      </c>
      <c r="O49" s="2">
        <f t="shared" si="8"/>
        <v>9.1676898204738642</v>
      </c>
      <c r="P49" s="2">
        <f t="shared" si="9"/>
        <v>26.479748503324966</v>
      </c>
      <c r="Q49" s="28">
        <f t="shared" si="10"/>
        <v>43.443667066411251</v>
      </c>
      <c r="R49" s="1"/>
      <c r="S49" s="1"/>
      <c r="T49" s="1"/>
    </row>
    <row r="50" spans="2:20" x14ac:dyDescent="0.15">
      <c r="B50" s="16" t="s">
        <v>114</v>
      </c>
      <c r="C50" s="25">
        <f t="shared" si="11"/>
        <v>1</v>
      </c>
      <c r="D50" s="1">
        <f t="shared" si="12"/>
        <v>1.5</v>
      </c>
      <c r="E50" s="1">
        <f t="shared" si="13"/>
        <v>94.3</v>
      </c>
      <c r="F50" s="29">
        <f t="shared" si="15"/>
        <v>1.0107181136120043</v>
      </c>
      <c r="G50" s="30">
        <f t="shared" si="14"/>
        <v>1.0662773488526258</v>
      </c>
      <c r="H50" s="27">
        <f t="shared" si="1"/>
        <v>4.6169809205318701</v>
      </c>
      <c r="I50" s="2">
        <f t="shared" si="2"/>
        <v>4.0518539256399775</v>
      </c>
      <c r="J50" s="2">
        <f t="shared" si="3"/>
        <v>0.56512699489189155</v>
      </c>
      <c r="K50" s="27">
        <f t="shared" si="4"/>
        <v>0</v>
      </c>
      <c r="L50" s="2">
        <f t="shared" si="5"/>
        <v>0</v>
      </c>
      <c r="M50" s="2">
        <f t="shared" si="6"/>
        <v>240.12565896161132</v>
      </c>
      <c r="N50" s="2">
        <f t="shared" si="7"/>
        <v>15.077161712776128</v>
      </c>
      <c r="O50" s="2">
        <f t="shared" si="8"/>
        <v>9.3299268024604753</v>
      </c>
      <c r="P50" s="2">
        <f t="shared" si="9"/>
        <v>26.891514738063222</v>
      </c>
      <c r="Q50" s="28">
        <f t="shared" si="10"/>
        <v>44.229184430406917</v>
      </c>
      <c r="R50" s="1"/>
      <c r="S50" s="1"/>
      <c r="T50" s="1"/>
    </row>
    <row r="51" spans="2:20" x14ac:dyDescent="0.15">
      <c r="B51" s="16" t="s">
        <v>115</v>
      </c>
      <c r="C51" s="25">
        <f t="shared" si="11"/>
        <v>2.15</v>
      </c>
      <c r="D51" s="1">
        <f t="shared" si="12"/>
        <v>1.5</v>
      </c>
      <c r="E51" s="1">
        <f t="shared" si="13"/>
        <v>94.95</v>
      </c>
      <c r="F51" s="29">
        <f t="shared" si="15"/>
        <v>1.023168103448276</v>
      </c>
      <c r="G51" s="30">
        <f t="shared" si="14"/>
        <v>1.090980972775397</v>
      </c>
      <c r="H51" s="27">
        <f t="shared" si="1"/>
        <v>1.5819224105243257</v>
      </c>
      <c r="I51" s="2">
        <f t="shared" si="2"/>
        <v>1.2655379284194606</v>
      </c>
      <c r="J51" s="2">
        <f t="shared" si="3"/>
        <v>0.31638448210486508</v>
      </c>
      <c r="K51" s="27">
        <f t="shared" si="4"/>
        <v>0</v>
      </c>
      <c r="L51" s="2">
        <f t="shared" si="5"/>
        <v>0</v>
      </c>
      <c r="M51" s="2">
        <f t="shared" si="6"/>
        <v>270.12688885918828</v>
      </c>
      <c r="N51" s="2">
        <f t="shared" si="7"/>
        <v>14.23730169471893</v>
      </c>
      <c r="O51" s="2">
        <f t="shared" si="8"/>
        <v>9.1315107421300716</v>
      </c>
      <c r="P51" s="2">
        <f t="shared" si="9"/>
        <v>26.325370873070327</v>
      </c>
      <c r="Q51" s="28">
        <f t="shared" si="10"/>
        <v>43.431952526188553</v>
      </c>
      <c r="R51" s="1"/>
      <c r="S51" s="1"/>
      <c r="T51" s="1"/>
    </row>
    <row r="52" spans="2:20" x14ac:dyDescent="0.15">
      <c r="B52" s="16" t="s">
        <v>116</v>
      </c>
      <c r="C52" s="25">
        <f t="shared" si="11"/>
        <v>1.75</v>
      </c>
      <c r="D52" s="1">
        <f t="shared" si="12"/>
        <v>1.5</v>
      </c>
      <c r="E52" s="1">
        <f t="shared" si="13"/>
        <v>95.2</v>
      </c>
      <c r="F52" s="29">
        <f t="shared" si="15"/>
        <v>1.0187265917602997</v>
      </c>
      <c r="G52" s="30">
        <f t="shared" si="14"/>
        <v>1.1114113280708164</v>
      </c>
      <c r="H52" s="27">
        <f t="shared" si="1"/>
        <v>0.4779068710704511</v>
      </c>
      <c r="I52" s="2">
        <f t="shared" si="2"/>
        <v>0.11114113280708164</v>
      </c>
      <c r="J52" s="2">
        <f t="shared" si="3"/>
        <v>0.36676573826336945</v>
      </c>
      <c r="K52" s="27">
        <f t="shared" si="4"/>
        <v>0</v>
      </c>
      <c r="L52" s="2">
        <f t="shared" si="5"/>
        <v>0</v>
      </c>
      <c r="M52" s="2">
        <f t="shared" si="6"/>
        <v>262.62649682313395</v>
      </c>
      <c r="N52" s="2">
        <f t="shared" si="7"/>
        <v>14.292749678990699</v>
      </c>
      <c r="O52" s="2">
        <f t="shared" si="8"/>
        <v>9.1913716831456522</v>
      </c>
      <c r="P52" s="2">
        <f t="shared" si="9"/>
        <v>26.396019041681889</v>
      </c>
      <c r="Q52" s="28">
        <f t="shared" si="10"/>
        <v>43.422840587726796</v>
      </c>
      <c r="R52" s="1"/>
      <c r="S52" s="1"/>
      <c r="T52" s="1"/>
    </row>
    <row r="53" spans="2:20" x14ac:dyDescent="0.15">
      <c r="B53" s="16" t="s">
        <v>117</v>
      </c>
      <c r="C53" s="25">
        <f t="shared" si="11"/>
        <v>1.45</v>
      </c>
      <c r="D53" s="1">
        <f t="shared" si="12"/>
        <v>1.5</v>
      </c>
      <c r="E53" s="1">
        <f t="shared" si="13"/>
        <v>95.15</v>
      </c>
      <c r="F53" s="29">
        <f t="shared" si="15"/>
        <v>1.0154749199573105</v>
      </c>
      <c r="G53" s="30">
        <f t="shared" si="14"/>
        <v>1.1286103294123606</v>
      </c>
      <c r="H53" s="27">
        <f t="shared" si="1"/>
        <v>0.44015802847082069</v>
      </c>
      <c r="I53" s="2">
        <f t="shared" si="2"/>
        <v>0.12414713623535967</v>
      </c>
      <c r="J53" s="2">
        <f t="shared" si="3"/>
        <v>0.31601089223546103</v>
      </c>
      <c r="K53" s="27">
        <f t="shared" si="4"/>
        <v>0</v>
      </c>
      <c r="L53" s="2">
        <f t="shared" si="5"/>
        <v>0</v>
      </c>
      <c r="M53" s="2">
        <f t="shared" si="6"/>
        <v>265.67487154366967</v>
      </c>
      <c r="N53" s="2">
        <f t="shared" si="7"/>
        <v>14.265634563772238</v>
      </c>
      <c r="O53" s="2">
        <f t="shared" si="8"/>
        <v>9.17560197812249</v>
      </c>
      <c r="P53" s="2">
        <f t="shared" si="9"/>
        <v>26.443340018131607</v>
      </c>
      <c r="Q53" s="28">
        <f t="shared" si="10"/>
        <v>43.417639372493511</v>
      </c>
      <c r="R53" s="1"/>
      <c r="S53" s="1"/>
      <c r="T53" s="1"/>
    </row>
    <row r="54" spans="2:20" x14ac:dyDescent="0.15">
      <c r="B54" s="16"/>
      <c r="C54" s="25"/>
      <c r="D54" s="1"/>
      <c r="E54" s="1"/>
      <c r="F54" s="1"/>
      <c r="G54" s="26"/>
      <c r="H54" s="25"/>
      <c r="I54" s="1"/>
      <c r="J54" s="1"/>
      <c r="K54" s="25"/>
      <c r="L54" s="1"/>
      <c r="M54" s="1"/>
      <c r="N54" s="1"/>
      <c r="O54" s="1"/>
      <c r="P54" s="1"/>
      <c r="Q54" s="26"/>
      <c r="R54" s="1"/>
      <c r="S54" s="1"/>
      <c r="T54" s="1"/>
    </row>
    <row r="55" spans="2:20" x14ac:dyDescent="0.15">
      <c r="B55" s="16"/>
      <c r="C55" s="25"/>
      <c r="D55" s="1"/>
      <c r="E55" s="1"/>
      <c r="F55" s="1"/>
      <c r="G55" s="26"/>
      <c r="H55" s="25"/>
      <c r="I55" s="1"/>
      <c r="J55" s="1"/>
      <c r="K55" s="25"/>
      <c r="L55" s="1"/>
      <c r="M55" s="1"/>
      <c r="N55" s="1"/>
      <c r="O55" s="1"/>
      <c r="P55" s="1"/>
      <c r="Q55" s="26"/>
      <c r="R55" s="1"/>
      <c r="S55" s="1"/>
      <c r="T55" s="1"/>
    </row>
    <row r="56" spans="2:20" x14ac:dyDescent="0.15">
      <c r="B56" s="16"/>
      <c r="C56" s="25"/>
      <c r="D56" s="1"/>
      <c r="E56" s="1"/>
      <c r="F56" s="1"/>
      <c r="G56" s="26"/>
      <c r="H56" s="25"/>
      <c r="I56" s="1"/>
      <c r="J56" s="1"/>
      <c r="K56" s="25"/>
      <c r="L56" s="1"/>
      <c r="M56" s="1"/>
      <c r="N56" s="1"/>
      <c r="O56" s="1"/>
      <c r="P56" s="1"/>
      <c r="Q56" s="26"/>
      <c r="R56" s="1"/>
      <c r="S56" s="1"/>
      <c r="T56" s="1"/>
    </row>
    <row r="57" spans="2:20" x14ac:dyDescent="0.15">
      <c r="B57" s="16"/>
      <c r="C57" s="25"/>
      <c r="D57" s="1"/>
      <c r="E57" s="1"/>
      <c r="F57" s="1"/>
      <c r="G57" s="26"/>
      <c r="H57" s="25"/>
      <c r="I57" s="1"/>
      <c r="J57" s="1"/>
      <c r="K57" s="25"/>
      <c r="L57" s="1"/>
      <c r="M57" s="1"/>
      <c r="N57" s="1"/>
      <c r="O57" s="1"/>
      <c r="P57" s="1"/>
      <c r="Q57" s="26"/>
      <c r="R57" s="1"/>
      <c r="S57" s="1"/>
      <c r="T57" s="1"/>
    </row>
    <row r="58" spans="2:20" x14ac:dyDescent="0.15">
      <c r="B58" s="16"/>
      <c r="C58" s="25"/>
      <c r="D58" s="1"/>
      <c r="E58" s="1"/>
      <c r="F58" s="1"/>
      <c r="G58" s="26"/>
      <c r="H58" s="25"/>
      <c r="I58" s="1"/>
      <c r="J58" s="1"/>
      <c r="K58" s="25"/>
      <c r="L58" s="1"/>
      <c r="M58" s="1"/>
      <c r="N58" s="1"/>
      <c r="O58" s="1"/>
      <c r="P58" s="1"/>
      <c r="Q58" s="26"/>
      <c r="R58" s="1"/>
      <c r="S58" s="1"/>
      <c r="T58" s="1"/>
    </row>
    <row r="59" spans="2:20" ht="15" thickBot="1" x14ac:dyDescent="0.2">
      <c r="B59" s="31"/>
      <c r="C59" s="32"/>
      <c r="D59" s="33"/>
      <c r="E59" s="33"/>
      <c r="F59" s="33"/>
      <c r="G59" s="34"/>
      <c r="H59" s="32"/>
      <c r="I59" s="33"/>
      <c r="J59" s="33"/>
      <c r="K59" s="32"/>
      <c r="L59" s="33"/>
      <c r="M59" s="33"/>
      <c r="N59" s="33"/>
      <c r="O59" s="33"/>
      <c r="P59" s="33"/>
      <c r="Q59" s="34"/>
      <c r="R59" s="1"/>
      <c r="S59" s="1"/>
      <c r="T59" s="1"/>
    </row>
    <row r="61" spans="2:20" x14ac:dyDescent="0.15">
      <c r="E61" s="1">
        <v>90.03</v>
      </c>
      <c r="F61" s="1">
        <v>126.07</v>
      </c>
    </row>
    <row r="62" spans="2:20" ht="15" thickBot="1" x14ac:dyDescent="0.2"/>
    <row r="63" spans="2:20" ht="15" thickBot="1" x14ac:dyDescent="0.2">
      <c r="B63" s="1"/>
      <c r="C63" s="41" t="s">
        <v>153</v>
      </c>
      <c r="D63" s="42"/>
      <c r="E63" s="43" t="s">
        <v>152</v>
      </c>
      <c r="F63" s="43"/>
      <c r="G63" s="13" t="s">
        <v>151</v>
      </c>
      <c r="H63" s="14" t="s">
        <v>150</v>
      </c>
      <c r="I63" s="14" t="s">
        <v>150</v>
      </c>
      <c r="J63" s="14" t="s">
        <v>150</v>
      </c>
      <c r="K63" s="14" t="s">
        <v>150</v>
      </c>
      <c r="L63" s="14" t="s">
        <v>150</v>
      </c>
      <c r="M63" s="14" t="s">
        <v>150</v>
      </c>
      <c r="N63" s="14" t="s">
        <v>150</v>
      </c>
      <c r="O63" s="14" t="s">
        <v>150</v>
      </c>
      <c r="P63" s="15" t="s">
        <v>150</v>
      </c>
      <c r="Q63" s="1" t="s">
        <v>150</v>
      </c>
      <c r="R63" s="1" t="s">
        <v>150</v>
      </c>
      <c r="S63" s="1" t="s">
        <v>150</v>
      </c>
    </row>
    <row r="64" spans="2:20" ht="15" thickBot="1" x14ac:dyDescent="0.2">
      <c r="B64" s="13" t="s">
        <v>150</v>
      </c>
      <c r="C64" s="1" t="s">
        <v>149</v>
      </c>
      <c r="D64" s="1" t="s">
        <v>148</v>
      </c>
      <c r="E64" s="1" t="s">
        <v>149</v>
      </c>
      <c r="F64" s="1" t="s">
        <v>148</v>
      </c>
      <c r="G64" s="35" t="s">
        <v>147</v>
      </c>
      <c r="H64" s="18" t="s">
        <v>146</v>
      </c>
      <c r="I64" s="18" t="s">
        <v>145</v>
      </c>
      <c r="J64" s="18" t="s">
        <v>20</v>
      </c>
      <c r="K64" s="18" t="s">
        <v>21</v>
      </c>
      <c r="L64" s="18" t="s">
        <v>22</v>
      </c>
      <c r="M64" s="18" t="s">
        <v>28</v>
      </c>
      <c r="N64" s="18" t="s">
        <v>38</v>
      </c>
      <c r="O64" s="18" t="s">
        <v>39</v>
      </c>
      <c r="P64" s="36" t="s">
        <v>49</v>
      </c>
      <c r="Q64" s="1"/>
      <c r="R64" s="1"/>
      <c r="S64" s="1"/>
    </row>
    <row r="65" spans="2:19" x14ac:dyDescent="0.15">
      <c r="B65" s="12" t="s">
        <v>144</v>
      </c>
      <c r="C65" s="13">
        <v>0</v>
      </c>
      <c r="D65" s="14">
        <v>0</v>
      </c>
      <c r="E65" s="13">
        <v>0</v>
      </c>
      <c r="F65" s="37">
        <v>0</v>
      </c>
      <c r="G65" s="22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4">
        <v>0</v>
      </c>
      <c r="Q65" s="1"/>
      <c r="R65" s="1"/>
      <c r="S65" s="1"/>
    </row>
    <row r="66" spans="2:19" x14ac:dyDescent="0.15">
      <c r="B66" s="16" t="s">
        <v>106</v>
      </c>
      <c r="C66" s="25">
        <f t="shared" ref="C66:C77" si="16">(F24/1000*126.07)/(100/1000)</f>
        <v>0.25213999999999998</v>
      </c>
      <c r="D66" s="1">
        <f t="shared" ref="D66:D77" si="17">D65+C66</f>
        <v>0.25213999999999998</v>
      </c>
      <c r="E66" s="25">
        <f t="shared" ref="E66:E77" si="18">C66*($E$61/$F$61)</f>
        <v>0.18006</v>
      </c>
      <c r="F66" s="6">
        <f>E66+F65</f>
        <v>0.18006</v>
      </c>
      <c r="G66" s="25">
        <f t="shared" ref="G66:P66" si="19">(H$41-H42)/(H$41)*100</f>
        <v>-1.0505574161581896</v>
      </c>
      <c r="H66" s="1">
        <f t="shared" si="19"/>
        <v>-1.3828435169204918</v>
      </c>
      <c r="I66" s="1">
        <f t="shared" si="19"/>
        <v>3.0999228725683352</v>
      </c>
      <c r="J66" s="1">
        <f t="shared" si="19"/>
        <v>4.5210937499999897</v>
      </c>
      <c r="K66" s="1">
        <f t="shared" si="19"/>
        <v>2.7746298124382993</v>
      </c>
      <c r="L66" s="1">
        <f t="shared" si="19"/>
        <v>-2.3078489605430565</v>
      </c>
      <c r="M66" s="1">
        <f t="shared" si="19"/>
        <v>0.21196403872749703</v>
      </c>
      <c r="N66" s="1">
        <f t="shared" si="19"/>
        <v>-2.6543251056259964</v>
      </c>
      <c r="O66" s="1">
        <f t="shared" si="19"/>
        <v>3.7210697506324464</v>
      </c>
      <c r="P66" s="26">
        <f t="shared" si="19"/>
        <v>0.68366280390818512</v>
      </c>
      <c r="Q66" s="1"/>
      <c r="R66" s="1"/>
      <c r="S66" s="1"/>
    </row>
    <row r="67" spans="2:19" x14ac:dyDescent="0.15">
      <c r="B67" s="16" t="s">
        <v>107</v>
      </c>
      <c r="C67" s="25">
        <f t="shared" si="16"/>
        <v>0.25213999999999998</v>
      </c>
      <c r="D67" s="1">
        <f t="shared" si="17"/>
        <v>0.50427999999999995</v>
      </c>
      <c r="E67" s="25">
        <f t="shared" si="18"/>
        <v>0.18006</v>
      </c>
      <c r="F67" s="6">
        <f>E67+F66</f>
        <v>0.36012</v>
      </c>
      <c r="G67" s="25">
        <f t="shared" ref="G67:P67" si="20">(H$41-H43)/(H$41)*100</f>
        <v>13.006338436173822</v>
      </c>
      <c r="H67" s="1">
        <f t="shared" si="20"/>
        <v>12.58161821788647</v>
      </c>
      <c r="I67" s="1">
        <f t="shared" si="20"/>
        <v>18.311383968265634</v>
      </c>
      <c r="J67" s="1">
        <f t="shared" si="20"/>
        <v>15.788394345973325</v>
      </c>
      <c r="K67" s="1">
        <f t="shared" si="20"/>
        <v>20.867315608551273</v>
      </c>
      <c r="L67" s="1">
        <f t="shared" si="20"/>
        <v>-3.5141827136726653</v>
      </c>
      <c r="M67" s="1">
        <f t="shared" si="20"/>
        <v>-0.69688427664705843</v>
      </c>
      <c r="N67" s="1">
        <f t="shared" si="20"/>
        <v>-2.1707218514582896</v>
      </c>
      <c r="O67" s="1">
        <f t="shared" si="20"/>
        <v>3.9398781660193132</v>
      </c>
      <c r="P67" s="26">
        <f t="shared" si="20"/>
        <v>1.0719285412136728</v>
      </c>
      <c r="Q67" s="1"/>
      <c r="R67" s="1"/>
      <c r="S67" s="1"/>
    </row>
    <row r="68" spans="2:19" x14ac:dyDescent="0.15">
      <c r="B68" s="16" t="s">
        <v>108</v>
      </c>
      <c r="C68" s="25">
        <f t="shared" si="16"/>
        <v>0.25213999999999998</v>
      </c>
      <c r="D68" s="1">
        <f t="shared" si="17"/>
        <v>0.75641999999999987</v>
      </c>
      <c r="E68" s="25">
        <f t="shared" si="18"/>
        <v>0.18006</v>
      </c>
      <c r="F68" s="6">
        <f t="shared" ref="F68:F77" si="21">E68+F67</f>
        <v>0.54017999999999999</v>
      </c>
      <c r="G68" s="25">
        <f t="shared" ref="G68:P68" si="22">(H$41-H44)/(H$41)*100</f>
        <v>32.868767549628103</v>
      </c>
      <c r="H68" s="1">
        <f t="shared" si="22"/>
        <v>32.792111178674823</v>
      </c>
      <c r="I68" s="1">
        <f t="shared" si="22"/>
        <v>33.826257965017184</v>
      </c>
      <c r="J68" s="1">
        <f t="shared" si="22"/>
        <v>26.653344734579875</v>
      </c>
      <c r="K68" s="1">
        <f t="shared" si="22"/>
        <v>37.613767998183647</v>
      </c>
      <c r="L68" s="1">
        <f t="shared" si="22"/>
        <v>3.7025283239105402</v>
      </c>
      <c r="M68" s="1">
        <f t="shared" si="22"/>
        <v>-1.1210893622042748</v>
      </c>
      <c r="N68" s="1">
        <f t="shared" si="22"/>
        <v>-2.6434910818340183</v>
      </c>
      <c r="O68" s="1">
        <f t="shared" si="22"/>
        <v>3.8645687774708315</v>
      </c>
      <c r="P68" s="26">
        <f t="shared" si="22"/>
        <v>0.79572462013705259</v>
      </c>
      <c r="Q68" s="1"/>
      <c r="R68" s="1"/>
      <c r="S68" s="1"/>
    </row>
    <row r="69" spans="2:19" x14ac:dyDescent="0.15">
      <c r="B69" s="16" t="s">
        <v>109</v>
      </c>
      <c r="C69" s="25">
        <f t="shared" si="16"/>
        <v>0.25213999999999998</v>
      </c>
      <c r="D69" s="1">
        <f t="shared" si="17"/>
        <v>1.0085599999999999</v>
      </c>
      <c r="E69" s="25">
        <f t="shared" si="18"/>
        <v>0.18006</v>
      </c>
      <c r="F69" s="6">
        <f t="shared" si="21"/>
        <v>0.72023999999999999</v>
      </c>
      <c r="G69" s="25">
        <f t="shared" ref="G69:P69" si="23">(H$41-H45)/(H$41)*100</f>
        <v>38.433712338998475</v>
      </c>
      <c r="H69" s="1">
        <f t="shared" si="23"/>
        <v>37.73030042693</v>
      </c>
      <c r="I69" s="1">
        <f t="shared" si="23"/>
        <v>47.219807421513607</v>
      </c>
      <c r="J69" s="1">
        <f t="shared" si="23"/>
        <v>39.102047910373308</v>
      </c>
      <c r="K69" s="1">
        <f t="shared" si="23"/>
        <v>53.660334074597991</v>
      </c>
      <c r="L69" s="1">
        <f t="shared" si="23"/>
        <v>-10.979550251199163</v>
      </c>
      <c r="M69" s="1">
        <f t="shared" si="23"/>
        <v>0.82084342235073016</v>
      </c>
      <c r="N69" s="1">
        <f t="shared" si="23"/>
        <v>-2.7363303508044892</v>
      </c>
      <c r="O69" s="1">
        <f t="shared" si="23"/>
        <v>3.5950736284623321</v>
      </c>
      <c r="P69" s="26">
        <f t="shared" si="23"/>
        <v>1.0180054953579727</v>
      </c>
      <c r="Q69" s="1"/>
      <c r="R69" s="1"/>
      <c r="S69" s="1"/>
    </row>
    <row r="70" spans="2:19" x14ac:dyDescent="0.15">
      <c r="B70" s="16" t="s">
        <v>110</v>
      </c>
      <c r="C70" s="25">
        <f t="shared" si="16"/>
        <v>0.25213999999999998</v>
      </c>
      <c r="D70" s="1">
        <f t="shared" si="17"/>
        <v>1.2606999999999999</v>
      </c>
      <c r="E70" s="25">
        <f t="shared" si="18"/>
        <v>0.18006</v>
      </c>
      <c r="F70" s="6">
        <f t="shared" si="21"/>
        <v>0.90029999999999999</v>
      </c>
      <c r="G70" s="25">
        <f t="shared" ref="G70:P70" si="24">(H$41-H46)/(H$41)*100</f>
        <v>55.650860048089172</v>
      </c>
      <c r="H70" s="1">
        <f t="shared" si="24"/>
        <v>55.336450216175784</v>
      </c>
      <c r="I70" s="1">
        <f t="shared" si="24"/>
        <v>59.578053532693623</v>
      </c>
      <c r="J70" s="1">
        <f t="shared" si="24"/>
        <v>51.931466818542496</v>
      </c>
      <c r="K70" s="1">
        <f t="shared" si="24"/>
        <v>68.187231464003517</v>
      </c>
      <c r="L70" s="1">
        <f t="shared" si="24"/>
        <v>-2.8309277152841523</v>
      </c>
      <c r="M70" s="1">
        <f t="shared" si="24"/>
        <v>-0.25351538220703168</v>
      </c>
      <c r="N70" s="1">
        <f t="shared" si="24"/>
        <v>-3.2207761390020884</v>
      </c>
      <c r="O70" s="1">
        <f t="shared" si="24"/>
        <v>3.4740043833870047</v>
      </c>
      <c r="P70" s="26">
        <f t="shared" si="24"/>
        <v>0.56812078646211728</v>
      </c>
      <c r="Q70" s="1"/>
      <c r="R70" s="1"/>
      <c r="S70" s="1"/>
    </row>
    <row r="71" spans="2:19" x14ac:dyDescent="0.15">
      <c r="B71" s="16" t="s">
        <v>111</v>
      </c>
      <c r="C71" s="25">
        <f t="shared" si="16"/>
        <v>0.25213999999999998</v>
      </c>
      <c r="D71" s="1">
        <f t="shared" si="17"/>
        <v>1.51284</v>
      </c>
      <c r="E71" s="25">
        <f t="shared" si="18"/>
        <v>0.18006</v>
      </c>
      <c r="F71" s="6">
        <f t="shared" si="21"/>
        <v>1.08036</v>
      </c>
      <c r="G71" s="25">
        <f t="shared" ref="G71:L77" si="25">(H$41-H47)/(H$41)*100</f>
        <v>69.035524279009081</v>
      </c>
      <c r="H71" s="1">
        <f t="shared" si="25"/>
        <v>68.898252287835078</v>
      </c>
      <c r="I71" s="1">
        <f t="shared" si="25"/>
        <v>70.75014518025904</v>
      </c>
      <c r="J71" s="1">
        <f t="shared" si="25"/>
        <v>62.400222203733492</v>
      </c>
      <c r="K71" s="1">
        <f t="shared" si="25"/>
        <v>80.619309681997692</v>
      </c>
      <c r="L71" s="1">
        <f t="shared" si="25"/>
        <v>3.0481134635465685</v>
      </c>
      <c r="M71" s="1"/>
      <c r="N71" s="1"/>
      <c r="O71" s="1">
        <f t="shared" ref="O71:P77" si="26">(P$41-P47)/(P$41)*100</f>
        <v>2.5213852205306329</v>
      </c>
      <c r="P71" s="26">
        <f t="shared" si="26"/>
        <v>-0.63145722663282533</v>
      </c>
      <c r="Q71" s="1"/>
      <c r="R71" s="1"/>
      <c r="S71" s="1"/>
    </row>
    <row r="72" spans="2:19" x14ac:dyDescent="0.15">
      <c r="B72" s="16" t="s">
        <v>112</v>
      </c>
      <c r="C72" s="25">
        <f t="shared" si="16"/>
        <v>0.50427999999999995</v>
      </c>
      <c r="D72" s="1">
        <f t="shared" si="17"/>
        <v>2.0171199999999998</v>
      </c>
      <c r="E72" s="25">
        <f t="shared" si="18"/>
        <v>0.36012</v>
      </c>
      <c r="F72" s="6">
        <f t="shared" si="21"/>
        <v>1.44048</v>
      </c>
      <c r="G72" s="25">
        <f t="shared" si="25"/>
        <v>89.146709290935718</v>
      </c>
      <c r="H72" s="1">
        <f t="shared" si="25"/>
        <v>89.042151021853968</v>
      </c>
      <c r="I72" s="1">
        <f t="shared" si="25"/>
        <v>90.452713465806795</v>
      </c>
      <c r="J72" s="1">
        <f t="shared" si="25"/>
        <v>88.075575448538231</v>
      </c>
      <c r="K72" s="1">
        <f t="shared" si="25"/>
        <v>100</v>
      </c>
      <c r="L72" s="1">
        <f t="shared" si="25"/>
        <v>-14.387053523371346</v>
      </c>
      <c r="M72" s="1">
        <f t="shared" ref="M72:N77" si="27">(N$41-N48)/(N$41)*100</f>
        <v>1.9242587217295597</v>
      </c>
      <c r="N72" s="1">
        <f t="shared" si="27"/>
        <v>-1.8229714867982294</v>
      </c>
      <c r="O72" s="1">
        <f t="shared" si="26"/>
        <v>4.340024069733138</v>
      </c>
      <c r="P72" s="26">
        <f t="shared" si="26"/>
        <v>1.4494675052143138</v>
      </c>
      <c r="Q72" s="1"/>
      <c r="R72" s="1"/>
      <c r="S72" s="1"/>
    </row>
    <row r="73" spans="2:19" x14ac:dyDescent="0.15">
      <c r="B73" s="16" t="s">
        <v>113</v>
      </c>
      <c r="C73" s="25">
        <f t="shared" si="16"/>
        <v>0.75641999999999987</v>
      </c>
      <c r="D73" s="1">
        <f t="shared" si="17"/>
        <v>2.7735399999999997</v>
      </c>
      <c r="E73" s="25">
        <f t="shared" si="18"/>
        <v>0.54017999999999999</v>
      </c>
      <c r="F73" s="6">
        <f t="shared" si="21"/>
        <v>1.9806599999999999</v>
      </c>
      <c r="G73" s="25">
        <f t="shared" si="25"/>
        <v>98.155595979435404</v>
      </c>
      <c r="H73" s="1">
        <f t="shared" si="25"/>
        <v>98.149477270789419</v>
      </c>
      <c r="I73" s="1">
        <f t="shared" si="25"/>
        <v>98.23202282837488</v>
      </c>
      <c r="J73" s="1">
        <f t="shared" si="25"/>
        <v>99.107121694100613</v>
      </c>
      <c r="K73" s="1">
        <f t="shared" si="25"/>
        <v>100</v>
      </c>
      <c r="L73" s="1">
        <f t="shared" si="25"/>
        <v>-20.580795135888284</v>
      </c>
      <c r="M73" s="1">
        <f t="shared" si="27"/>
        <v>2.893143173018756</v>
      </c>
      <c r="N73" s="1">
        <f t="shared" si="27"/>
        <v>-1.9311743437165265</v>
      </c>
      <c r="O73" s="1">
        <f t="shared" si="26"/>
        <v>4.301595578876154</v>
      </c>
      <c r="P73" s="26">
        <f t="shared" si="26"/>
        <v>1.2868278427374389</v>
      </c>
      <c r="Q73" s="1"/>
      <c r="R73" s="1"/>
      <c r="S73" s="1"/>
    </row>
    <row r="74" spans="2:19" x14ac:dyDescent="0.15">
      <c r="B74" s="16" t="s">
        <v>114</v>
      </c>
      <c r="C74" s="25">
        <f t="shared" si="16"/>
        <v>1.0085599999999999</v>
      </c>
      <c r="D74" s="1">
        <f t="shared" si="17"/>
        <v>3.7820999999999998</v>
      </c>
      <c r="E74" s="25">
        <f t="shared" si="18"/>
        <v>0.72023999999999999</v>
      </c>
      <c r="F74" s="6">
        <f t="shared" si="21"/>
        <v>2.7008999999999999</v>
      </c>
      <c r="G74" s="25">
        <f t="shared" si="25"/>
        <v>99.674127284945229</v>
      </c>
      <c r="H74" s="1">
        <f t="shared" si="25"/>
        <v>99.691118817912098</v>
      </c>
      <c r="I74" s="1">
        <f t="shared" si="25"/>
        <v>99.461891436101439</v>
      </c>
      <c r="J74" s="1">
        <f t="shared" si="25"/>
        <v>100</v>
      </c>
      <c r="K74" s="1">
        <f t="shared" si="25"/>
        <v>100</v>
      </c>
      <c r="L74" s="1">
        <f t="shared" si="25"/>
        <v>-1.8776660846887161</v>
      </c>
      <c r="M74" s="1">
        <f t="shared" si="27"/>
        <v>-4.2680616374559417</v>
      </c>
      <c r="N74" s="1">
        <f t="shared" si="27"/>
        <v>-3.7350100340279697</v>
      </c>
      <c r="O74" s="1">
        <f t="shared" si="26"/>
        <v>2.813463180111226</v>
      </c>
      <c r="P74" s="26">
        <f t="shared" si="26"/>
        <v>-0.49803324336950527</v>
      </c>
      <c r="Q74" s="1"/>
      <c r="R74" s="1"/>
      <c r="S74" s="1"/>
    </row>
    <row r="75" spans="2:19" x14ac:dyDescent="0.15">
      <c r="B75" s="16" t="s">
        <v>115</v>
      </c>
      <c r="C75" s="25">
        <f t="shared" si="16"/>
        <v>2.2062249999999999</v>
      </c>
      <c r="D75" s="1">
        <f t="shared" si="17"/>
        <v>5.9883249999999997</v>
      </c>
      <c r="E75" s="25">
        <f t="shared" si="18"/>
        <v>1.5755250000000001</v>
      </c>
      <c r="F75" s="6">
        <f t="shared" si="21"/>
        <v>4.2764249999999997</v>
      </c>
      <c r="G75" s="25">
        <f t="shared" si="25"/>
        <v>99.888345791373951</v>
      </c>
      <c r="H75" s="1">
        <f t="shared" si="25"/>
        <v>99.903525433423539</v>
      </c>
      <c r="I75" s="1">
        <f t="shared" si="25"/>
        <v>99.698741697274968</v>
      </c>
      <c r="J75" s="1">
        <f t="shared" si="25"/>
        <v>100</v>
      </c>
      <c r="K75" s="1">
        <f t="shared" si="25"/>
        <v>100</v>
      </c>
      <c r="L75" s="1">
        <f t="shared" si="25"/>
        <v>-14.60623201492926</v>
      </c>
      <c r="M75" s="1">
        <f t="shared" si="27"/>
        <v>1.5400989300212253</v>
      </c>
      <c r="N75" s="1">
        <f t="shared" si="27"/>
        <v>-1.5289164123868342</v>
      </c>
      <c r="O75" s="1">
        <f t="shared" si="26"/>
        <v>4.8595197937465544</v>
      </c>
      <c r="P75" s="26">
        <f t="shared" si="26"/>
        <v>1.3134457482650419</v>
      </c>
      <c r="Q75" s="1"/>
      <c r="R75" s="1"/>
      <c r="S75" s="1"/>
    </row>
    <row r="76" spans="2:19" x14ac:dyDescent="0.15">
      <c r="B76" s="16" t="s">
        <v>116</v>
      </c>
      <c r="C76" s="25">
        <f t="shared" si="16"/>
        <v>1.8910499999999999</v>
      </c>
      <c r="D76" s="1">
        <f t="shared" si="17"/>
        <v>7.8793749999999996</v>
      </c>
      <c r="E76" s="25">
        <f t="shared" si="18"/>
        <v>1.3504500000000002</v>
      </c>
      <c r="F76" s="6">
        <f t="shared" si="21"/>
        <v>5.6268750000000001</v>
      </c>
      <c r="G76" s="25">
        <f t="shared" si="25"/>
        <v>99.966268691099316</v>
      </c>
      <c r="H76" s="1">
        <f t="shared" si="25"/>
        <v>99.991527482206905</v>
      </c>
      <c r="I76" s="1">
        <f t="shared" si="25"/>
        <v>99.650769143063428</v>
      </c>
      <c r="J76" s="1">
        <f t="shared" si="25"/>
        <v>100</v>
      </c>
      <c r="K76" s="1">
        <f t="shared" si="25"/>
        <v>100</v>
      </c>
      <c r="L76" s="1">
        <f t="shared" si="25"/>
        <v>-11.424054655551094</v>
      </c>
      <c r="M76" s="1">
        <f t="shared" si="27"/>
        <v>1.1566412241307065</v>
      </c>
      <c r="N76" s="1">
        <f t="shared" si="27"/>
        <v>-2.1944816894113015</v>
      </c>
      <c r="O76" s="1">
        <f t="shared" si="26"/>
        <v>4.604195729375169</v>
      </c>
      <c r="P76" s="26">
        <f t="shared" si="26"/>
        <v>1.3341499938041401</v>
      </c>
      <c r="Q76" s="1"/>
      <c r="R76" s="1"/>
      <c r="S76" s="1"/>
    </row>
    <row r="77" spans="2:19" x14ac:dyDescent="0.15">
      <c r="B77" s="16" t="s">
        <v>117</v>
      </c>
      <c r="C77" s="25">
        <f t="shared" si="16"/>
        <v>1.5758749999999999</v>
      </c>
      <c r="D77" s="1">
        <f t="shared" si="17"/>
        <v>9.4552499999999995</v>
      </c>
      <c r="E77" s="25">
        <f t="shared" si="18"/>
        <v>1.125375</v>
      </c>
      <c r="F77" s="6">
        <f t="shared" si="21"/>
        <v>6.7522500000000001</v>
      </c>
      <c r="G77" s="25">
        <f t="shared" si="25"/>
        <v>99.9689330551155</v>
      </c>
      <c r="H77" s="1">
        <f t="shared" si="25"/>
        <v>99.990536007739436</v>
      </c>
      <c r="I77" s="1">
        <f t="shared" si="25"/>
        <v>99.69909742600484</v>
      </c>
      <c r="J77" s="1">
        <f t="shared" si="25"/>
        <v>100</v>
      </c>
      <c r="K77" s="1">
        <f t="shared" si="25"/>
        <v>100</v>
      </c>
      <c r="L77" s="1">
        <f t="shared" si="25"/>
        <v>-12.7173829205217</v>
      </c>
      <c r="M77" s="1">
        <f t="shared" si="27"/>
        <v>1.344159310012178</v>
      </c>
      <c r="N77" s="1">
        <f t="shared" si="27"/>
        <v>-2.0191458541526601</v>
      </c>
      <c r="O77" s="1">
        <f t="shared" si="26"/>
        <v>4.4331766601676579</v>
      </c>
      <c r="P77" s="26">
        <f t="shared" si="26"/>
        <v>1.3459682515484821</v>
      </c>
      <c r="Q77" s="1"/>
      <c r="R77" s="1"/>
      <c r="S77" s="1"/>
    </row>
    <row r="78" spans="2:19" x14ac:dyDescent="0.15">
      <c r="B78" s="16"/>
      <c r="C78" s="25"/>
      <c r="D78" s="1"/>
      <c r="E78" s="25"/>
      <c r="F78" s="6"/>
      <c r="G78" s="25"/>
      <c r="H78" s="1"/>
      <c r="I78" s="1"/>
      <c r="J78" s="1"/>
      <c r="K78" s="1"/>
      <c r="L78" s="1"/>
      <c r="M78" s="1"/>
      <c r="N78" s="1"/>
      <c r="O78" s="1"/>
      <c r="P78" s="26"/>
      <c r="Q78" s="1"/>
      <c r="R78" s="1"/>
      <c r="S78" s="1"/>
    </row>
    <row r="79" spans="2:19" x14ac:dyDescent="0.15">
      <c r="B79" s="16"/>
      <c r="C79" s="25"/>
      <c r="D79" s="1"/>
      <c r="E79" s="25"/>
      <c r="F79" s="6"/>
      <c r="G79" s="25"/>
      <c r="H79" s="1"/>
      <c r="I79" s="1"/>
      <c r="J79" s="1"/>
      <c r="K79" s="1"/>
      <c r="L79" s="1"/>
      <c r="M79" s="1"/>
      <c r="N79" s="1"/>
      <c r="O79" s="1"/>
      <c r="P79" s="26"/>
      <c r="Q79" s="1"/>
      <c r="R79" s="1"/>
      <c r="S79" s="1"/>
    </row>
    <row r="80" spans="2:19" x14ac:dyDescent="0.15">
      <c r="B80" s="16"/>
      <c r="C80" s="25"/>
      <c r="D80" s="1"/>
      <c r="E80" s="25"/>
      <c r="F80" s="6"/>
      <c r="G80" s="25"/>
      <c r="H80" s="1"/>
      <c r="I80" s="1"/>
      <c r="J80" s="1"/>
      <c r="K80" s="1"/>
      <c r="L80" s="1"/>
      <c r="M80" s="1"/>
      <c r="N80" s="1"/>
      <c r="O80" s="1"/>
      <c r="P80" s="26"/>
      <c r="Q80" s="1"/>
      <c r="R80" s="1"/>
      <c r="S80" s="1"/>
    </row>
    <row r="81" spans="2:19" ht="15" thickBot="1" x14ac:dyDescent="0.2">
      <c r="B81" s="31"/>
      <c r="C81" s="32"/>
      <c r="D81" s="33"/>
      <c r="E81" s="32"/>
      <c r="F81" s="38"/>
      <c r="G81" s="32"/>
      <c r="H81" s="33"/>
      <c r="I81" s="33"/>
      <c r="J81" s="33"/>
      <c r="K81" s="33"/>
      <c r="L81" s="33"/>
      <c r="M81" s="33"/>
      <c r="N81" s="33"/>
      <c r="O81" s="33"/>
      <c r="P81" s="34"/>
      <c r="Q81" s="1"/>
      <c r="R81" s="1"/>
      <c r="S81" s="1"/>
    </row>
  </sheetData>
  <mergeCells count="4">
    <mergeCell ref="C39:E39"/>
    <mergeCell ref="F39:G39"/>
    <mergeCell ref="C63:D63"/>
    <mergeCell ref="E63:F6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3EA4F-854C-264E-917E-F324BF59DE1E}">
  <dimension ref="B2:BL81"/>
  <sheetViews>
    <sheetView topLeftCell="A50" zoomScale="50" workbookViewId="0">
      <selection activeCell="L86" sqref="L86"/>
    </sheetView>
  </sheetViews>
  <sheetFormatPr baseColWidth="10" defaultColWidth="8.83203125" defaultRowHeight="14" x14ac:dyDescent="0.15"/>
  <cols>
    <col min="1" max="1" width="8.83203125" style="2"/>
    <col min="2" max="2" width="18.5" style="2" bestFit="1" customWidth="1"/>
    <col min="3" max="3" width="18" style="2" bestFit="1" customWidth="1"/>
    <col min="4" max="4" width="16.6640625" style="2" bestFit="1" customWidth="1"/>
    <col min="5" max="5" width="14.83203125" style="2" bestFit="1" customWidth="1"/>
    <col min="6" max="6" width="18.1640625" style="2" bestFit="1" customWidth="1"/>
    <col min="7" max="7" width="18.6640625" style="2" bestFit="1" customWidth="1"/>
    <col min="8" max="8" width="19.33203125" style="2" bestFit="1" customWidth="1"/>
    <col min="9" max="16384" width="8.83203125" style="2"/>
  </cols>
  <sheetData>
    <row r="2" spans="3:64" x14ac:dyDescent="0.15">
      <c r="C2" s="1" t="s">
        <v>0</v>
      </c>
      <c r="D2" s="1" t="s">
        <v>1</v>
      </c>
      <c r="E2" s="7" t="s">
        <v>2</v>
      </c>
      <c r="F2" s="8" t="s">
        <v>3</v>
      </c>
      <c r="G2" s="9" t="s">
        <v>162</v>
      </c>
      <c r="H2" s="7" t="s">
        <v>4</v>
      </c>
      <c r="I2" s="8" t="s">
        <v>5</v>
      </c>
      <c r="J2" s="7" t="s">
        <v>6</v>
      </c>
      <c r="K2" s="7" t="s">
        <v>7</v>
      </c>
      <c r="L2" s="7" t="s">
        <v>8</v>
      </c>
      <c r="M2" s="7" t="s">
        <v>9</v>
      </c>
      <c r="N2" s="7" t="s">
        <v>10</v>
      </c>
      <c r="O2" s="8" t="s">
        <v>11</v>
      </c>
      <c r="P2" s="8" t="s">
        <v>12</v>
      </c>
      <c r="Q2" s="8" t="s">
        <v>13</v>
      </c>
      <c r="R2" s="8" t="s">
        <v>14</v>
      </c>
      <c r="S2" s="8" t="s">
        <v>15</v>
      </c>
      <c r="T2" s="8" t="s">
        <v>16</v>
      </c>
      <c r="U2" s="8" t="s">
        <v>17</v>
      </c>
      <c r="V2" s="8" t="s">
        <v>18</v>
      </c>
      <c r="W2" s="8" t="s">
        <v>19</v>
      </c>
      <c r="X2" s="10" t="s">
        <v>20</v>
      </c>
      <c r="Y2" s="10" t="s">
        <v>21</v>
      </c>
      <c r="Z2" s="10" t="s">
        <v>22</v>
      </c>
      <c r="AA2" s="1" t="s">
        <v>23</v>
      </c>
      <c r="AB2" s="1" t="s">
        <v>24</v>
      </c>
      <c r="AC2" s="11" t="s">
        <v>25</v>
      </c>
      <c r="AD2" s="1" t="s">
        <v>26</v>
      </c>
      <c r="AE2" s="1" t="s">
        <v>27</v>
      </c>
      <c r="AF2" s="10" t="s">
        <v>28</v>
      </c>
      <c r="AG2" s="1" t="s">
        <v>29</v>
      </c>
      <c r="AH2" s="1" t="s">
        <v>30</v>
      </c>
      <c r="AI2" s="1" t="s">
        <v>31</v>
      </c>
      <c r="AJ2" s="1" t="s">
        <v>32</v>
      </c>
      <c r="AK2" s="9" t="s">
        <v>33</v>
      </c>
      <c r="AL2" s="1" t="s">
        <v>34</v>
      </c>
      <c r="AM2" s="1" t="s">
        <v>35</v>
      </c>
      <c r="AN2" s="1" t="s">
        <v>36</v>
      </c>
      <c r="AO2" s="1" t="s">
        <v>37</v>
      </c>
      <c r="AP2" s="10" t="s">
        <v>38</v>
      </c>
      <c r="AQ2" s="10" t="s">
        <v>39</v>
      </c>
      <c r="AR2" s="1" t="s">
        <v>40</v>
      </c>
      <c r="AS2" s="1" t="s">
        <v>41</v>
      </c>
      <c r="AT2" s="1" t="s">
        <v>42</v>
      </c>
      <c r="AU2" s="1" t="s">
        <v>43</v>
      </c>
      <c r="AV2" s="1" t="s">
        <v>44</v>
      </c>
      <c r="AW2" s="1" t="s">
        <v>45</v>
      </c>
      <c r="AX2" s="1" t="s">
        <v>46</v>
      </c>
      <c r="AY2" s="1" t="s">
        <v>47</v>
      </c>
      <c r="AZ2" s="1" t="s">
        <v>48</v>
      </c>
      <c r="BA2" s="10" t="s">
        <v>49</v>
      </c>
      <c r="BB2" s="1" t="s">
        <v>50</v>
      </c>
      <c r="BC2" s="9" t="s">
        <v>51</v>
      </c>
      <c r="BD2" s="1" t="s">
        <v>52</v>
      </c>
      <c r="BE2" s="1" t="s">
        <v>53</v>
      </c>
      <c r="BF2" s="1" t="s">
        <v>54</v>
      </c>
      <c r="BG2" s="1" t="s">
        <v>55</v>
      </c>
      <c r="BH2" s="1" t="s">
        <v>56</v>
      </c>
      <c r="BI2" s="1" t="s">
        <v>57</v>
      </c>
      <c r="BJ2" s="1" t="s">
        <v>58</v>
      </c>
      <c r="BK2" s="1" t="s">
        <v>59</v>
      </c>
      <c r="BL2" s="1" t="s">
        <v>60</v>
      </c>
    </row>
    <row r="3" spans="3:64" x14ac:dyDescent="0.15">
      <c r="C3" s="1"/>
      <c r="D3" s="1" t="s">
        <v>61</v>
      </c>
      <c r="E3" s="7" t="s">
        <v>61</v>
      </c>
      <c r="F3" s="8" t="s">
        <v>61</v>
      </c>
      <c r="G3" s="9" t="s">
        <v>61</v>
      </c>
      <c r="H3" s="7" t="s">
        <v>61</v>
      </c>
      <c r="I3" s="8" t="s">
        <v>61</v>
      </c>
      <c r="J3" s="7" t="s">
        <v>61</v>
      </c>
      <c r="K3" s="7" t="s">
        <v>61</v>
      </c>
      <c r="L3" s="7" t="s">
        <v>61</v>
      </c>
      <c r="M3" s="7" t="s">
        <v>61</v>
      </c>
      <c r="N3" s="7" t="s">
        <v>61</v>
      </c>
      <c r="O3" s="8" t="s">
        <v>61</v>
      </c>
      <c r="P3" s="8" t="s">
        <v>61</v>
      </c>
      <c r="Q3" s="8" t="s">
        <v>61</v>
      </c>
      <c r="R3" s="8" t="s">
        <v>61</v>
      </c>
      <c r="S3" s="8" t="s">
        <v>61</v>
      </c>
      <c r="T3" s="8" t="s">
        <v>61</v>
      </c>
      <c r="U3" s="8" t="s">
        <v>61</v>
      </c>
      <c r="V3" s="8" t="s">
        <v>61</v>
      </c>
      <c r="W3" s="8" t="s">
        <v>61</v>
      </c>
      <c r="X3" s="9" t="s">
        <v>61</v>
      </c>
      <c r="Y3" s="1" t="s">
        <v>61</v>
      </c>
      <c r="Z3" s="9" t="s">
        <v>61</v>
      </c>
      <c r="AA3" s="1" t="s">
        <v>61</v>
      </c>
      <c r="AB3" s="1" t="s">
        <v>61</v>
      </c>
      <c r="AC3" s="11" t="s">
        <v>61</v>
      </c>
      <c r="AD3" s="1" t="s">
        <v>61</v>
      </c>
      <c r="AE3" s="1" t="s">
        <v>61</v>
      </c>
      <c r="AF3" s="9" t="s">
        <v>61</v>
      </c>
      <c r="AG3" s="1" t="s">
        <v>61</v>
      </c>
      <c r="AH3" s="1" t="s">
        <v>61</v>
      </c>
      <c r="AI3" s="1" t="s">
        <v>61</v>
      </c>
      <c r="AJ3" s="1" t="s">
        <v>61</v>
      </c>
      <c r="AK3" s="9" t="s">
        <v>61</v>
      </c>
      <c r="AL3" s="1" t="s">
        <v>61</v>
      </c>
      <c r="AM3" s="1" t="s">
        <v>61</v>
      </c>
      <c r="AN3" s="1" t="s">
        <v>61</v>
      </c>
      <c r="AO3" s="1" t="s">
        <v>61</v>
      </c>
      <c r="AP3" s="9" t="s">
        <v>61</v>
      </c>
      <c r="AQ3" s="9" t="s">
        <v>61</v>
      </c>
      <c r="AR3" s="1" t="s">
        <v>61</v>
      </c>
      <c r="AS3" s="1" t="s">
        <v>61</v>
      </c>
      <c r="AT3" s="1" t="s">
        <v>61</v>
      </c>
      <c r="AU3" s="1" t="s">
        <v>61</v>
      </c>
      <c r="AV3" s="1" t="s">
        <v>61</v>
      </c>
      <c r="AW3" s="1" t="s">
        <v>61</v>
      </c>
      <c r="AX3" s="1" t="s">
        <v>61</v>
      </c>
      <c r="AY3" s="1" t="s">
        <v>61</v>
      </c>
      <c r="AZ3" s="1" t="s">
        <v>61</v>
      </c>
      <c r="BA3" s="1" t="s">
        <v>61</v>
      </c>
      <c r="BB3" s="1" t="s">
        <v>61</v>
      </c>
      <c r="BC3" s="9" t="s">
        <v>61</v>
      </c>
      <c r="BD3" s="1" t="s">
        <v>61</v>
      </c>
      <c r="BE3" s="1" t="s">
        <v>61</v>
      </c>
      <c r="BF3" s="1" t="s">
        <v>61</v>
      </c>
      <c r="BG3" s="1" t="s">
        <v>61</v>
      </c>
      <c r="BH3" s="1" t="s">
        <v>61</v>
      </c>
      <c r="BI3" s="1" t="s">
        <v>61</v>
      </c>
      <c r="BJ3" s="1" t="s">
        <v>61</v>
      </c>
      <c r="BK3" s="1" t="s">
        <v>61</v>
      </c>
      <c r="BL3" s="1" t="s">
        <v>61</v>
      </c>
    </row>
    <row r="4" spans="3:64" x14ac:dyDescent="0.15">
      <c r="C4" s="2" t="s">
        <v>62</v>
      </c>
      <c r="D4" s="2">
        <v>1416.8050000000001</v>
      </c>
      <c r="E4" s="2">
        <v>1311.7839999999999</v>
      </c>
      <c r="F4" s="2">
        <v>105.02100000000002</v>
      </c>
      <c r="H4" s="2">
        <v>1.474</v>
      </c>
      <c r="I4" s="2">
        <v>39.630000000000003</v>
      </c>
      <c r="J4" s="2">
        <v>268.29999999999995</v>
      </c>
      <c r="K4" s="2">
        <v>452.50000000000006</v>
      </c>
      <c r="L4" s="2">
        <v>94.29</v>
      </c>
      <c r="M4" s="2">
        <v>432.4</v>
      </c>
      <c r="N4" s="2">
        <v>62.82</v>
      </c>
      <c r="O4" s="2">
        <v>3.1970000000000001</v>
      </c>
      <c r="P4" s="2">
        <v>29.68</v>
      </c>
      <c r="Q4" s="2">
        <v>5.5369999999999999</v>
      </c>
      <c r="R4" s="2">
        <v>13.84</v>
      </c>
      <c r="S4" s="2">
        <v>2.7090000000000001</v>
      </c>
      <c r="T4" s="2">
        <v>6.1020000000000003</v>
      </c>
      <c r="U4" s="2">
        <v>1.0760000000000001</v>
      </c>
      <c r="V4" s="2">
        <v>2.8610000000000002</v>
      </c>
      <c r="W4" s="2">
        <v>0.38900000000000001</v>
      </c>
      <c r="X4" s="2">
        <v>15.36</v>
      </c>
      <c r="Y4" s="2">
        <v>30.39</v>
      </c>
      <c r="Z4" s="2">
        <v>235.70000000000002</v>
      </c>
      <c r="AA4" s="2">
        <v>7.125</v>
      </c>
      <c r="AB4" s="2">
        <v>0.61899999999999999</v>
      </c>
      <c r="AC4" s="2">
        <v>0.14199999999999999</v>
      </c>
      <c r="AE4" s="2">
        <v>0.32100000000000001</v>
      </c>
      <c r="AF4" s="2">
        <v>14.459999999999999</v>
      </c>
      <c r="AG4" s="2">
        <v>5.1999999999999998E-2</v>
      </c>
      <c r="AH4" s="2">
        <v>0.23</v>
      </c>
      <c r="AI4" s="2">
        <v>0.27300000000000002</v>
      </c>
      <c r="AJ4" s="2">
        <v>1.9830000000000001</v>
      </c>
      <c r="AK4" s="2">
        <v>0.60099999999999998</v>
      </c>
      <c r="AL4" s="2">
        <v>2.62</v>
      </c>
      <c r="AM4" s="2">
        <v>0.99299999999999999</v>
      </c>
      <c r="AN4" s="2">
        <v>1.85</v>
      </c>
      <c r="AO4" s="2">
        <v>7.3999999999999996E-2</v>
      </c>
      <c r="AP4" s="2">
        <v>8.9939999999999998</v>
      </c>
      <c r="AQ4" s="2">
        <v>27.669999999999998</v>
      </c>
      <c r="AR4" s="2">
        <v>2.0739999999999998</v>
      </c>
      <c r="AS4" s="2">
        <v>2.472</v>
      </c>
      <c r="AT4" s="2">
        <v>0.35399999999999998</v>
      </c>
      <c r="AU4" s="2">
        <v>5.444</v>
      </c>
      <c r="AV4" s="2">
        <v>0.21</v>
      </c>
      <c r="AW4" s="2">
        <v>2.5219999999999998</v>
      </c>
      <c r="AX4" s="2">
        <v>0.27600000000000002</v>
      </c>
      <c r="AY4" s="2">
        <v>3.19</v>
      </c>
      <c r="AZ4" s="2">
        <v>0.17899999999999999</v>
      </c>
      <c r="BA4" s="2">
        <v>44.01</v>
      </c>
      <c r="BB4" s="2">
        <v>0.64600000000000002</v>
      </c>
      <c r="BC4" s="2">
        <v>1.629</v>
      </c>
      <c r="BD4" s="2">
        <v>0.11</v>
      </c>
      <c r="BE4" s="2">
        <v>1.395</v>
      </c>
      <c r="BF4" s="2">
        <v>0.36299999999999999</v>
      </c>
      <c r="BG4" s="2">
        <v>0.315</v>
      </c>
      <c r="BH4" s="2">
        <v>0.17799999999999999</v>
      </c>
      <c r="BI4" s="2">
        <v>0.34499999999999997</v>
      </c>
      <c r="BJ4" s="2">
        <v>3.653</v>
      </c>
      <c r="BK4" s="2">
        <v>7.7430000000000003</v>
      </c>
      <c r="BL4" s="2">
        <v>0.44500000000000001</v>
      </c>
    </row>
    <row r="5" spans="3:64" x14ac:dyDescent="0.15">
      <c r="C5" s="2" t="s">
        <v>75</v>
      </c>
      <c r="D5" s="2">
        <v>1644.0600000000002</v>
      </c>
      <c r="E5" s="2">
        <v>1545.35</v>
      </c>
      <c r="F5" s="2">
        <v>98.71</v>
      </c>
      <c r="H5" s="2">
        <v>1.34</v>
      </c>
      <c r="I5" s="2">
        <v>36.72</v>
      </c>
      <c r="J5" s="2">
        <v>325.39999999999998</v>
      </c>
      <c r="K5" s="2">
        <v>547.5</v>
      </c>
      <c r="L5" s="2">
        <v>86.86</v>
      </c>
      <c r="M5" s="2">
        <v>525.5</v>
      </c>
      <c r="N5" s="2">
        <v>58.75</v>
      </c>
      <c r="O5" s="2">
        <v>3</v>
      </c>
      <c r="P5" s="2">
        <v>27.959999999999997</v>
      </c>
      <c r="Q5" s="2">
        <v>5.37</v>
      </c>
      <c r="R5" s="2">
        <v>12.98</v>
      </c>
      <c r="S5" s="2">
        <v>2.62</v>
      </c>
      <c r="T5" s="2">
        <v>5.8999999999999995</v>
      </c>
      <c r="U5" s="2">
        <v>1.04</v>
      </c>
      <c r="V5" s="2">
        <v>2.7300000000000004</v>
      </c>
      <c r="W5" s="2">
        <v>0.39</v>
      </c>
      <c r="X5" s="2">
        <v>14.13</v>
      </c>
      <c r="Y5" s="2">
        <v>29.060000000000002</v>
      </c>
      <c r="Z5" s="2">
        <v>284.90000000000003</v>
      </c>
      <c r="AA5" s="2">
        <v>7.27</v>
      </c>
      <c r="AC5" s="2">
        <v>0.14000000000000001</v>
      </c>
      <c r="AF5" s="2">
        <v>13.77</v>
      </c>
      <c r="AG5" s="2">
        <v>0.05</v>
      </c>
      <c r="AH5" s="2">
        <v>0.24</v>
      </c>
      <c r="AI5" s="2">
        <v>0.29000000000000004</v>
      </c>
      <c r="AJ5" s="2">
        <v>1.9</v>
      </c>
      <c r="AL5" s="2">
        <v>2.59</v>
      </c>
      <c r="AM5" s="2">
        <v>0.96</v>
      </c>
      <c r="AN5" s="2">
        <v>77.42</v>
      </c>
      <c r="AO5" s="2">
        <v>7.0000000000000007E-2</v>
      </c>
      <c r="AP5" s="2">
        <v>8.8800000000000008</v>
      </c>
      <c r="AQ5" s="2">
        <v>25.41</v>
      </c>
      <c r="AR5" s="2">
        <v>21.07</v>
      </c>
      <c r="AS5" s="2">
        <v>2.5300000000000002</v>
      </c>
      <c r="AU5" s="2">
        <v>5.629999999999999</v>
      </c>
      <c r="AW5" s="2">
        <v>2.46</v>
      </c>
      <c r="AY5" s="2">
        <v>3.21</v>
      </c>
      <c r="BA5" s="2">
        <v>41.63</v>
      </c>
      <c r="BD5" s="2">
        <v>1.22</v>
      </c>
      <c r="BE5" s="2">
        <v>1.46</v>
      </c>
      <c r="BF5" s="2">
        <v>0.36</v>
      </c>
      <c r="BG5" s="2">
        <v>0.36</v>
      </c>
      <c r="BH5" s="2">
        <v>0.2</v>
      </c>
      <c r="BI5" s="2">
        <v>0.38</v>
      </c>
      <c r="BJ5" s="2">
        <v>3.59</v>
      </c>
      <c r="BK5" s="2">
        <v>7.59</v>
      </c>
      <c r="BL5" s="2">
        <v>0.49</v>
      </c>
    </row>
    <row r="6" spans="3:64" x14ac:dyDescent="0.15">
      <c r="C6" s="2" t="s">
        <v>76</v>
      </c>
      <c r="D6" s="2">
        <v>1310.44</v>
      </c>
      <c r="E6" s="2">
        <v>1214.44</v>
      </c>
      <c r="F6" s="2">
        <v>96.000000000000014</v>
      </c>
      <c r="H6" s="2">
        <v>1.31</v>
      </c>
      <c r="I6" s="2">
        <v>36.730000000000004</v>
      </c>
      <c r="J6" s="2">
        <v>255.79999999999998</v>
      </c>
      <c r="K6" s="2">
        <v>423.4</v>
      </c>
      <c r="L6" s="2">
        <v>83.52000000000001</v>
      </c>
      <c r="M6" s="2">
        <v>395.2</v>
      </c>
      <c r="N6" s="2">
        <v>55.21</v>
      </c>
      <c r="O6" s="2">
        <v>2.82</v>
      </c>
      <c r="P6" s="2">
        <v>26.45</v>
      </c>
      <c r="Q6" s="2">
        <v>5.12</v>
      </c>
      <c r="R6" s="2">
        <v>12.59</v>
      </c>
      <c r="S6" s="2">
        <v>2.52</v>
      </c>
      <c r="T6" s="2">
        <v>5.7099999999999991</v>
      </c>
      <c r="U6" s="2">
        <v>1.01</v>
      </c>
      <c r="V6" s="2">
        <v>2.67</v>
      </c>
      <c r="W6" s="2">
        <v>0.38</v>
      </c>
      <c r="X6" s="2">
        <v>13.979999999999999</v>
      </c>
      <c r="Y6" s="2">
        <v>27.75</v>
      </c>
      <c r="Z6" s="2">
        <v>227.70000000000002</v>
      </c>
      <c r="AA6" s="2">
        <v>7.21</v>
      </c>
      <c r="AC6" s="2">
        <v>0.14000000000000001</v>
      </c>
      <c r="AF6" s="2">
        <v>14.139999999999999</v>
      </c>
      <c r="AG6" s="2">
        <v>0.05</v>
      </c>
      <c r="AH6" s="2">
        <v>0.24</v>
      </c>
      <c r="AI6" s="2">
        <v>0.3</v>
      </c>
      <c r="AJ6" s="2">
        <v>1.87</v>
      </c>
      <c r="AL6" s="2">
        <v>2.5099999999999998</v>
      </c>
      <c r="AM6" s="2">
        <v>0.86999999999999988</v>
      </c>
      <c r="AN6" s="2">
        <v>153.80000000000001</v>
      </c>
      <c r="AO6" s="2">
        <v>0.08</v>
      </c>
      <c r="AP6" s="2">
        <v>9.07</v>
      </c>
      <c r="AQ6" s="2">
        <v>25.71</v>
      </c>
      <c r="AR6" s="2">
        <v>21.110000000000003</v>
      </c>
      <c r="AS6" s="2">
        <v>2.54</v>
      </c>
      <c r="AU6" s="2">
        <v>5.4700000000000006</v>
      </c>
      <c r="AW6" s="2">
        <v>2.3400000000000003</v>
      </c>
      <c r="AY6" s="2">
        <v>3.15</v>
      </c>
      <c r="BA6" s="2">
        <v>42.13</v>
      </c>
      <c r="BD6" s="2">
        <v>3.08</v>
      </c>
      <c r="BE6" s="2">
        <v>1.41</v>
      </c>
      <c r="BF6" s="2">
        <v>0.34</v>
      </c>
      <c r="BG6" s="2">
        <v>0.36</v>
      </c>
      <c r="BH6" s="2">
        <v>0.2</v>
      </c>
      <c r="BI6" s="2">
        <v>0.4</v>
      </c>
      <c r="BJ6" s="2">
        <v>3.4799999999999995</v>
      </c>
      <c r="BK6" s="2">
        <v>7.5</v>
      </c>
      <c r="BL6" s="2">
        <v>0.45999999999999996</v>
      </c>
    </row>
    <row r="7" spans="3:64" x14ac:dyDescent="0.15">
      <c r="C7" s="2" t="s">
        <v>77</v>
      </c>
      <c r="D7" s="2">
        <v>1300.1299999999997</v>
      </c>
      <c r="E7" s="2">
        <v>1210.75</v>
      </c>
      <c r="F7" s="2">
        <v>89.38</v>
      </c>
      <c r="H7" s="2">
        <v>1.27</v>
      </c>
      <c r="I7" s="2">
        <v>35.58</v>
      </c>
      <c r="J7" s="2">
        <v>266.8</v>
      </c>
      <c r="K7" s="2">
        <v>433.2</v>
      </c>
      <c r="L7" s="2">
        <v>75.990000000000009</v>
      </c>
      <c r="M7" s="2">
        <v>385.70000000000005</v>
      </c>
      <c r="N7" s="2">
        <v>47.79</v>
      </c>
      <c r="O7" s="2">
        <v>2.44</v>
      </c>
      <c r="P7" s="2">
        <v>23.68</v>
      </c>
      <c r="Q7" s="2">
        <v>4.6100000000000003</v>
      </c>
      <c r="R7" s="2">
        <v>11.59</v>
      </c>
      <c r="S7" s="2">
        <v>2.3499999999999996</v>
      </c>
      <c r="T7" s="2">
        <v>5.32</v>
      </c>
      <c r="U7" s="2">
        <v>0.95</v>
      </c>
      <c r="V7" s="2">
        <v>2.5</v>
      </c>
      <c r="W7" s="2">
        <v>0.36</v>
      </c>
      <c r="X7" s="2">
        <v>13.14</v>
      </c>
      <c r="Y7" s="2">
        <v>25.339999999999996</v>
      </c>
      <c r="Z7" s="2">
        <v>240.49999999999997</v>
      </c>
      <c r="AA7" s="2">
        <v>7</v>
      </c>
      <c r="AC7" s="2">
        <v>0.14000000000000001</v>
      </c>
      <c r="AF7" s="2">
        <v>14</v>
      </c>
      <c r="AG7" s="2">
        <v>0.05</v>
      </c>
      <c r="AH7" s="2">
        <v>0.22999999999999998</v>
      </c>
      <c r="AI7" s="2">
        <v>0.31</v>
      </c>
      <c r="AJ7" s="2">
        <v>1.83</v>
      </c>
      <c r="AL7" s="2">
        <v>2.31</v>
      </c>
      <c r="AM7" s="2">
        <v>0.92999999999999994</v>
      </c>
      <c r="AN7" s="2">
        <v>240.09999999999997</v>
      </c>
      <c r="AO7" s="2">
        <v>0.08</v>
      </c>
      <c r="AP7" s="2">
        <v>9.0500000000000007</v>
      </c>
      <c r="AQ7" s="2">
        <v>25.39</v>
      </c>
      <c r="AR7" s="2">
        <v>20.950000000000003</v>
      </c>
      <c r="AS7" s="2">
        <v>2.52</v>
      </c>
      <c r="AU7" s="2">
        <v>5.1400000000000006</v>
      </c>
      <c r="AW7" s="2">
        <v>2.29</v>
      </c>
      <c r="AY7" s="2">
        <v>2.9699999999999998</v>
      </c>
      <c r="BA7" s="2">
        <v>41.550000000000004</v>
      </c>
      <c r="BD7" s="2">
        <v>4.43</v>
      </c>
      <c r="BE7" s="2">
        <v>1.32</v>
      </c>
      <c r="BF7" s="2">
        <v>0.31</v>
      </c>
      <c r="BG7" s="2">
        <v>0.33</v>
      </c>
      <c r="BH7" s="2">
        <v>0.18</v>
      </c>
      <c r="BI7" s="2">
        <v>0.43999999999999995</v>
      </c>
      <c r="BJ7" s="2">
        <v>3.3200000000000003</v>
      </c>
      <c r="BK7" s="2">
        <v>7.45</v>
      </c>
      <c r="BL7" s="2">
        <v>0.47</v>
      </c>
    </row>
    <row r="8" spans="3:64" x14ac:dyDescent="0.15">
      <c r="C8" s="2" t="s">
        <v>78</v>
      </c>
      <c r="D8" s="2">
        <v>1180.9999999999995</v>
      </c>
      <c r="E8" s="2">
        <v>1101.23</v>
      </c>
      <c r="F8" s="2">
        <v>79.77</v>
      </c>
      <c r="H8" s="2">
        <v>1.1700000000000002</v>
      </c>
      <c r="I8" s="2">
        <v>33.36</v>
      </c>
      <c r="J8" s="2">
        <v>259.5</v>
      </c>
      <c r="K8" s="2">
        <v>403.8</v>
      </c>
      <c r="L8" s="2">
        <v>66.41</v>
      </c>
      <c r="M8" s="2">
        <v>331.4</v>
      </c>
      <c r="N8" s="2">
        <v>38.950000000000003</v>
      </c>
      <c r="O8" s="2">
        <v>1.9700000000000002</v>
      </c>
      <c r="P8" s="2">
        <v>19.87</v>
      </c>
      <c r="Q8" s="2">
        <v>3.97</v>
      </c>
      <c r="R8" s="2">
        <v>10.27</v>
      </c>
      <c r="S8" s="2">
        <v>2.09</v>
      </c>
      <c r="T8" s="2">
        <v>4.7699999999999996</v>
      </c>
      <c r="U8" s="2">
        <v>0.85999999999999988</v>
      </c>
      <c r="V8" s="2">
        <v>2.2800000000000002</v>
      </c>
      <c r="W8" s="2">
        <v>0.33</v>
      </c>
      <c r="X8" s="2">
        <v>12.24</v>
      </c>
      <c r="Y8" s="2">
        <v>22.47</v>
      </c>
      <c r="Z8" s="2">
        <v>245.9</v>
      </c>
      <c r="AA8" s="2">
        <v>6.7200000000000006</v>
      </c>
      <c r="AC8" s="2">
        <v>0.13</v>
      </c>
      <c r="AF8" s="2">
        <v>14.079999999999998</v>
      </c>
      <c r="AG8" s="2">
        <v>0.04</v>
      </c>
      <c r="AH8" s="2">
        <v>0.21999999999999997</v>
      </c>
      <c r="AI8" s="2">
        <v>0.31</v>
      </c>
      <c r="AJ8" s="2">
        <v>1.79</v>
      </c>
      <c r="AL8" s="2">
        <v>2.19</v>
      </c>
      <c r="AM8" s="2">
        <v>0.79</v>
      </c>
      <c r="AN8" s="2">
        <v>356.59999999999997</v>
      </c>
      <c r="AO8" s="2">
        <v>7.0000000000000007E-2</v>
      </c>
      <c r="AP8" s="2">
        <v>9.2000000000000011</v>
      </c>
      <c r="AQ8" s="2">
        <v>25.470000000000002</v>
      </c>
      <c r="AR8" s="2">
        <v>20.82</v>
      </c>
      <c r="AS8" s="2">
        <v>2.5099999999999998</v>
      </c>
      <c r="AU8" s="2">
        <v>4.6800000000000006</v>
      </c>
      <c r="AW8" s="2">
        <v>1.94</v>
      </c>
      <c r="AY8" s="2">
        <v>2.7</v>
      </c>
      <c r="BA8" s="2">
        <v>41.730000000000004</v>
      </c>
      <c r="BD8" s="2">
        <v>6.9099999999999993</v>
      </c>
      <c r="BE8" s="2">
        <v>1.22</v>
      </c>
      <c r="BF8" s="2">
        <v>0.27</v>
      </c>
      <c r="BG8" s="2">
        <v>0.31</v>
      </c>
      <c r="BH8" s="2">
        <v>0.17</v>
      </c>
      <c r="BI8" s="2">
        <v>0.47</v>
      </c>
      <c r="BJ8" s="2">
        <v>3.02</v>
      </c>
      <c r="BK8" s="2">
        <v>7.26</v>
      </c>
      <c r="BL8" s="2">
        <v>0.43999999999999995</v>
      </c>
    </row>
    <row r="9" spans="3:64" x14ac:dyDescent="0.15">
      <c r="C9" s="2" t="s">
        <v>79</v>
      </c>
      <c r="D9" s="2">
        <v>1012.1200000000001</v>
      </c>
      <c r="E9" s="2">
        <v>945.81999999999994</v>
      </c>
      <c r="F9" s="2">
        <v>66.3</v>
      </c>
      <c r="H9" s="2">
        <v>0.97</v>
      </c>
      <c r="I9" s="2">
        <v>30.13</v>
      </c>
      <c r="J9" s="2">
        <v>248.89999999999998</v>
      </c>
      <c r="K9" s="2">
        <v>357.7</v>
      </c>
      <c r="L9" s="2">
        <v>52.07</v>
      </c>
      <c r="M9" s="2">
        <v>258.89999999999998</v>
      </c>
      <c r="N9" s="2">
        <v>27.28</v>
      </c>
      <c r="O9" s="2">
        <v>1.36</v>
      </c>
      <c r="P9" s="2">
        <v>14.84</v>
      </c>
      <c r="Q9" s="2">
        <v>3.07</v>
      </c>
      <c r="R9" s="2">
        <v>8.3099999999999987</v>
      </c>
      <c r="S9" s="2">
        <v>1.73</v>
      </c>
      <c r="T9" s="2">
        <v>3.92</v>
      </c>
      <c r="U9" s="2">
        <v>0.72</v>
      </c>
      <c r="V9" s="2">
        <v>1.94</v>
      </c>
      <c r="W9" s="2">
        <v>0.28000000000000003</v>
      </c>
      <c r="X9" s="2">
        <v>10.52</v>
      </c>
      <c r="Y9" s="2">
        <v>17.78</v>
      </c>
      <c r="Z9" s="2">
        <v>251.10000000000002</v>
      </c>
      <c r="AA9" s="2">
        <v>6.18</v>
      </c>
      <c r="AC9" s="2">
        <v>0.13</v>
      </c>
      <c r="AF9" s="2">
        <v>13.73</v>
      </c>
      <c r="AG9" s="2">
        <v>0.03</v>
      </c>
      <c r="AH9" s="2">
        <v>0.21999999999999997</v>
      </c>
      <c r="AI9" s="2">
        <v>0.33</v>
      </c>
      <c r="AJ9" s="2">
        <v>1.7100000000000002</v>
      </c>
      <c r="AL9" s="2">
        <v>1.81</v>
      </c>
      <c r="AM9" s="2">
        <v>0.83000000000000007</v>
      </c>
      <c r="AN9" s="2">
        <v>525.19999999999993</v>
      </c>
      <c r="AO9" s="2">
        <v>0.06</v>
      </c>
      <c r="AP9" s="2">
        <v>9.24</v>
      </c>
      <c r="AQ9" s="2">
        <v>25.099999999999998</v>
      </c>
      <c r="AR9" s="2">
        <v>20.58</v>
      </c>
      <c r="AS9" s="2">
        <v>2.4900000000000002</v>
      </c>
      <c r="AU9" s="2">
        <v>4.01</v>
      </c>
      <c r="AW9" s="2">
        <v>1.7100000000000002</v>
      </c>
      <c r="BA9" s="2">
        <v>41.1</v>
      </c>
      <c r="BD9" s="2">
        <v>9.57</v>
      </c>
      <c r="BE9" s="2">
        <v>1.2</v>
      </c>
      <c r="BF9" s="2">
        <v>0.21999999999999997</v>
      </c>
      <c r="BG9" s="2">
        <v>0.27</v>
      </c>
      <c r="BH9" s="2">
        <v>0.16</v>
      </c>
      <c r="BI9" s="2">
        <v>0.53</v>
      </c>
      <c r="BJ9" s="2">
        <v>2.6100000000000003</v>
      </c>
      <c r="BK9" s="2">
        <v>7</v>
      </c>
      <c r="BL9" s="2">
        <v>0.4</v>
      </c>
    </row>
    <row r="10" spans="3:64" x14ac:dyDescent="0.15">
      <c r="C10" s="2" t="s">
        <v>80</v>
      </c>
      <c r="D10" s="2">
        <v>694.83</v>
      </c>
      <c r="E10" s="2">
        <v>644.83000000000004</v>
      </c>
      <c r="F10" s="2">
        <v>50</v>
      </c>
      <c r="H10" s="2">
        <v>0.72</v>
      </c>
      <c r="I10" s="2">
        <v>25.87</v>
      </c>
      <c r="J10" s="2">
        <v>198.10000000000002</v>
      </c>
      <c r="K10" s="2">
        <v>250</v>
      </c>
      <c r="L10" s="2">
        <v>36.65</v>
      </c>
      <c r="M10" s="2">
        <v>144.1</v>
      </c>
      <c r="N10" s="2">
        <v>15.26</v>
      </c>
      <c r="O10" s="2">
        <v>0.73</v>
      </c>
      <c r="P10" s="2">
        <v>9.08</v>
      </c>
      <c r="Q10" s="2">
        <v>2.02</v>
      </c>
      <c r="R10" s="2">
        <v>5.8999999999999995</v>
      </c>
      <c r="S10" s="2">
        <v>1.25</v>
      </c>
      <c r="T10" s="2">
        <v>2.9</v>
      </c>
      <c r="U10" s="2">
        <v>0.54</v>
      </c>
      <c r="V10" s="2">
        <v>1.49</v>
      </c>
      <c r="W10" s="2">
        <v>0.21999999999999997</v>
      </c>
      <c r="X10" s="2">
        <v>8.33</v>
      </c>
      <c r="Y10" s="2">
        <v>11.54</v>
      </c>
      <c r="Z10" s="2">
        <v>222.29999999999998</v>
      </c>
      <c r="AA10" s="2">
        <v>5.42</v>
      </c>
      <c r="AC10" s="2">
        <v>0.12</v>
      </c>
      <c r="AF10" s="2">
        <v>13.91</v>
      </c>
      <c r="AG10" s="2">
        <v>0.03</v>
      </c>
      <c r="AH10" s="2">
        <v>0.21000000000000002</v>
      </c>
      <c r="AI10" s="2">
        <v>0.35000000000000003</v>
      </c>
      <c r="AJ10" s="2">
        <v>1.6400000000000001</v>
      </c>
      <c r="AL10" s="2">
        <v>1.54</v>
      </c>
      <c r="AM10" s="2">
        <v>0.61</v>
      </c>
      <c r="AN10" s="2">
        <v>666.2</v>
      </c>
      <c r="AO10" s="2">
        <v>0.04</v>
      </c>
      <c r="AP10" s="2">
        <v>9.6199999999999992</v>
      </c>
      <c r="AQ10" s="2">
        <v>25.369999999999997</v>
      </c>
      <c r="AR10" s="2">
        <v>20.5</v>
      </c>
      <c r="AS10" s="2">
        <v>2.5099999999999998</v>
      </c>
      <c r="AU10" s="2">
        <v>3.21</v>
      </c>
      <c r="AW10" s="2">
        <v>1.48</v>
      </c>
      <c r="BA10" s="2">
        <v>41.68</v>
      </c>
      <c r="BD10" s="2">
        <v>14</v>
      </c>
      <c r="BE10" s="2">
        <v>0.97</v>
      </c>
      <c r="BF10" s="2">
        <v>0.18</v>
      </c>
      <c r="BG10" s="2">
        <v>0.21999999999999997</v>
      </c>
      <c r="BH10" s="2">
        <v>0.13</v>
      </c>
      <c r="BI10" s="2">
        <v>0.6</v>
      </c>
      <c r="BJ10" s="2">
        <v>2.04</v>
      </c>
      <c r="BK10" s="2">
        <v>7</v>
      </c>
      <c r="BL10" s="2">
        <v>0.31</v>
      </c>
    </row>
    <row r="11" spans="3:64" x14ac:dyDescent="0.15">
      <c r="C11" s="2" t="s">
        <v>81</v>
      </c>
      <c r="D11" s="2">
        <v>364.01000000000005</v>
      </c>
      <c r="E11" s="2">
        <v>338.75</v>
      </c>
      <c r="F11" s="2">
        <v>25.259999999999998</v>
      </c>
      <c r="H11" s="2">
        <v>0.36</v>
      </c>
      <c r="I11" s="2">
        <v>15.98</v>
      </c>
      <c r="J11" s="2">
        <v>138</v>
      </c>
      <c r="K11" s="2">
        <v>133.9</v>
      </c>
      <c r="L11" s="2">
        <v>14.670000000000002</v>
      </c>
      <c r="M11" s="2">
        <v>47.36</v>
      </c>
      <c r="N11" s="2">
        <v>4.46</v>
      </c>
      <c r="O11" s="2">
        <v>0.18</v>
      </c>
      <c r="P11" s="2">
        <v>2.92</v>
      </c>
      <c r="Q11" s="2">
        <v>0.82000000000000006</v>
      </c>
      <c r="R11" s="2">
        <v>2.54</v>
      </c>
      <c r="S11" s="2">
        <v>0.57000000000000006</v>
      </c>
      <c r="T11" s="2">
        <v>1.37</v>
      </c>
      <c r="V11" s="2">
        <v>0.76</v>
      </c>
      <c r="W11" s="2">
        <v>0.12</v>
      </c>
      <c r="X11" s="2">
        <v>4.62</v>
      </c>
      <c r="Y11" s="2">
        <v>4.47</v>
      </c>
      <c r="Z11" s="2">
        <v>222.8</v>
      </c>
      <c r="AA11" s="2">
        <v>3.73</v>
      </c>
      <c r="AC11" s="2">
        <v>0.12</v>
      </c>
      <c r="AF11" s="2">
        <v>13.629999999999999</v>
      </c>
      <c r="AG11" s="2">
        <v>0.02</v>
      </c>
      <c r="AH11" s="2">
        <v>0.2</v>
      </c>
      <c r="AI11" s="2">
        <v>0.38</v>
      </c>
      <c r="AJ11" s="2">
        <v>1.54</v>
      </c>
      <c r="AK11" s="2">
        <v>1.1200000000000001</v>
      </c>
      <c r="AL11" s="2">
        <v>0.77</v>
      </c>
      <c r="AN11" s="2">
        <v>972.00000000000011</v>
      </c>
      <c r="AO11" s="2">
        <v>0.04</v>
      </c>
      <c r="AP11" s="2">
        <v>9.879999999999999</v>
      </c>
      <c r="AQ11" s="2">
        <v>25.08</v>
      </c>
      <c r="AR11" s="2">
        <v>20.18</v>
      </c>
      <c r="AS11" s="2">
        <v>2.48</v>
      </c>
      <c r="AU11" s="2">
        <v>2.0699999999999998</v>
      </c>
      <c r="AW11" s="2">
        <v>1.06</v>
      </c>
      <c r="BA11" s="2">
        <v>41.230000000000004</v>
      </c>
      <c r="BD11" s="2">
        <v>20.560000000000002</v>
      </c>
      <c r="BE11" s="2">
        <v>0.69000000000000006</v>
      </c>
      <c r="BF11" s="2">
        <v>0.1</v>
      </c>
      <c r="BG11" s="2">
        <v>0.15</v>
      </c>
      <c r="BH11" s="2">
        <v>0.08</v>
      </c>
      <c r="BI11" s="2">
        <v>0.70000000000000007</v>
      </c>
      <c r="BJ11" s="2">
        <v>1.07</v>
      </c>
      <c r="BK11" s="2">
        <v>6.66</v>
      </c>
      <c r="BL11" s="2">
        <v>0.24</v>
      </c>
    </row>
    <row r="12" spans="3:64" x14ac:dyDescent="0.15">
      <c r="C12" s="2" t="s">
        <v>82</v>
      </c>
      <c r="D12" s="2">
        <v>29.579999999999995</v>
      </c>
      <c r="E12" s="2">
        <v>27.28</v>
      </c>
      <c r="F12" s="2">
        <v>2.2999999999999998</v>
      </c>
      <c r="H12" s="2">
        <v>0.03</v>
      </c>
      <c r="I12" s="2">
        <v>1.92</v>
      </c>
      <c r="J12" s="2">
        <v>16.329999999999998</v>
      </c>
      <c r="K12" s="2">
        <v>8.35</v>
      </c>
      <c r="M12" s="2">
        <v>2.25</v>
      </c>
      <c r="N12" s="2">
        <v>0.32</v>
      </c>
      <c r="R12" s="2">
        <v>0.18</v>
      </c>
      <c r="T12" s="2">
        <v>0.10999999999999999</v>
      </c>
      <c r="V12" s="2">
        <v>7.0000000000000007E-2</v>
      </c>
      <c r="W12" s="2">
        <v>0.02</v>
      </c>
      <c r="X12" s="2">
        <v>0.22999999999999998</v>
      </c>
      <c r="Z12" s="2">
        <v>214.8</v>
      </c>
      <c r="AC12" s="2">
        <v>0.10999999999999999</v>
      </c>
      <c r="AF12" s="2">
        <v>13.19</v>
      </c>
      <c r="AG12" s="2">
        <v>0.02</v>
      </c>
      <c r="AH12" s="2">
        <v>0.18</v>
      </c>
      <c r="AI12" s="2">
        <v>0.44999999999999996</v>
      </c>
      <c r="AJ12" s="2">
        <v>1.44</v>
      </c>
      <c r="AK12" s="2">
        <v>1.4000000000000001</v>
      </c>
      <c r="AL12" s="2">
        <v>0.19</v>
      </c>
      <c r="AN12" s="2">
        <v>1686</v>
      </c>
      <c r="AO12" s="2">
        <v>0.02</v>
      </c>
      <c r="AP12" s="2">
        <v>10.46</v>
      </c>
      <c r="AQ12" s="2">
        <v>24.689999999999998</v>
      </c>
      <c r="AR12" s="2">
        <v>19.670000000000002</v>
      </c>
      <c r="AS12" s="2">
        <v>2.48</v>
      </c>
      <c r="AU12" s="2">
        <v>0.97</v>
      </c>
      <c r="AW12" s="2">
        <v>0.6</v>
      </c>
      <c r="BA12" s="2">
        <v>40.540000000000006</v>
      </c>
      <c r="BD12" s="2">
        <v>32.770000000000003</v>
      </c>
      <c r="BE12" s="2">
        <v>0.41000000000000003</v>
      </c>
      <c r="BF12" s="2">
        <v>0.06</v>
      </c>
      <c r="BG12" s="2">
        <v>0.09</v>
      </c>
      <c r="BH12" s="2">
        <v>7.0000000000000007E-2</v>
      </c>
      <c r="BI12" s="2">
        <v>0.97</v>
      </c>
      <c r="BJ12" s="2">
        <v>0.10999999999999999</v>
      </c>
      <c r="BK12" s="2">
        <v>6.48</v>
      </c>
      <c r="BL12" s="2">
        <v>0.13</v>
      </c>
    </row>
    <row r="13" spans="3:64" x14ac:dyDescent="0.15">
      <c r="C13" s="2" t="s">
        <v>83</v>
      </c>
      <c r="D13" s="2">
        <v>3.29</v>
      </c>
      <c r="E13" s="2">
        <v>2.7600000000000002</v>
      </c>
      <c r="F13" s="2">
        <v>0.52999999999999992</v>
      </c>
      <c r="H13" s="2">
        <v>0.01</v>
      </c>
      <c r="I13" s="2">
        <v>0.42999999999999994</v>
      </c>
      <c r="J13" s="2">
        <v>2.6500000000000004</v>
      </c>
      <c r="N13" s="2">
        <v>0.1</v>
      </c>
      <c r="R13" s="2">
        <v>7.0000000000000007E-2</v>
      </c>
      <c r="V13" s="2">
        <v>0.02</v>
      </c>
      <c r="W13" s="2">
        <v>0.01</v>
      </c>
      <c r="Z13" s="2">
        <v>245.29999999999998</v>
      </c>
      <c r="AC13" s="2">
        <v>0.1</v>
      </c>
      <c r="AF13" s="2">
        <v>12.47</v>
      </c>
      <c r="AG13" s="2">
        <v>0.02</v>
      </c>
      <c r="AH13" s="2">
        <v>0.17</v>
      </c>
      <c r="AI13" s="2">
        <v>0.53</v>
      </c>
      <c r="AJ13" s="2">
        <v>1.36</v>
      </c>
      <c r="AK13" s="2">
        <v>1.6300000000000001</v>
      </c>
      <c r="AL13" s="2">
        <v>0.14000000000000001</v>
      </c>
      <c r="AO13" s="2">
        <v>0.02</v>
      </c>
      <c r="AP13" s="2">
        <v>10.760000000000002</v>
      </c>
      <c r="AQ13" s="2">
        <v>23.46</v>
      </c>
      <c r="AR13" s="2">
        <v>18.97</v>
      </c>
      <c r="AS13" s="2">
        <v>2.3400000000000003</v>
      </c>
      <c r="AU13" s="2">
        <v>0.71</v>
      </c>
      <c r="AW13" s="2">
        <v>0.71</v>
      </c>
      <c r="BA13" s="2">
        <v>38.33</v>
      </c>
      <c r="BD13" s="2">
        <v>46.08</v>
      </c>
      <c r="BE13" s="2">
        <v>0.38</v>
      </c>
      <c r="BF13" s="2">
        <v>0.06</v>
      </c>
      <c r="BG13" s="2">
        <v>0.05</v>
      </c>
      <c r="BH13" s="2">
        <v>0.06</v>
      </c>
      <c r="BI13" s="2">
        <v>1.33</v>
      </c>
      <c r="BJ13" s="2">
        <v>0.04</v>
      </c>
      <c r="BK13" s="2">
        <v>6</v>
      </c>
      <c r="BL13" s="2">
        <v>0.22999999999999998</v>
      </c>
    </row>
    <row r="14" spans="3:64" x14ac:dyDescent="0.15">
      <c r="C14" s="2" t="s">
        <v>84</v>
      </c>
      <c r="D14" s="2">
        <v>1.4000000000000001</v>
      </c>
      <c r="E14" s="2">
        <v>1.07</v>
      </c>
      <c r="F14" s="2">
        <v>0.32999999999999996</v>
      </c>
      <c r="H14" s="2">
        <v>0.01</v>
      </c>
      <c r="I14" s="2">
        <v>0.25</v>
      </c>
      <c r="J14" s="2">
        <v>1</v>
      </c>
      <c r="N14" s="2">
        <v>0.06</v>
      </c>
      <c r="R14" s="2">
        <v>0.06</v>
      </c>
      <c r="V14" s="2">
        <v>0.01</v>
      </c>
      <c r="W14" s="2">
        <v>0.01</v>
      </c>
      <c r="Z14" s="2">
        <v>202</v>
      </c>
      <c r="AC14" s="2">
        <v>0.1</v>
      </c>
      <c r="AF14" s="2">
        <v>12.059999999999999</v>
      </c>
      <c r="AG14" s="2">
        <v>0.02</v>
      </c>
      <c r="AH14" s="2">
        <v>0.17</v>
      </c>
      <c r="AI14" s="2">
        <v>0.66</v>
      </c>
      <c r="AJ14" s="2">
        <v>1.35</v>
      </c>
      <c r="AK14" s="2">
        <v>2.08</v>
      </c>
      <c r="AL14" s="2">
        <v>0.14000000000000001</v>
      </c>
      <c r="AO14" s="2">
        <v>0.02</v>
      </c>
      <c r="AP14" s="2">
        <v>11.719999999999999</v>
      </c>
      <c r="AQ14" s="2">
        <v>23.07</v>
      </c>
      <c r="AR14" s="2">
        <v>18.91</v>
      </c>
      <c r="AS14" s="2">
        <v>2.38</v>
      </c>
      <c r="AT14" s="2">
        <v>2.7700000000000005</v>
      </c>
      <c r="AU14" s="2">
        <v>0.66</v>
      </c>
      <c r="AW14" s="2">
        <v>0.70000000000000007</v>
      </c>
      <c r="BA14" s="2">
        <v>37.74</v>
      </c>
      <c r="BD14" s="2">
        <v>63.26</v>
      </c>
      <c r="BE14" s="2">
        <v>0.4</v>
      </c>
      <c r="BF14" s="2">
        <v>7.0000000000000007E-2</v>
      </c>
      <c r="BG14" s="2">
        <v>0.04</v>
      </c>
      <c r="BH14" s="2">
        <v>0.05</v>
      </c>
      <c r="BI14" s="2">
        <v>1.85</v>
      </c>
      <c r="BJ14" s="2">
        <v>0.04</v>
      </c>
      <c r="BK14" s="2">
        <v>5.91</v>
      </c>
      <c r="BL14" s="2">
        <v>0.19</v>
      </c>
    </row>
    <row r="15" spans="3:64" x14ac:dyDescent="0.15">
      <c r="C15" s="2" t="s">
        <v>85</v>
      </c>
      <c r="D15" s="2">
        <v>0.37</v>
      </c>
      <c r="E15" s="2">
        <v>6.9999999999999993E-2</v>
      </c>
      <c r="F15" s="2">
        <v>0.29999999999999993</v>
      </c>
      <c r="H15" s="2">
        <v>0.01</v>
      </c>
      <c r="I15" s="2">
        <v>0.21999999999999997</v>
      </c>
      <c r="N15" s="2">
        <v>0.06</v>
      </c>
      <c r="R15" s="2">
        <v>0.06</v>
      </c>
      <c r="V15" s="2">
        <v>0.01</v>
      </c>
      <c r="W15" s="2">
        <v>0.01</v>
      </c>
      <c r="Z15" s="2">
        <v>191.4</v>
      </c>
      <c r="AC15" s="2">
        <v>0.1</v>
      </c>
      <c r="AF15" s="2">
        <v>11.77</v>
      </c>
      <c r="AG15" s="2">
        <v>0.02</v>
      </c>
      <c r="AH15" s="2">
        <v>0.16</v>
      </c>
      <c r="AI15" s="2">
        <v>0.8</v>
      </c>
      <c r="AJ15" s="2">
        <v>1.32</v>
      </c>
      <c r="AK15" s="2">
        <v>2.4</v>
      </c>
      <c r="AL15" s="2">
        <v>0.13</v>
      </c>
      <c r="AO15" s="2">
        <v>0.02</v>
      </c>
      <c r="AP15" s="2">
        <v>12.59</v>
      </c>
      <c r="AQ15" s="2">
        <v>22.189999999999998</v>
      </c>
      <c r="AR15" s="2">
        <v>18.189999999999998</v>
      </c>
      <c r="AS15" s="2">
        <v>2.3400000000000003</v>
      </c>
      <c r="AT15" s="2">
        <v>3.71</v>
      </c>
      <c r="AU15" s="2">
        <v>0.65</v>
      </c>
      <c r="AW15" s="2">
        <v>0.72</v>
      </c>
      <c r="BA15" s="2">
        <v>36.33</v>
      </c>
      <c r="BC15" s="2">
        <v>2.5499999999999998</v>
      </c>
      <c r="BD15" s="2">
        <v>82.47999999999999</v>
      </c>
      <c r="BE15" s="2">
        <v>0.35000000000000003</v>
      </c>
      <c r="BF15" s="2">
        <v>0.06</v>
      </c>
      <c r="BG15" s="2">
        <v>0.05</v>
      </c>
      <c r="BH15" s="2">
        <v>0.06</v>
      </c>
      <c r="BI15" s="2">
        <v>2.4</v>
      </c>
      <c r="BJ15" s="2">
        <v>0.04</v>
      </c>
      <c r="BK15" s="2">
        <v>5.75</v>
      </c>
      <c r="BL15" s="2">
        <v>0.18</v>
      </c>
    </row>
    <row r="16" spans="3:64" x14ac:dyDescent="0.15">
      <c r="C16" s="2" t="s">
        <v>86</v>
      </c>
      <c r="D16" s="2">
        <v>0.28999999999999998</v>
      </c>
      <c r="E16" s="2">
        <v>0</v>
      </c>
      <c r="F16" s="2">
        <v>0.28999999999999998</v>
      </c>
      <c r="I16" s="2">
        <v>0.21999999999999997</v>
      </c>
      <c r="R16" s="2">
        <v>0.05</v>
      </c>
      <c r="V16" s="2">
        <v>0.01</v>
      </c>
      <c r="W16" s="2">
        <v>0.01</v>
      </c>
      <c r="Z16" s="2">
        <v>186.3</v>
      </c>
      <c r="AC16" s="2">
        <v>0.1</v>
      </c>
      <c r="AF16" s="2">
        <v>11.49</v>
      </c>
      <c r="AG16" s="2">
        <v>0.02</v>
      </c>
      <c r="AH16" s="2">
        <v>0.16</v>
      </c>
      <c r="AI16" s="2">
        <v>0.96</v>
      </c>
      <c r="AJ16" s="2">
        <v>1.28</v>
      </c>
      <c r="AK16" s="2">
        <v>2.9099999999999997</v>
      </c>
      <c r="AL16" s="2">
        <v>0.1</v>
      </c>
      <c r="AP16" s="2">
        <v>13.81</v>
      </c>
      <c r="AQ16" s="2">
        <v>21.669999999999998</v>
      </c>
      <c r="AR16" s="2">
        <v>17.78</v>
      </c>
      <c r="AS16" s="2">
        <v>2.36</v>
      </c>
      <c r="AT16" s="2">
        <v>4.79</v>
      </c>
      <c r="AU16" s="2">
        <v>0.59</v>
      </c>
      <c r="AW16" s="2">
        <v>0.71</v>
      </c>
      <c r="BA16" s="2">
        <v>35.43</v>
      </c>
      <c r="BC16" s="2">
        <v>2.9899999999999998</v>
      </c>
      <c r="BD16" s="2">
        <v>107.69</v>
      </c>
      <c r="BE16" s="2">
        <v>0.32</v>
      </c>
      <c r="BF16" s="2">
        <v>7.0000000000000007E-2</v>
      </c>
      <c r="BG16" s="2">
        <v>0.05</v>
      </c>
      <c r="BH16" s="2">
        <v>0.05</v>
      </c>
      <c r="BI16" s="2">
        <v>3.06</v>
      </c>
      <c r="BJ16" s="2">
        <v>0.03</v>
      </c>
      <c r="BK16" s="2">
        <v>5.5900000000000007</v>
      </c>
      <c r="BL16" s="2">
        <v>0.12</v>
      </c>
    </row>
    <row r="20" spans="3:8" x14ac:dyDescent="0.15">
      <c r="C20" s="2" t="s">
        <v>161</v>
      </c>
    </row>
    <row r="22" spans="3:8" x14ac:dyDescent="0.15">
      <c r="C22" s="1" t="s">
        <v>100</v>
      </c>
      <c r="D22" s="1" t="s">
        <v>101</v>
      </c>
      <c r="E22" s="1" t="s">
        <v>102</v>
      </c>
      <c r="F22" s="1" t="s">
        <v>103</v>
      </c>
      <c r="G22" s="1" t="s">
        <v>104</v>
      </c>
      <c r="H22" s="1" t="s">
        <v>105</v>
      </c>
    </row>
    <row r="23" spans="3:8" x14ac:dyDescent="0.15">
      <c r="C23" s="1"/>
      <c r="D23" s="1"/>
      <c r="E23" s="1"/>
      <c r="F23" s="1">
        <v>0</v>
      </c>
      <c r="G23" s="1"/>
      <c r="H23" s="1">
        <v>95</v>
      </c>
    </row>
    <row r="24" spans="3:8" x14ac:dyDescent="0.15">
      <c r="C24" s="1" t="s">
        <v>119</v>
      </c>
      <c r="D24" s="1">
        <v>2.2999999999999998</v>
      </c>
      <c r="E24" s="1"/>
      <c r="F24" s="2">
        <v>0.2</v>
      </c>
      <c r="G24" s="1">
        <v>1.5</v>
      </c>
      <c r="H24" s="1">
        <f t="shared" ref="H24:H35" si="0">H23-G23+D24+E24+F24</f>
        <v>97.5</v>
      </c>
    </row>
    <row r="25" spans="3:8" x14ac:dyDescent="0.15">
      <c r="C25" s="1" t="s">
        <v>120</v>
      </c>
      <c r="D25" s="1"/>
      <c r="E25" s="1"/>
      <c r="F25" s="2">
        <v>0.2</v>
      </c>
      <c r="G25" s="1">
        <v>1.5</v>
      </c>
      <c r="H25" s="1">
        <f t="shared" si="0"/>
        <v>96.2</v>
      </c>
    </row>
    <row r="26" spans="3:8" x14ac:dyDescent="0.15">
      <c r="C26" s="1" t="s">
        <v>121</v>
      </c>
      <c r="D26" s="1"/>
      <c r="E26" s="1"/>
      <c r="F26" s="2">
        <v>0.2</v>
      </c>
      <c r="G26" s="1">
        <v>1.5</v>
      </c>
      <c r="H26" s="1">
        <f t="shared" si="0"/>
        <v>94.9</v>
      </c>
    </row>
    <row r="27" spans="3:8" x14ac:dyDescent="0.15">
      <c r="C27" s="1" t="s">
        <v>122</v>
      </c>
      <c r="D27" s="1"/>
      <c r="E27" s="1"/>
      <c r="F27" s="2">
        <v>0.3</v>
      </c>
      <c r="G27" s="1">
        <v>1.5</v>
      </c>
      <c r="H27" s="1">
        <f t="shared" si="0"/>
        <v>93.7</v>
      </c>
    </row>
    <row r="28" spans="3:8" x14ac:dyDescent="0.15">
      <c r="C28" s="1" t="s">
        <v>123</v>
      </c>
      <c r="D28" s="1"/>
      <c r="E28" s="1"/>
      <c r="F28" s="2">
        <v>0.4</v>
      </c>
      <c r="G28" s="1">
        <v>1.5</v>
      </c>
      <c r="H28" s="1">
        <f t="shared" si="0"/>
        <v>92.600000000000009</v>
      </c>
    </row>
    <row r="29" spans="3:8" x14ac:dyDescent="0.15">
      <c r="C29" s="1" t="s">
        <v>124</v>
      </c>
      <c r="D29" s="1"/>
      <c r="E29" s="1"/>
      <c r="F29" s="2">
        <v>0.6</v>
      </c>
      <c r="G29" s="1">
        <v>1.5</v>
      </c>
      <c r="H29" s="1">
        <f t="shared" si="0"/>
        <v>91.7</v>
      </c>
    </row>
    <row r="30" spans="3:8" x14ac:dyDescent="0.15">
      <c r="C30" s="1" t="s">
        <v>125</v>
      </c>
      <c r="D30" s="1"/>
      <c r="E30" s="1"/>
      <c r="F30" s="6">
        <v>0.8</v>
      </c>
      <c r="G30" s="1">
        <v>1.5</v>
      </c>
      <c r="H30" s="1">
        <f t="shared" si="0"/>
        <v>91</v>
      </c>
    </row>
    <row r="31" spans="3:8" x14ac:dyDescent="0.15">
      <c r="C31" s="1" t="s">
        <v>126</v>
      </c>
      <c r="D31" s="1"/>
      <c r="E31" s="1"/>
      <c r="F31" s="6">
        <v>1.6</v>
      </c>
      <c r="G31" s="1">
        <v>1.5</v>
      </c>
      <c r="H31" s="1">
        <f t="shared" si="0"/>
        <v>91.1</v>
      </c>
    </row>
    <row r="32" spans="3:8" x14ac:dyDescent="0.15">
      <c r="C32" s="1" t="s">
        <v>127</v>
      </c>
      <c r="D32" s="1">
        <v>7.4999999999999997E-2</v>
      </c>
      <c r="E32" s="1"/>
      <c r="F32" s="6">
        <v>2</v>
      </c>
      <c r="G32" s="1">
        <v>1.5</v>
      </c>
      <c r="H32" s="1">
        <f t="shared" si="0"/>
        <v>91.674999999999997</v>
      </c>
    </row>
    <row r="33" spans="2:20" x14ac:dyDescent="0.15">
      <c r="C33" s="1" t="s">
        <v>128</v>
      </c>
      <c r="D33" s="1"/>
      <c r="E33" s="1">
        <v>0.25</v>
      </c>
      <c r="F33" s="6">
        <v>2.5</v>
      </c>
      <c r="G33" s="1">
        <v>1.5</v>
      </c>
      <c r="H33" s="1">
        <f t="shared" si="0"/>
        <v>92.924999999999997</v>
      </c>
    </row>
    <row r="34" spans="2:20" x14ac:dyDescent="0.15">
      <c r="C34" s="1" t="s">
        <v>129</v>
      </c>
      <c r="D34" s="1"/>
      <c r="E34" s="1">
        <v>0.4</v>
      </c>
      <c r="F34" s="6">
        <v>3</v>
      </c>
      <c r="G34" s="1">
        <v>1.5</v>
      </c>
      <c r="H34" s="1">
        <f t="shared" si="0"/>
        <v>94.825000000000003</v>
      </c>
    </row>
    <row r="35" spans="2:20" x14ac:dyDescent="0.15">
      <c r="C35" s="1" t="s">
        <v>130</v>
      </c>
      <c r="D35" s="1"/>
      <c r="E35" s="1">
        <v>0.5</v>
      </c>
      <c r="F35" s="6">
        <v>3.5</v>
      </c>
      <c r="G35" s="1">
        <v>1.5</v>
      </c>
      <c r="H35" s="1">
        <f t="shared" si="0"/>
        <v>97.325000000000003</v>
      </c>
    </row>
    <row r="38" spans="2:20" ht="15" thickBot="1" x14ac:dyDescent="0.2"/>
    <row r="39" spans="2:20" x14ac:dyDescent="0.15">
      <c r="B39" s="12" t="s">
        <v>150</v>
      </c>
      <c r="C39" s="39" t="s">
        <v>160</v>
      </c>
      <c r="D39" s="39"/>
      <c r="E39" s="40"/>
      <c r="F39" s="39" t="s">
        <v>159</v>
      </c>
      <c r="G39" s="39"/>
      <c r="H39" s="13" t="s">
        <v>150</v>
      </c>
      <c r="I39" s="14" t="s">
        <v>150</v>
      </c>
      <c r="J39" s="14" t="s">
        <v>150</v>
      </c>
      <c r="K39" s="14" t="s">
        <v>150</v>
      </c>
      <c r="L39" s="14" t="s">
        <v>150</v>
      </c>
      <c r="M39" s="14" t="s">
        <v>150</v>
      </c>
      <c r="N39" s="14" t="s">
        <v>150</v>
      </c>
      <c r="O39" s="14" t="s">
        <v>150</v>
      </c>
      <c r="P39" s="14" t="s">
        <v>150</v>
      </c>
      <c r="Q39" s="15" t="s">
        <v>150</v>
      </c>
      <c r="R39" s="1" t="s">
        <v>150</v>
      </c>
      <c r="S39" s="1" t="s">
        <v>150</v>
      </c>
      <c r="T39" s="1" t="s">
        <v>150</v>
      </c>
    </row>
    <row r="40" spans="2:20" ht="15" thickBot="1" x14ac:dyDescent="0.2">
      <c r="B40" s="16" t="s">
        <v>150</v>
      </c>
      <c r="C40" s="17" t="s">
        <v>158</v>
      </c>
      <c r="D40" s="17" t="s">
        <v>157</v>
      </c>
      <c r="E40" s="17" t="s">
        <v>156</v>
      </c>
      <c r="F40" s="17" t="s">
        <v>155</v>
      </c>
      <c r="G40" s="18" t="s">
        <v>154</v>
      </c>
      <c r="H40" s="19" t="s">
        <v>147</v>
      </c>
      <c r="I40" s="20" t="s">
        <v>146</v>
      </c>
      <c r="J40" s="20" t="s">
        <v>145</v>
      </c>
      <c r="K40" s="20" t="s">
        <v>20</v>
      </c>
      <c r="L40" s="20" t="s">
        <v>21</v>
      </c>
      <c r="M40" s="20" t="s">
        <v>22</v>
      </c>
      <c r="N40" s="20" t="s">
        <v>28</v>
      </c>
      <c r="O40" s="20" t="s">
        <v>38</v>
      </c>
      <c r="P40" s="20" t="s">
        <v>39</v>
      </c>
      <c r="Q40" s="21" t="s">
        <v>49</v>
      </c>
      <c r="R40" s="1"/>
      <c r="S40" s="1"/>
      <c r="T40" s="1"/>
    </row>
    <row r="41" spans="2:20" x14ac:dyDescent="0.15">
      <c r="B41" s="12" t="s">
        <v>144</v>
      </c>
      <c r="C41" s="13">
        <v>0</v>
      </c>
      <c r="D41" s="14">
        <v>0</v>
      </c>
      <c r="E41" s="14">
        <v>95</v>
      </c>
      <c r="F41" s="14">
        <v>1</v>
      </c>
      <c r="G41" s="15">
        <v>1</v>
      </c>
      <c r="H41" s="22">
        <f t="shared" ref="H41:H53" si="1">D4*$G41</f>
        <v>1416.8050000000001</v>
      </c>
      <c r="I41" s="23">
        <f t="shared" ref="I41:I53" si="2">E4*$G41</f>
        <v>1311.7839999999999</v>
      </c>
      <c r="J41" s="23">
        <f t="shared" ref="J41:J53" si="3">F4*$G41</f>
        <v>105.02100000000002</v>
      </c>
      <c r="K41" s="22">
        <f t="shared" ref="K41:K53" si="4">X4*$G41</f>
        <v>15.36</v>
      </c>
      <c r="L41" s="23">
        <f t="shared" ref="L41:L53" si="5">Y4*$G41</f>
        <v>30.39</v>
      </c>
      <c r="M41" s="23">
        <f t="shared" ref="M41:M53" si="6">Z4*$G41</f>
        <v>235.70000000000002</v>
      </c>
      <c r="N41" s="23">
        <f t="shared" ref="N41:N53" si="7">AF4*$G41</f>
        <v>14.459999999999999</v>
      </c>
      <c r="O41" s="23">
        <f t="shared" ref="O41:O53" si="8">AP4*$G41</f>
        <v>8.9939999999999998</v>
      </c>
      <c r="P41" s="23">
        <f t="shared" ref="P41:P53" si="9">AQ4*$G41</f>
        <v>27.669999999999998</v>
      </c>
      <c r="Q41" s="24">
        <f t="shared" ref="Q41:Q53" si="10">BA4*$G41</f>
        <v>44.01</v>
      </c>
      <c r="R41" s="1"/>
      <c r="S41" s="1"/>
      <c r="T41" s="1"/>
    </row>
    <row r="42" spans="2:20" x14ac:dyDescent="0.15">
      <c r="B42" s="16" t="s">
        <v>106</v>
      </c>
      <c r="C42" s="25">
        <f t="shared" ref="C42:C53" si="11">D24+F24+E24</f>
        <v>2.5</v>
      </c>
      <c r="D42" s="1">
        <f t="shared" ref="D42:D53" si="12">G24</f>
        <v>1.5</v>
      </c>
      <c r="E42" s="1">
        <f t="shared" ref="E42:E53" si="13">E41+C42-D41</f>
        <v>97.5</v>
      </c>
      <c r="F42" s="1">
        <f t="shared" ref="F42:F53" si="14">E42/(E41-D41)</f>
        <v>1.0263157894736843</v>
      </c>
      <c r="G42" s="26">
        <f t="shared" ref="G42:G53" si="15">G41*F42</f>
        <v>1.0263157894736843</v>
      </c>
      <c r="H42" s="27">
        <f t="shared" si="1"/>
        <v>1687.3247368421055</v>
      </c>
      <c r="I42" s="2">
        <f t="shared" si="2"/>
        <v>1586.0171052631579</v>
      </c>
      <c r="J42" s="2">
        <f t="shared" si="3"/>
        <v>101.30763157894737</v>
      </c>
      <c r="K42" s="27">
        <f t="shared" si="4"/>
        <v>14.50184210526316</v>
      </c>
      <c r="L42" s="2">
        <f t="shared" si="5"/>
        <v>29.824736842105267</v>
      </c>
      <c r="M42" s="2">
        <f t="shared" si="6"/>
        <v>292.3973684210527</v>
      </c>
      <c r="N42" s="2">
        <f t="shared" si="7"/>
        <v>14.132368421052632</v>
      </c>
      <c r="O42" s="2">
        <f t="shared" si="8"/>
        <v>9.1136842105263174</v>
      </c>
      <c r="P42" s="2">
        <f t="shared" si="9"/>
        <v>26.078684210526319</v>
      </c>
      <c r="Q42" s="28">
        <f t="shared" si="10"/>
        <v>42.72552631578948</v>
      </c>
      <c r="R42" s="1"/>
      <c r="S42" s="1"/>
      <c r="T42" s="1"/>
    </row>
    <row r="43" spans="2:20" x14ac:dyDescent="0.15">
      <c r="B43" s="16" t="s">
        <v>107</v>
      </c>
      <c r="C43" s="25">
        <f t="shared" si="11"/>
        <v>0.2</v>
      </c>
      <c r="D43" s="1">
        <f t="shared" si="12"/>
        <v>1.5</v>
      </c>
      <c r="E43" s="1">
        <f t="shared" si="13"/>
        <v>96.2</v>
      </c>
      <c r="F43" s="29">
        <f t="shared" si="14"/>
        <v>1.0020833333333334</v>
      </c>
      <c r="G43" s="30">
        <f t="shared" si="15"/>
        <v>1.0284539473684213</v>
      </c>
      <c r="H43" s="27">
        <f t="shared" si="1"/>
        <v>1347.7271907894742</v>
      </c>
      <c r="I43" s="2">
        <f t="shared" si="2"/>
        <v>1248.9956118421057</v>
      </c>
      <c r="J43" s="2">
        <f t="shared" si="3"/>
        <v>98.731578947368462</v>
      </c>
      <c r="K43" s="27">
        <f t="shared" si="4"/>
        <v>14.377786184210528</v>
      </c>
      <c r="L43" s="2">
        <f t="shared" si="5"/>
        <v>28.539597039473691</v>
      </c>
      <c r="M43" s="2">
        <f t="shared" si="6"/>
        <v>234.17896381578956</v>
      </c>
      <c r="N43" s="2">
        <f t="shared" si="7"/>
        <v>14.542338815789476</v>
      </c>
      <c r="O43" s="2">
        <f t="shared" si="8"/>
        <v>9.3280773026315824</v>
      </c>
      <c r="P43" s="2">
        <f t="shared" si="9"/>
        <v>26.441550986842113</v>
      </c>
      <c r="Q43" s="28">
        <f t="shared" si="10"/>
        <v>43.328764802631596</v>
      </c>
      <c r="R43" s="1"/>
      <c r="S43" s="1"/>
      <c r="T43" s="1"/>
    </row>
    <row r="44" spans="2:20" x14ac:dyDescent="0.15">
      <c r="B44" s="16" t="s">
        <v>108</v>
      </c>
      <c r="C44" s="25">
        <f t="shared" si="11"/>
        <v>0.2</v>
      </c>
      <c r="D44" s="1">
        <f t="shared" si="12"/>
        <v>1.5</v>
      </c>
      <c r="E44" s="1">
        <f t="shared" si="13"/>
        <v>94.9</v>
      </c>
      <c r="F44" s="29">
        <f t="shared" si="14"/>
        <v>1.0021119324181627</v>
      </c>
      <c r="G44" s="30">
        <f t="shared" si="15"/>
        <v>1.0306259726004561</v>
      </c>
      <c r="H44" s="27">
        <f t="shared" si="1"/>
        <v>1339.9477457570306</v>
      </c>
      <c r="I44" s="2">
        <f t="shared" si="2"/>
        <v>1247.8303963260023</v>
      </c>
      <c r="J44" s="2">
        <f t="shared" si="3"/>
        <v>92.117349431028757</v>
      </c>
      <c r="K44" s="27">
        <f t="shared" si="4"/>
        <v>13.542425279969994</v>
      </c>
      <c r="L44" s="2">
        <f t="shared" si="5"/>
        <v>26.116062145695555</v>
      </c>
      <c r="M44" s="2">
        <f t="shared" si="6"/>
        <v>247.86554641040965</v>
      </c>
      <c r="N44" s="2">
        <f t="shared" si="7"/>
        <v>14.428763616406385</v>
      </c>
      <c r="O44" s="2">
        <f t="shared" si="8"/>
        <v>9.3271650520341289</v>
      </c>
      <c r="P44" s="2">
        <f t="shared" si="9"/>
        <v>26.167593444325579</v>
      </c>
      <c r="Q44" s="28">
        <f t="shared" si="10"/>
        <v>42.822509161548957</v>
      </c>
      <c r="R44" s="1"/>
      <c r="S44" s="1"/>
      <c r="T44" s="1"/>
    </row>
    <row r="45" spans="2:20" x14ac:dyDescent="0.15">
      <c r="B45" s="16" t="s">
        <v>109</v>
      </c>
      <c r="C45" s="25">
        <f t="shared" si="11"/>
        <v>0.3</v>
      </c>
      <c r="D45" s="1">
        <f t="shared" si="12"/>
        <v>1.5</v>
      </c>
      <c r="E45" s="1">
        <f t="shared" si="13"/>
        <v>93.7</v>
      </c>
      <c r="F45" s="29">
        <f t="shared" si="14"/>
        <v>1.0032119914346895</v>
      </c>
      <c r="G45" s="30">
        <f t="shared" si="15"/>
        <v>1.0339363343968173</v>
      </c>
      <c r="H45" s="27">
        <f t="shared" si="1"/>
        <v>1221.0788109226407</v>
      </c>
      <c r="I45" s="2">
        <f t="shared" si="2"/>
        <v>1138.6017095278071</v>
      </c>
      <c r="J45" s="2">
        <f t="shared" si="3"/>
        <v>82.477101394834108</v>
      </c>
      <c r="K45" s="27">
        <f t="shared" si="4"/>
        <v>12.655380733017044</v>
      </c>
      <c r="L45" s="2">
        <f t="shared" si="5"/>
        <v>23.232549433896484</v>
      </c>
      <c r="M45" s="2">
        <f t="shared" si="6"/>
        <v>254.24494462817739</v>
      </c>
      <c r="N45" s="2">
        <f t="shared" si="7"/>
        <v>14.557823588307185</v>
      </c>
      <c r="O45" s="2">
        <f t="shared" si="8"/>
        <v>9.5122142764507203</v>
      </c>
      <c r="P45" s="2">
        <f t="shared" si="9"/>
        <v>26.334358437086941</v>
      </c>
      <c r="Q45" s="28">
        <f t="shared" si="10"/>
        <v>43.146163234379188</v>
      </c>
      <c r="R45" s="1"/>
      <c r="S45" s="1"/>
      <c r="T45" s="1"/>
    </row>
    <row r="46" spans="2:20" x14ac:dyDescent="0.15">
      <c r="B46" s="16" t="s">
        <v>110</v>
      </c>
      <c r="C46" s="25">
        <f t="shared" si="11"/>
        <v>0.4</v>
      </c>
      <c r="D46" s="1">
        <f t="shared" si="12"/>
        <v>1.5</v>
      </c>
      <c r="E46" s="1">
        <f t="shared" si="13"/>
        <v>92.600000000000009</v>
      </c>
      <c r="F46" s="29">
        <f t="shared" si="14"/>
        <v>1.0043383947939264</v>
      </c>
      <c r="G46" s="30">
        <f t="shared" si="15"/>
        <v>1.0384219584072159</v>
      </c>
      <c r="H46" s="27">
        <f t="shared" si="1"/>
        <v>1051.0076325431114</v>
      </c>
      <c r="I46" s="2">
        <f t="shared" si="2"/>
        <v>982.16025670071281</v>
      </c>
      <c r="J46" s="2">
        <f t="shared" si="3"/>
        <v>68.847375842398407</v>
      </c>
      <c r="K46" s="27">
        <f t="shared" si="4"/>
        <v>10.92419900244391</v>
      </c>
      <c r="L46" s="2">
        <f t="shared" si="5"/>
        <v>18.463142420480299</v>
      </c>
      <c r="M46" s="2">
        <f t="shared" si="6"/>
        <v>260.74775375605191</v>
      </c>
      <c r="N46" s="2">
        <f t="shared" si="7"/>
        <v>14.257533488931074</v>
      </c>
      <c r="O46" s="2">
        <f t="shared" si="8"/>
        <v>9.5950188956826743</v>
      </c>
      <c r="P46" s="2">
        <f t="shared" si="9"/>
        <v>26.064391156021117</v>
      </c>
      <c r="Q46" s="28">
        <f t="shared" si="10"/>
        <v>42.67914249053657</v>
      </c>
      <c r="R46" s="1"/>
      <c r="S46" s="1"/>
      <c r="T46" s="1"/>
    </row>
    <row r="47" spans="2:20" x14ac:dyDescent="0.15">
      <c r="B47" s="16" t="s">
        <v>111</v>
      </c>
      <c r="C47" s="25">
        <f t="shared" si="11"/>
        <v>0.6</v>
      </c>
      <c r="D47" s="1">
        <f t="shared" si="12"/>
        <v>1.5</v>
      </c>
      <c r="E47" s="1">
        <f t="shared" si="13"/>
        <v>91.7</v>
      </c>
      <c r="F47" s="29">
        <f t="shared" si="14"/>
        <v>1.0065861690450055</v>
      </c>
      <c r="G47" s="30">
        <f t="shared" si="15"/>
        <v>1.0452611809653314</v>
      </c>
      <c r="H47" s="27">
        <f t="shared" si="1"/>
        <v>726.27882637014125</v>
      </c>
      <c r="I47" s="2">
        <f t="shared" si="2"/>
        <v>674.0157673218747</v>
      </c>
      <c r="J47" s="2">
        <f t="shared" si="3"/>
        <v>52.26305904826657</v>
      </c>
      <c r="K47" s="27">
        <f t="shared" si="4"/>
        <v>8.7070256374412107</v>
      </c>
      <c r="L47" s="2">
        <f t="shared" si="5"/>
        <v>12.062314028339923</v>
      </c>
      <c r="M47" s="2">
        <f t="shared" si="6"/>
        <v>232.36156052859315</v>
      </c>
      <c r="N47" s="2">
        <f t="shared" si="7"/>
        <v>14.53958302722776</v>
      </c>
      <c r="O47" s="2">
        <f t="shared" si="8"/>
        <v>10.055412560886488</v>
      </c>
      <c r="P47" s="2">
        <f t="shared" si="9"/>
        <v>26.518276161090455</v>
      </c>
      <c r="Q47" s="28">
        <f t="shared" si="10"/>
        <v>43.566486022635011</v>
      </c>
      <c r="R47" s="1"/>
      <c r="S47" s="1"/>
      <c r="T47" s="1"/>
    </row>
    <row r="48" spans="2:20" x14ac:dyDescent="0.15">
      <c r="B48" s="16" t="s">
        <v>112</v>
      </c>
      <c r="C48" s="25">
        <f t="shared" si="11"/>
        <v>0.8</v>
      </c>
      <c r="D48" s="1">
        <f t="shared" si="12"/>
        <v>1.5</v>
      </c>
      <c r="E48" s="1">
        <f t="shared" si="13"/>
        <v>91</v>
      </c>
      <c r="F48" s="29">
        <f t="shared" si="14"/>
        <v>1.0088691796008868</v>
      </c>
      <c r="G48" s="30">
        <f t="shared" si="15"/>
        <v>1.054531790109148</v>
      </c>
      <c r="H48" s="27">
        <f t="shared" si="1"/>
        <v>383.86011691763099</v>
      </c>
      <c r="I48" s="2">
        <f t="shared" si="2"/>
        <v>357.22264389947389</v>
      </c>
      <c r="J48" s="2">
        <f t="shared" si="3"/>
        <v>26.637473018157078</v>
      </c>
      <c r="K48" s="27">
        <f t="shared" si="4"/>
        <v>4.871936870304264</v>
      </c>
      <c r="L48" s="2">
        <f t="shared" si="5"/>
        <v>4.7137571017878912</v>
      </c>
      <c r="M48" s="2">
        <f t="shared" si="6"/>
        <v>234.94968283631817</v>
      </c>
      <c r="N48" s="2">
        <f t="shared" si="7"/>
        <v>14.373268299187686</v>
      </c>
      <c r="O48" s="2">
        <f t="shared" si="8"/>
        <v>10.418774086278381</v>
      </c>
      <c r="P48" s="2">
        <f t="shared" si="9"/>
        <v>26.447657295937429</v>
      </c>
      <c r="Q48" s="28">
        <f t="shared" si="10"/>
        <v>43.478345706200173</v>
      </c>
      <c r="R48" s="1"/>
      <c r="S48" s="1"/>
      <c r="T48" s="1"/>
    </row>
    <row r="49" spans="2:20" x14ac:dyDescent="0.15">
      <c r="B49" s="16" t="s">
        <v>113</v>
      </c>
      <c r="C49" s="25">
        <f t="shared" si="11"/>
        <v>1.6</v>
      </c>
      <c r="D49" s="1">
        <f t="shared" si="12"/>
        <v>1.5</v>
      </c>
      <c r="E49" s="1">
        <f t="shared" si="13"/>
        <v>91.1</v>
      </c>
      <c r="F49" s="29">
        <f t="shared" si="14"/>
        <v>1.017877094972067</v>
      </c>
      <c r="G49" s="30">
        <f t="shared" si="15"/>
        <v>1.0733837550719931</v>
      </c>
      <c r="H49" s="27">
        <f t="shared" si="1"/>
        <v>31.750691475029551</v>
      </c>
      <c r="I49" s="2">
        <f t="shared" si="2"/>
        <v>29.281908838363975</v>
      </c>
      <c r="J49" s="2">
        <f t="shared" si="3"/>
        <v>2.4687826366655838</v>
      </c>
      <c r="K49" s="27">
        <f t="shared" si="4"/>
        <v>0.24687826366655841</v>
      </c>
      <c r="L49" s="2">
        <f t="shared" si="5"/>
        <v>0</v>
      </c>
      <c r="M49" s="2">
        <f t="shared" si="6"/>
        <v>230.56283058946414</v>
      </c>
      <c r="N49" s="2">
        <f t="shared" si="7"/>
        <v>14.157931729399589</v>
      </c>
      <c r="O49" s="2">
        <f t="shared" si="8"/>
        <v>11.227594078053048</v>
      </c>
      <c r="P49" s="2">
        <f t="shared" si="9"/>
        <v>26.501844912727506</v>
      </c>
      <c r="Q49" s="28">
        <f t="shared" si="10"/>
        <v>43.514977430618607</v>
      </c>
      <c r="R49" s="1"/>
      <c r="S49" s="1"/>
      <c r="T49" s="1"/>
    </row>
    <row r="50" spans="2:20" x14ac:dyDescent="0.15">
      <c r="B50" s="16" t="s">
        <v>114</v>
      </c>
      <c r="C50" s="25">
        <f t="shared" si="11"/>
        <v>2.0750000000000002</v>
      </c>
      <c r="D50" s="1">
        <f t="shared" si="12"/>
        <v>1.5</v>
      </c>
      <c r="E50" s="1">
        <f t="shared" si="13"/>
        <v>91.674999999999997</v>
      </c>
      <c r="F50" s="29">
        <f t="shared" si="14"/>
        <v>1.0231584821428572</v>
      </c>
      <c r="G50" s="30">
        <f t="shared" si="15"/>
        <v>1.0982416935962609</v>
      </c>
      <c r="H50" s="27">
        <f t="shared" si="1"/>
        <v>3.6132151719316985</v>
      </c>
      <c r="I50" s="2">
        <f t="shared" si="2"/>
        <v>3.0311470743256805</v>
      </c>
      <c r="J50" s="2">
        <f t="shared" si="3"/>
        <v>0.58206809760601819</v>
      </c>
      <c r="K50" s="27">
        <f t="shared" si="4"/>
        <v>0</v>
      </c>
      <c r="L50" s="2">
        <f t="shared" si="5"/>
        <v>0</v>
      </c>
      <c r="M50" s="2">
        <f t="shared" si="6"/>
        <v>269.39868743916276</v>
      </c>
      <c r="N50" s="2">
        <f t="shared" si="7"/>
        <v>13.695073919145374</v>
      </c>
      <c r="O50" s="2">
        <f t="shared" si="8"/>
        <v>11.817080623095769</v>
      </c>
      <c r="P50" s="2">
        <f t="shared" si="9"/>
        <v>25.764750131768281</v>
      </c>
      <c r="Q50" s="28">
        <f t="shared" si="10"/>
        <v>42.095604115544681</v>
      </c>
      <c r="R50" s="1"/>
      <c r="S50" s="1"/>
      <c r="T50" s="1"/>
    </row>
    <row r="51" spans="2:20" x14ac:dyDescent="0.15">
      <c r="B51" s="16" t="s">
        <v>115</v>
      </c>
      <c r="C51" s="25">
        <f t="shared" si="11"/>
        <v>2.75</v>
      </c>
      <c r="D51" s="1">
        <f t="shared" si="12"/>
        <v>1.5</v>
      </c>
      <c r="E51" s="1">
        <f t="shared" si="13"/>
        <v>92.924999999999997</v>
      </c>
      <c r="F51" s="29">
        <f t="shared" si="14"/>
        <v>1.030496257277516</v>
      </c>
      <c r="G51" s="30">
        <f t="shared" si="15"/>
        <v>1.1317339548370673</v>
      </c>
      <c r="H51" s="27">
        <f t="shared" si="1"/>
        <v>1.5844275367718943</v>
      </c>
      <c r="I51" s="2">
        <f t="shared" si="2"/>
        <v>1.2109553316756621</v>
      </c>
      <c r="J51" s="2">
        <f t="shared" si="3"/>
        <v>0.37347220509623213</v>
      </c>
      <c r="K51" s="27">
        <f t="shared" si="4"/>
        <v>0</v>
      </c>
      <c r="L51" s="2">
        <f t="shared" si="5"/>
        <v>0</v>
      </c>
      <c r="M51" s="2">
        <f t="shared" si="6"/>
        <v>228.6102588770876</v>
      </c>
      <c r="N51" s="2">
        <f t="shared" si="7"/>
        <v>13.64871149533503</v>
      </c>
      <c r="O51" s="2">
        <f t="shared" si="8"/>
        <v>13.263921950690428</v>
      </c>
      <c r="P51" s="2">
        <f t="shared" si="9"/>
        <v>26.109102338091144</v>
      </c>
      <c r="Q51" s="28">
        <f t="shared" si="10"/>
        <v>42.711639455550923</v>
      </c>
      <c r="R51" s="1"/>
      <c r="S51" s="1"/>
      <c r="T51" s="1"/>
    </row>
    <row r="52" spans="2:20" x14ac:dyDescent="0.15">
      <c r="B52" s="16" t="s">
        <v>116</v>
      </c>
      <c r="C52" s="25">
        <f t="shared" si="11"/>
        <v>3.4</v>
      </c>
      <c r="D52" s="1">
        <f t="shared" si="12"/>
        <v>1.5</v>
      </c>
      <c r="E52" s="1">
        <f t="shared" si="13"/>
        <v>94.825000000000003</v>
      </c>
      <c r="F52" s="29">
        <f t="shared" si="14"/>
        <v>1.0371889526934646</v>
      </c>
      <c r="G52" s="30">
        <f t="shared" si="15"/>
        <v>1.1738219553450906</v>
      </c>
      <c r="H52" s="27">
        <f t="shared" si="1"/>
        <v>0.4343141234776835</v>
      </c>
      <c r="I52" s="2">
        <f t="shared" si="2"/>
        <v>8.216753687415633E-2</v>
      </c>
      <c r="J52" s="2">
        <f t="shared" si="3"/>
        <v>0.3521465866035271</v>
      </c>
      <c r="K52" s="27">
        <f t="shared" si="4"/>
        <v>0</v>
      </c>
      <c r="L52" s="2">
        <f t="shared" si="5"/>
        <v>0</v>
      </c>
      <c r="M52" s="2">
        <f t="shared" si="6"/>
        <v>224.66952225305036</v>
      </c>
      <c r="N52" s="2">
        <f t="shared" si="7"/>
        <v>13.815884414411716</v>
      </c>
      <c r="O52" s="2">
        <f t="shared" si="8"/>
        <v>14.77841841779469</v>
      </c>
      <c r="P52" s="2">
        <f t="shared" si="9"/>
        <v>26.047109189107559</v>
      </c>
      <c r="Q52" s="28">
        <f t="shared" si="10"/>
        <v>42.644951637687136</v>
      </c>
      <c r="R52" s="1"/>
      <c r="S52" s="1"/>
      <c r="T52" s="1"/>
    </row>
    <row r="53" spans="2:20" x14ac:dyDescent="0.15">
      <c r="B53" s="16" t="s">
        <v>117</v>
      </c>
      <c r="C53" s="25">
        <f t="shared" si="11"/>
        <v>4</v>
      </c>
      <c r="D53" s="1">
        <f t="shared" si="12"/>
        <v>1.5</v>
      </c>
      <c r="E53" s="1">
        <f t="shared" si="13"/>
        <v>97.325000000000003</v>
      </c>
      <c r="F53" s="29">
        <f t="shared" si="14"/>
        <v>1.0428609697294402</v>
      </c>
      <c r="G53" s="30">
        <f t="shared" si="15"/>
        <v>1.2241331026408888</v>
      </c>
      <c r="H53" s="27">
        <f t="shared" si="1"/>
        <v>0.35499859976585774</v>
      </c>
      <c r="I53" s="2">
        <f t="shared" si="2"/>
        <v>0</v>
      </c>
      <c r="J53" s="2">
        <f t="shared" si="3"/>
        <v>0.35499859976585774</v>
      </c>
      <c r="K53" s="27">
        <f t="shared" si="4"/>
        <v>0</v>
      </c>
      <c r="L53" s="2">
        <f t="shared" si="5"/>
        <v>0</v>
      </c>
      <c r="M53" s="2">
        <f t="shared" si="6"/>
        <v>228.0559970219976</v>
      </c>
      <c r="N53" s="2">
        <f t="shared" si="7"/>
        <v>14.065289349343812</v>
      </c>
      <c r="O53" s="2">
        <f t="shared" si="8"/>
        <v>16.905278147470675</v>
      </c>
      <c r="P53" s="2">
        <f t="shared" si="9"/>
        <v>26.526964334228058</v>
      </c>
      <c r="Q53" s="28">
        <f t="shared" si="10"/>
        <v>43.37103582656669</v>
      </c>
      <c r="R53" s="1"/>
      <c r="S53" s="1"/>
      <c r="T53" s="1"/>
    </row>
    <row r="54" spans="2:20" x14ac:dyDescent="0.15">
      <c r="B54" s="16"/>
      <c r="C54" s="25"/>
      <c r="D54" s="1"/>
      <c r="E54" s="1"/>
      <c r="F54" s="1"/>
      <c r="G54" s="26"/>
      <c r="H54" s="25"/>
      <c r="I54" s="1"/>
      <c r="J54" s="1"/>
      <c r="K54" s="25"/>
      <c r="L54" s="1"/>
      <c r="M54" s="1"/>
      <c r="N54" s="1"/>
      <c r="O54" s="1"/>
      <c r="P54" s="1"/>
      <c r="Q54" s="26"/>
      <c r="R54" s="1"/>
      <c r="S54" s="1"/>
      <c r="T54" s="1"/>
    </row>
    <row r="55" spans="2:20" x14ac:dyDescent="0.15">
      <c r="B55" s="16"/>
      <c r="C55" s="25"/>
      <c r="D55" s="1"/>
      <c r="E55" s="1"/>
      <c r="F55" s="1"/>
      <c r="G55" s="26"/>
      <c r="H55" s="25"/>
      <c r="I55" s="1"/>
      <c r="J55" s="1"/>
      <c r="K55" s="25"/>
      <c r="L55" s="1"/>
      <c r="M55" s="1"/>
      <c r="N55" s="1"/>
      <c r="O55" s="1"/>
      <c r="P55" s="1"/>
      <c r="Q55" s="26"/>
      <c r="R55" s="1"/>
      <c r="S55" s="1"/>
      <c r="T55" s="1"/>
    </row>
    <row r="56" spans="2:20" x14ac:dyDescent="0.15">
      <c r="B56" s="16"/>
      <c r="C56" s="25"/>
      <c r="D56" s="1"/>
      <c r="E56" s="1"/>
      <c r="F56" s="1"/>
      <c r="G56" s="26"/>
      <c r="H56" s="25"/>
      <c r="I56" s="1"/>
      <c r="J56" s="1"/>
      <c r="K56" s="25"/>
      <c r="L56" s="1"/>
      <c r="M56" s="1"/>
      <c r="N56" s="1"/>
      <c r="O56" s="1"/>
      <c r="P56" s="1"/>
      <c r="Q56" s="26"/>
      <c r="R56" s="1"/>
      <c r="S56" s="1"/>
      <c r="T56" s="1"/>
    </row>
    <row r="57" spans="2:20" x14ac:dyDescent="0.15">
      <c r="B57" s="16"/>
      <c r="C57" s="25"/>
      <c r="D57" s="1"/>
      <c r="E57" s="1"/>
      <c r="F57" s="1"/>
      <c r="G57" s="26"/>
      <c r="H57" s="25"/>
      <c r="I57" s="1"/>
      <c r="J57" s="1"/>
      <c r="K57" s="25"/>
      <c r="L57" s="1"/>
      <c r="M57" s="1"/>
      <c r="N57" s="1"/>
      <c r="O57" s="1"/>
      <c r="P57" s="1"/>
      <c r="Q57" s="26"/>
      <c r="R57" s="1"/>
      <c r="S57" s="1"/>
      <c r="T57" s="1"/>
    </row>
    <row r="58" spans="2:20" x14ac:dyDescent="0.15">
      <c r="B58" s="16"/>
      <c r="C58" s="25"/>
      <c r="D58" s="1"/>
      <c r="E58" s="1"/>
      <c r="F58" s="1"/>
      <c r="G58" s="26"/>
      <c r="H58" s="25"/>
      <c r="I58" s="1"/>
      <c r="J58" s="1"/>
      <c r="K58" s="25"/>
      <c r="L58" s="1"/>
      <c r="M58" s="1"/>
      <c r="N58" s="1"/>
      <c r="O58" s="1"/>
      <c r="P58" s="1"/>
      <c r="Q58" s="26"/>
      <c r="R58" s="1"/>
      <c r="S58" s="1"/>
      <c r="T58" s="1"/>
    </row>
    <row r="59" spans="2:20" ht="15" thickBot="1" x14ac:dyDescent="0.2">
      <c r="B59" s="31"/>
      <c r="C59" s="32"/>
      <c r="D59" s="33"/>
      <c r="E59" s="33"/>
      <c r="F59" s="33"/>
      <c r="G59" s="34"/>
      <c r="H59" s="32"/>
      <c r="I59" s="33"/>
      <c r="J59" s="33"/>
      <c r="K59" s="32"/>
      <c r="L59" s="33"/>
      <c r="M59" s="33"/>
      <c r="N59" s="33"/>
      <c r="O59" s="33"/>
      <c r="P59" s="33"/>
      <c r="Q59" s="34"/>
      <c r="R59" s="1"/>
      <c r="S59" s="1"/>
      <c r="T59" s="1"/>
    </row>
    <row r="61" spans="2:20" x14ac:dyDescent="0.15">
      <c r="E61" s="1">
        <v>42.7</v>
      </c>
      <c r="F61" s="1">
        <v>126.07</v>
      </c>
    </row>
    <row r="62" spans="2:20" ht="15" thickBot="1" x14ac:dyDescent="0.2"/>
    <row r="63" spans="2:20" ht="15" thickBot="1" x14ac:dyDescent="0.2">
      <c r="B63" s="1"/>
      <c r="C63" s="41" t="s">
        <v>153</v>
      </c>
      <c r="D63" s="42"/>
      <c r="E63" s="43" t="s">
        <v>152</v>
      </c>
      <c r="F63" s="43"/>
      <c r="G63" s="13" t="s">
        <v>151</v>
      </c>
      <c r="H63" s="14" t="s">
        <v>150</v>
      </c>
      <c r="I63" s="14" t="s">
        <v>150</v>
      </c>
      <c r="J63" s="14" t="s">
        <v>150</v>
      </c>
      <c r="K63" s="14" t="s">
        <v>150</v>
      </c>
      <c r="L63" s="14" t="s">
        <v>150</v>
      </c>
      <c r="M63" s="14" t="s">
        <v>150</v>
      </c>
      <c r="N63" s="14" t="s">
        <v>150</v>
      </c>
      <c r="O63" s="14" t="s">
        <v>150</v>
      </c>
      <c r="P63" s="15" t="s">
        <v>150</v>
      </c>
      <c r="Q63" s="1" t="s">
        <v>150</v>
      </c>
      <c r="R63" s="1" t="s">
        <v>150</v>
      </c>
      <c r="S63" s="1" t="s">
        <v>150</v>
      </c>
    </row>
    <row r="64" spans="2:20" ht="15" thickBot="1" x14ac:dyDescent="0.2">
      <c r="B64" s="13" t="s">
        <v>150</v>
      </c>
      <c r="C64" s="1" t="s">
        <v>149</v>
      </c>
      <c r="D64" s="1" t="s">
        <v>148</v>
      </c>
      <c r="E64" s="1" t="s">
        <v>149</v>
      </c>
      <c r="F64" s="1" t="s">
        <v>148</v>
      </c>
      <c r="G64" s="35" t="s">
        <v>147</v>
      </c>
      <c r="H64" s="18" t="s">
        <v>146</v>
      </c>
      <c r="I64" s="18" t="s">
        <v>145</v>
      </c>
      <c r="J64" s="18" t="s">
        <v>20</v>
      </c>
      <c r="K64" s="18" t="s">
        <v>21</v>
      </c>
      <c r="L64" s="18" t="s">
        <v>22</v>
      </c>
      <c r="M64" s="18" t="s">
        <v>28</v>
      </c>
      <c r="N64" s="18" t="s">
        <v>38</v>
      </c>
      <c r="O64" s="18" t="s">
        <v>39</v>
      </c>
      <c r="P64" s="36" t="s">
        <v>49</v>
      </c>
      <c r="Q64" s="1"/>
      <c r="R64" s="1"/>
      <c r="S64" s="1"/>
    </row>
    <row r="65" spans="2:19" x14ac:dyDescent="0.15">
      <c r="B65" s="12" t="s">
        <v>144</v>
      </c>
      <c r="C65" s="13">
        <v>0</v>
      </c>
      <c r="D65" s="14">
        <v>0</v>
      </c>
      <c r="E65" s="13">
        <v>0</v>
      </c>
      <c r="F65" s="37">
        <v>0</v>
      </c>
      <c r="G65" s="22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4">
        <v>0</v>
      </c>
      <c r="Q65" s="1"/>
      <c r="R65" s="1"/>
      <c r="S65" s="1"/>
    </row>
    <row r="66" spans="2:19" x14ac:dyDescent="0.15">
      <c r="B66" s="16" t="s">
        <v>106</v>
      </c>
      <c r="C66" s="25">
        <f t="shared" ref="C66:C77" si="16">(F24/1000*126.07)/(100/1000)</f>
        <v>0.25213999999999998</v>
      </c>
      <c r="D66" s="1">
        <f t="shared" ref="D66:D77" si="17">D65+C66</f>
        <v>0.25213999999999998</v>
      </c>
      <c r="E66" s="25">
        <f t="shared" ref="E66:E77" si="18">C66*($E$61/$F$61)</f>
        <v>8.5400000000000004E-2</v>
      </c>
      <c r="F66" s="6">
        <f t="shared" ref="F66:F77" si="19">E66+F65</f>
        <v>8.5400000000000004E-2</v>
      </c>
      <c r="G66" s="25">
        <f t="shared" ref="G66:P66" si="20">(H$41-H42)/(H$41)*100</f>
        <v>-19.09364639750039</v>
      </c>
      <c r="H66" s="1">
        <f t="shared" si="20"/>
        <v>-20.90535524622636</v>
      </c>
      <c r="I66" s="1">
        <f t="shared" si="20"/>
        <v>3.5358341865461664</v>
      </c>
      <c r="J66" s="1">
        <f t="shared" si="20"/>
        <v>5.5869654605262999</v>
      </c>
      <c r="K66" s="1">
        <f t="shared" si="20"/>
        <v>1.8600301345664154</v>
      </c>
      <c r="L66" s="1">
        <f t="shared" si="20"/>
        <v>-24.054886899046537</v>
      </c>
      <c r="M66" s="1">
        <f t="shared" si="20"/>
        <v>2.2657785542694797</v>
      </c>
      <c r="N66" s="1">
        <f t="shared" si="20"/>
        <v>-1.3307117025385549</v>
      </c>
      <c r="O66" s="1">
        <f t="shared" si="20"/>
        <v>5.7510509196735793</v>
      </c>
      <c r="P66" s="26">
        <f t="shared" si="20"/>
        <v>2.9185950561475069</v>
      </c>
      <c r="Q66" s="1"/>
      <c r="R66" s="1"/>
      <c r="S66" s="1"/>
    </row>
    <row r="67" spans="2:19" x14ac:dyDescent="0.15">
      <c r="B67" s="16" t="s">
        <v>107</v>
      </c>
      <c r="C67" s="25">
        <f t="shared" si="16"/>
        <v>0.25213999999999998</v>
      </c>
      <c r="D67" s="1">
        <f t="shared" si="17"/>
        <v>0.50427999999999995</v>
      </c>
      <c r="E67" s="25">
        <f t="shared" si="18"/>
        <v>8.5400000000000004E-2</v>
      </c>
      <c r="F67" s="6">
        <f t="shared" si="19"/>
        <v>0.17080000000000001</v>
      </c>
      <c r="G67" s="25">
        <f t="shared" ref="G67:P67" si="21">(H$41-H43)/(H$41)*100</f>
        <v>4.875604561709328</v>
      </c>
      <c r="H67" s="1">
        <f t="shared" si="21"/>
        <v>4.7864883363338881</v>
      </c>
      <c r="I67" s="1">
        <f t="shared" si="21"/>
        <v>5.9887270666167263</v>
      </c>
      <c r="J67" s="1">
        <f t="shared" si="21"/>
        <v>6.394621196546038</v>
      </c>
      <c r="K67" s="1">
        <f t="shared" si="21"/>
        <v>6.0888547565854223</v>
      </c>
      <c r="L67" s="1">
        <f t="shared" si="21"/>
        <v>0.64532718888861218</v>
      </c>
      <c r="M67" s="1">
        <f t="shared" si="21"/>
        <v>-0.56942472883455664</v>
      </c>
      <c r="N67" s="1">
        <f t="shared" si="21"/>
        <v>-3.7144463267910011</v>
      </c>
      <c r="O67" s="1">
        <f t="shared" si="21"/>
        <v>4.4396422593346045</v>
      </c>
      <c r="P67" s="26">
        <f t="shared" si="21"/>
        <v>1.5479100144703515</v>
      </c>
      <c r="Q67" s="1"/>
      <c r="R67" s="1"/>
      <c r="S67" s="1"/>
    </row>
    <row r="68" spans="2:19" x14ac:dyDescent="0.15">
      <c r="B68" s="16" t="s">
        <v>108</v>
      </c>
      <c r="C68" s="25">
        <f t="shared" si="16"/>
        <v>0.25213999999999998</v>
      </c>
      <c r="D68" s="1">
        <f t="shared" si="17"/>
        <v>0.75641999999999987</v>
      </c>
      <c r="E68" s="25">
        <f t="shared" si="18"/>
        <v>8.5400000000000004E-2</v>
      </c>
      <c r="F68" s="6">
        <f t="shared" si="19"/>
        <v>0.25619999999999998</v>
      </c>
      <c r="G68" s="25">
        <f t="shared" ref="G68:P68" si="22">(H$41-H44)/(H$41)*100</f>
        <v>5.4246882417107134</v>
      </c>
      <c r="H68" s="1">
        <f t="shared" si="22"/>
        <v>4.8753151184949335</v>
      </c>
      <c r="I68" s="1">
        <f t="shared" si="22"/>
        <v>12.286733671333597</v>
      </c>
      <c r="J68" s="1">
        <f t="shared" si="22"/>
        <v>11.833168750195352</v>
      </c>
      <c r="K68" s="1">
        <f t="shared" si="22"/>
        <v>14.063632294519401</v>
      </c>
      <c r="L68" s="1">
        <f t="shared" si="22"/>
        <v>-5.1614537167626775</v>
      </c>
      <c r="M68" s="1">
        <f t="shared" si="22"/>
        <v>0.2160192503016154</v>
      </c>
      <c r="N68" s="1">
        <f t="shared" si="22"/>
        <v>-3.7043034471217386</v>
      </c>
      <c r="O68" s="1">
        <f t="shared" si="22"/>
        <v>5.4297309565392808</v>
      </c>
      <c r="P68" s="26">
        <f t="shared" si="22"/>
        <v>2.6982295806658501</v>
      </c>
      <c r="Q68" s="1"/>
      <c r="R68" s="1"/>
      <c r="S68" s="1"/>
    </row>
    <row r="69" spans="2:19" x14ac:dyDescent="0.15">
      <c r="B69" s="16" t="s">
        <v>109</v>
      </c>
      <c r="C69" s="25">
        <f t="shared" si="16"/>
        <v>0.37820999999999994</v>
      </c>
      <c r="D69" s="1">
        <f t="shared" si="17"/>
        <v>1.1346299999999998</v>
      </c>
      <c r="E69" s="25">
        <f t="shared" si="18"/>
        <v>0.12809999999999999</v>
      </c>
      <c r="F69" s="6">
        <f t="shared" si="19"/>
        <v>0.38429999999999997</v>
      </c>
      <c r="G69" s="25">
        <f t="shared" ref="G69:P69" si="23">(H$41-H45)/(H$41)*100</f>
        <v>13.814617331062449</v>
      </c>
      <c r="H69" s="1">
        <f t="shared" si="23"/>
        <v>13.202043207737921</v>
      </c>
      <c r="I69" s="1">
        <f t="shared" si="23"/>
        <v>21.466086406686191</v>
      </c>
      <c r="J69" s="1">
        <f t="shared" si="23"/>
        <v>17.608198352753622</v>
      </c>
      <c r="K69" s="1">
        <f t="shared" si="23"/>
        <v>23.55199264923829</v>
      </c>
      <c r="L69" s="1">
        <f t="shared" si="23"/>
        <v>-7.8680291167489926</v>
      </c>
      <c r="M69" s="1">
        <f t="shared" si="23"/>
        <v>-0.67651167570668103</v>
      </c>
      <c r="N69" s="1">
        <f t="shared" si="23"/>
        <v>-5.7617775900680517</v>
      </c>
      <c r="O69" s="1">
        <f t="shared" si="23"/>
        <v>4.8270385360067127</v>
      </c>
      <c r="P69" s="26">
        <f t="shared" si="23"/>
        <v>1.9628192811197691</v>
      </c>
      <c r="Q69" s="1"/>
      <c r="R69" s="1"/>
      <c r="S69" s="1"/>
    </row>
    <row r="70" spans="2:19" x14ac:dyDescent="0.15">
      <c r="B70" s="16" t="s">
        <v>110</v>
      </c>
      <c r="C70" s="25">
        <f t="shared" si="16"/>
        <v>0.50427999999999995</v>
      </c>
      <c r="D70" s="1">
        <f t="shared" si="17"/>
        <v>1.6389099999999996</v>
      </c>
      <c r="E70" s="25">
        <f t="shared" si="18"/>
        <v>0.17080000000000001</v>
      </c>
      <c r="F70" s="6">
        <f t="shared" si="19"/>
        <v>0.55509999999999993</v>
      </c>
      <c r="G70" s="25">
        <f t="shared" ref="G70:P70" si="24">(H$41-H46)/(H$41)*100</f>
        <v>25.818469546401136</v>
      </c>
      <c r="H70" s="1">
        <f t="shared" si="24"/>
        <v>25.127897832210721</v>
      </c>
      <c r="I70" s="1">
        <f t="shared" si="24"/>
        <v>34.44418178992926</v>
      </c>
      <c r="J70" s="1">
        <f t="shared" si="24"/>
        <v>28.87891274450579</v>
      </c>
      <c r="K70" s="1">
        <f t="shared" si="24"/>
        <v>39.245994009607443</v>
      </c>
      <c r="L70" s="1">
        <f t="shared" si="24"/>
        <v>-10.626963833708905</v>
      </c>
      <c r="M70" s="1">
        <f t="shared" si="24"/>
        <v>1.4001833407256239</v>
      </c>
      <c r="N70" s="1">
        <f t="shared" si="24"/>
        <v>-6.6824426916018957</v>
      </c>
      <c r="O70" s="1">
        <f t="shared" si="24"/>
        <v>5.8027063389189797</v>
      </c>
      <c r="P70" s="26">
        <f t="shared" si="24"/>
        <v>3.0239888876696841</v>
      </c>
      <c r="Q70" s="1"/>
      <c r="R70" s="1"/>
      <c r="S70" s="1"/>
    </row>
    <row r="71" spans="2:19" x14ac:dyDescent="0.15">
      <c r="B71" s="16" t="s">
        <v>111</v>
      </c>
      <c r="C71" s="25">
        <f t="shared" si="16"/>
        <v>0.75641999999999987</v>
      </c>
      <c r="D71" s="1">
        <f t="shared" si="17"/>
        <v>2.3953299999999995</v>
      </c>
      <c r="E71" s="25">
        <f t="shared" si="18"/>
        <v>0.25619999999999998</v>
      </c>
      <c r="F71" s="6">
        <f t="shared" si="19"/>
        <v>0.81129999999999991</v>
      </c>
      <c r="G71" s="25">
        <f t="shared" ref="G71:L77" si="25">(H$41-H47)/(H$41)*100</f>
        <v>48.738264872714225</v>
      </c>
      <c r="H71" s="1">
        <f t="shared" si="25"/>
        <v>48.618387835049461</v>
      </c>
      <c r="I71" s="1">
        <f t="shared" si="25"/>
        <v>50.235610927084529</v>
      </c>
      <c r="J71" s="1">
        <f t="shared" si="25"/>
        <v>43.313635172908782</v>
      </c>
      <c r="K71" s="1">
        <f t="shared" si="25"/>
        <v>60.308278945903517</v>
      </c>
      <c r="L71" s="1">
        <f t="shared" si="25"/>
        <v>1.4163934965663436</v>
      </c>
      <c r="M71" s="1"/>
      <c r="N71" s="1"/>
      <c r="O71" s="1">
        <f t="shared" ref="O71:P77" si="26">(P$41-P47)/(P$41)*100</f>
        <v>4.1623557604248038</v>
      </c>
      <c r="P71" s="26">
        <f t="shared" si="26"/>
        <v>1.0077572764485039</v>
      </c>
      <c r="Q71" s="1"/>
      <c r="R71" s="1"/>
      <c r="S71" s="1"/>
    </row>
    <row r="72" spans="2:19" x14ac:dyDescent="0.15">
      <c r="B72" s="16" t="s">
        <v>112</v>
      </c>
      <c r="C72" s="25">
        <f t="shared" si="16"/>
        <v>1.0085599999999999</v>
      </c>
      <c r="D72" s="1">
        <f t="shared" si="17"/>
        <v>3.4038899999999996</v>
      </c>
      <c r="E72" s="25">
        <f t="shared" si="18"/>
        <v>0.34160000000000001</v>
      </c>
      <c r="F72" s="6">
        <f t="shared" si="19"/>
        <v>1.1528999999999998</v>
      </c>
      <c r="G72" s="25">
        <f t="shared" si="25"/>
        <v>72.906637334168707</v>
      </c>
      <c r="H72" s="1">
        <f t="shared" si="25"/>
        <v>72.768181049664122</v>
      </c>
      <c r="I72" s="1">
        <f t="shared" si="25"/>
        <v>74.636050867772084</v>
      </c>
      <c r="J72" s="1">
        <f t="shared" si="25"/>
        <v>68.281661000623288</v>
      </c>
      <c r="K72" s="1">
        <f t="shared" si="25"/>
        <v>84.489117796025369</v>
      </c>
      <c r="L72" s="1">
        <f t="shared" si="25"/>
        <v>0.31833566554172343</v>
      </c>
      <c r="M72" s="1">
        <f t="shared" ref="M72:N77" si="27">(N$41-N48)/(N$41)*100</f>
        <v>0.59980429330783824</v>
      </c>
      <c r="N72" s="1">
        <f t="shared" si="27"/>
        <v>-15.841384103606639</v>
      </c>
      <c r="O72" s="1">
        <f t="shared" si="26"/>
        <v>4.4175739214404386</v>
      </c>
      <c r="P72" s="26">
        <f t="shared" si="26"/>
        <v>1.2080306607585209</v>
      </c>
      <c r="Q72" s="1"/>
      <c r="R72" s="1"/>
      <c r="S72" s="1"/>
    </row>
    <row r="73" spans="2:19" x14ac:dyDescent="0.15">
      <c r="B73" s="16" t="s">
        <v>113</v>
      </c>
      <c r="C73" s="25">
        <f t="shared" si="16"/>
        <v>2.0171199999999998</v>
      </c>
      <c r="D73" s="1">
        <f t="shared" si="17"/>
        <v>5.421009999999999</v>
      </c>
      <c r="E73" s="25">
        <f t="shared" si="18"/>
        <v>0.68320000000000003</v>
      </c>
      <c r="F73" s="6">
        <f t="shared" si="19"/>
        <v>1.8360999999999998</v>
      </c>
      <c r="G73" s="25">
        <f t="shared" si="25"/>
        <v>97.758993547098612</v>
      </c>
      <c r="H73" s="1">
        <f t="shared" si="25"/>
        <v>97.767779692513102</v>
      </c>
      <c r="I73" s="1">
        <f t="shared" si="25"/>
        <v>97.649248591552563</v>
      </c>
      <c r="J73" s="1">
        <f t="shared" si="25"/>
        <v>98.392719637587504</v>
      </c>
      <c r="K73" s="1">
        <f t="shared" si="25"/>
        <v>100</v>
      </c>
      <c r="L73" s="1">
        <f t="shared" si="25"/>
        <v>2.1795372976393192</v>
      </c>
      <c r="M73" s="1">
        <f t="shared" si="27"/>
        <v>2.0889921894910781</v>
      </c>
      <c r="N73" s="1">
        <f t="shared" si="27"/>
        <v>-24.834268157138634</v>
      </c>
      <c r="O73" s="1">
        <f t="shared" si="26"/>
        <v>4.2217386601824796</v>
      </c>
      <c r="P73" s="26">
        <f t="shared" si="26"/>
        <v>1.1247956586716441</v>
      </c>
      <c r="Q73" s="1"/>
      <c r="R73" s="1"/>
      <c r="S73" s="1"/>
    </row>
    <row r="74" spans="2:19" x14ac:dyDescent="0.15">
      <c r="B74" s="16" t="s">
        <v>114</v>
      </c>
      <c r="C74" s="25">
        <f t="shared" si="16"/>
        <v>2.5213999999999994</v>
      </c>
      <c r="D74" s="1">
        <f t="shared" si="17"/>
        <v>7.9424099999999989</v>
      </c>
      <c r="E74" s="25">
        <f t="shared" si="18"/>
        <v>0.85399999999999987</v>
      </c>
      <c r="F74" s="6">
        <f t="shared" si="19"/>
        <v>2.6900999999999997</v>
      </c>
      <c r="G74" s="25">
        <f t="shared" si="25"/>
        <v>99.744974419773243</v>
      </c>
      <c r="H74" s="1">
        <f t="shared" si="25"/>
        <v>99.768929406493328</v>
      </c>
      <c r="I74" s="1">
        <f t="shared" si="25"/>
        <v>99.44576027879566</v>
      </c>
      <c r="J74" s="1">
        <f t="shared" si="25"/>
        <v>100</v>
      </c>
      <c r="K74" s="1">
        <f t="shared" si="25"/>
        <v>100</v>
      </c>
      <c r="L74" s="1">
        <f t="shared" si="25"/>
        <v>-14.297279354757206</v>
      </c>
      <c r="M74" s="1">
        <f t="shared" si="27"/>
        <v>5.2899452341260398</v>
      </c>
      <c r="N74" s="1">
        <f t="shared" si="27"/>
        <v>-31.388488137600284</v>
      </c>
      <c r="O74" s="1">
        <f t="shared" si="26"/>
        <v>6.8856157146068577</v>
      </c>
      <c r="P74" s="26">
        <f t="shared" si="26"/>
        <v>4.3499111212345305</v>
      </c>
      <c r="Q74" s="1"/>
      <c r="R74" s="1"/>
      <c r="S74" s="1"/>
    </row>
    <row r="75" spans="2:19" x14ac:dyDescent="0.15">
      <c r="B75" s="16" t="s">
        <v>115</v>
      </c>
      <c r="C75" s="25">
        <f t="shared" si="16"/>
        <v>3.1517499999999998</v>
      </c>
      <c r="D75" s="1">
        <f t="shared" si="17"/>
        <v>11.094159999999999</v>
      </c>
      <c r="E75" s="25">
        <f t="shared" si="18"/>
        <v>1.0675000000000001</v>
      </c>
      <c r="F75" s="6">
        <f t="shared" si="19"/>
        <v>3.7576000000000001</v>
      </c>
      <c r="G75" s="25">
        <f t="shared" si="25"/>
        <v>99.888168976198415</v>
      </c>
      <c r="H75" s="1">
        <f t="shared" si="25"/>
        <v>99.907686377355148</v>
      </c>
      <c r="I75" s="1">
        <f t="shared" si="25"/>
        <v>99.64438330896084</v>
      </c>
      <c r="J75" s="1">
        <f t="shared" si="25"/>
        <v>100</v>
      </c>
      <c r="K75" s="1">
        <f t="shared" si="25"/>
        <v>100</v>
      </c>
      <c r="L75" s="1">
        <f t="shared" si="25"/>
        <v>3.0079512613120127</v>
      </c>
      <c r="M75" s="1">
        <f t="shared" si="27"/>
        <v>5.6105705716802818</v>
      </c>
      <c r="N75" s="1">
        <f t="shared" si="27"/>
        <v>-47.475227381481297</v>
      </c>
      <c r="O75" s="1">
        <f t="shared" si="26"/>
        <v>5.6411191250771733</v>
      </c>
      <c r="P75" s="26">
        <f t="shared" si="26"/>
        <v>2.9501489308090774</v>
      </c>
      <c r="Q75" s="1"/>
      <c r="R75" s="1"/>
      <c r="S75" s="1"/>
    </row>
    <row r="76" spans="2:19" x14ac:dyDescent="0.15">
      <c r="B76" s="16" t="s">
        <v>116</v>
      </c>
      <c r="C76" s="25">
        <f t="shared" si="16"/>
        <v>3.7820999999999998</v>
      </c>
      <c r="D76" s="1">
        <f t="shared" si="17"/>
        <v>14.876259999999998</v>
      </c>
      <c r="E76" s="25">
        <f t="shared" si="18"/>
        <v>1.2810000000000001</v>
      </c>
      <c r="F76" s="6">
        <f t="shared" si="19"/>
        <v>5.0386000000000006</v>
      </c>
      <c r="G76" s="25">
        <f t="shared" si="25"/>
        <v>99.969345525779659</v>
      </c>
      <c r="H76" s="1">
        <f t="shared" si="25"/>
        <v>99.993736199185676</v>
      </c>
      <c r="I76" s="1">
        <f t="shared" si="25"/>
        <v>99.664689360600704</v>
      </c>
      <c r="J76" s="1">
        <f t="shared" si="25"/>
        <v>100</v>
      </c>
      <c r="K76" s="1">
        <f t="shared" si="25"/>
        <v>100</v>
      </c>
      <c r="L76" s="1">
        <f t="shared" si="25"/>
        <v>4.6798802490240377</v>
      </c>
      <c r="M76" s="1">
        <f t="shared" si="27"/>
        <v>4.4544646306243632</v>
      </c>
      <c r="N76" s="1">
        <f t="shared" si="27"/>
        <v>-64.314191881195143</v>
      </c>
      <c r="O76" s="1">
        <f t="shared" si="26"/>
        <v>5.8651637545805544</v>
      </c>
      <c r="P76" s="26">
        <f t="shared" si="26"/>
        <v>3.1016777148667627</v>
      </c>
      <c r="Q76" s="1"/>
      <c r="R76" s="1"/>
      <c r="S76" s="1"/>
    </row>
    <row r="77" spans="2:19" x14ac:dyDescent="0.15">
      <c r="B77" s="16" t="s">
        <v>117</v>
      </c>
      <c r="C77" s="25">
        <f t="shared" si="16"/>
        <v>4.4124499999999998</v>
      </c>
      <c r="D77" s="1">
        <f t="shared" si="17"/>
        <v>19.288709999999998</v>
      </c>
      <c r="E77" s="25">
        <f t="shared" si="18"/>
        <v>1.4945000000000002</v>
      </c>
      <c r="F77" s="6">
        <f t="shared" si="19"/>
        <v>6.533100000000001</v>
      </c>
      <c r="G77" s="25">
        <f t="shared" si="25"/>
        <v>99.974943721982498</v>
      </c>
      <c r="H77" s="1">
        <f t="shared" si="25"/>
        <v>100</v>
      </c>
      <c r="I77" s="1">
        <f t="shared" si="25"/>
        <v>99.661973700720935</v>
      </c>
      <c r="J77" s="1">
        <f t="shared" si="25"/>
        <v>100</v>
      </c>
      <c r="K77" s="1">
        <f t="shared" si="25"/>
        <v>100</v>
      </c>
      <c r="L77" s="1">
        <f t="shared" si="25"/>
        <v>3.243106906237768</v>
      </c>
      <c r="M77" s="1">
        <f t="shared" si="27"/>
        <v>2.7296725494895342</v>
      </c>
      <c r="N77" s="1">
        <f t="shared" si="27"/>
        <v>-87.961731681906556</v>
      </c>
      <c r="O77" s="1">
        <f t="shared" si="26"/>
        <v>4.1309565080301409</v>
      </c>
      <c r="P77" s="26">
        <f t="shared" si="26"/>
        <v>1.4518613347723432</v>
      </c>
      <c r="Q77" s="1"/>
      <c r="R77" s="1"/>
      <c r="S77" s="1"/>
    </row>
    <row r="78" spans="2:19" x14ac:dyDescent="0.15">
      <c r="B78" s="16"/>
      <c r="C78" s="25"/>
      <c r="D78" s="1"/>
      <c r="E78" s="25"/>
      <c r="F78" s="6"/>
      <c r="G78" s="25"/>
      <c r="H78" s="1"/>
      <c r="I78" s="1"/>
      <c r="J78" s="1"/>
      <c r="K78" s="1"/>
      <c r="L78" s="1"/>
      <c r="M78" s="1"/>
      <c r="N78" s="1"/>
      <c r="O78" s="1"/>
      <c r="P78" s="26"/>
      <c r="Q78" s="1"/>
      <c r="R78" s="1"/>
      <c r="S78" s="1"/>
    </row>
    <row r="79" spans="2:19" x14ac:dyDescent="0.15">
      <c r="B79" s="16"/>
      <c r="C79" s="25"/>
      <c r="D79" s="1"/>
      <c r="E79" s="25"/>
      <c r="F79" s="6"/>
      <c r="G79" s="25"/>
      <c r="H79" s="1"/>
      <c r="I79" s="1"/>
      <c r="J79" s="1"/>
      <c r="K79" s="1"/>
      <c r="L79" s="1"/>
      <c r="M79" s="1"/>
      <c r="N79" s="1"/>
      <c r="O79" s="1"/>
      <c r="P79" s="26"/>
      <c r="Q79" s="1"/>
      <c r="R79" s="1"/>
      <c r="S79" s="1"/>
    </row>
    <row r="80" spans="2:19" x14ac:dyDescent="0.15">
      <c r="B80" s="16"/>
      <c r="C80" s="25"/>
      <c r="D80" s="1"/>
      <c r="E80" s="25"/>
      <c r="F80" s="6"/>
      <c r="G80" s="25"/>
      <c r="H80" s="1"/>
      <c r="I80" s="1"/>
      <c r="J80" s="1"/>
      <c r="K80" s="1"/>
      <c r="L80" s="1"/>
      <c r="M80" s="1"/>
      <c r="N80" s="1"/>
      <c r="O80" s="1"/>
      <c r="P80" s="26"/>
      <c r="Q80" s="1"/>
      <c r="R80" s="1"/>
      <c r="S80" s="1"/>
    </row>
    <row r="81" spans="2:19" ht="15" thickBot="1" x14ac:dyDescent="0.2">
      <c r="B81" s="31"/>
      <c r="C81" s="32"/>
      <c r="D81" s="33"/>
      <c r="E81" s="32"/>
      <c r="F81" s="38"/>
      <c r="G81" s="32"/>
      <c r="H81" s="33"/>
      <c r="I81" s="33"/>
      <c r="J81" s="33"/>
      <c r="K81" s="33"/>
      <c r="L81" s="33"/>
      <c r="M81" s="33"/>
      <c r="N81" s="33"/>
      <c r="O81" s="33"/>
      <c r="P81" s="34"/>
      <c r="Q81" s="1"/>
      <c r="R81" s="1"/>
      <c r="S81" s="1"/>
    </row>
  </sheetData>
  <mergeCells count="4">
    <mergeCell ref="C39:E39"/>
    <mergeCell ref="F39:G39"/>
    <mergeCell ref="C63:D63"/>
    <mergeCell ref="E63:F6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04459-5CBB-C241-8B11-36C68EC87C1A}">
  <dimension ref="B2:BL81"/>
  <sheetViews>
    <sheetView zoomScale="75" workbookViewId="0">
      <selection activeCell="L86" sqref="L86"/>
    </sheetView>
  </sheetViews>
  <sheetFormatPr baseColWidth="10" defaultColWidth="8.83203125" defaultRowHeight="14" x14ac:dyDescent="0.15"/>
  <cols>
    <col min="1" max="1" width="8.83203125" style="2"/>
    <col min="2" max="2" width="18.5" style="2" bestFit="1" customWidth="1"/>
    <col min="3" max="3" width="18" style="2" bestFit="1" customWidth="1"/>
    <col min="4" max="4" width="16.6640625" style="2" bestFit="1" customWidth="1"/>
    <col min="5" max="5" width="14.83203125" style="2" bestFit="1" customWidth="1"/>
    <col min="6" max="6" width="18.1640625" style="2" bestFit="1" customWidth="1"/>
    <col min="7" max="7" width="18.6640625" style="2" bestFit="1" customWidth="1"/>
    <col min="8" max="8" width="19.33203125" style="2" bestFit="1" customWidth="1"/>
    <col min="9" max="16384" width="8.83203125" style="2"/>
  </cols>
  <sheetData>
    <row r="2" spans="3:64" x14ac:dyDescent="0.15">
      <c r="C2" s="1" t="s">
        <v>0</v>
      </c>
      <c r="D2" s="1" t="s">
        <v>1</v>
      </c>
      <c r="E2" s="7" t="s">
        <v>2</v>
      </c>
      <c r="F2" s="8" t="s">
        <v>3</v>
      </c>
      <c r="G2" s="9" t="s">
        <v>162</v>
      </c>
      <c r="H2" s="7" t="s">
        <v>4</v>
      </c>
      <c r="I2" s="8" t="s">
        <v>5</v>
      </c>
      <c r="J2" s="7" t="s">
        <v>6</v>
      </c>
      <c r="K2" s="7" t="s">
        <v>7</v>
      </c>
      <c r="L2" s="7" t="s">
        <v>8</v>
      </c>
      <c r="M2" s="7" t="s">
        <v>9</v>
      </c>
      <c r="N2" s="7" t="s">
        <v>10</v>
      </c>
      <c r="O2" s="8" t="s">
        <v>11</v>
      </c>
      <c r="P2" s="8" t="s">
        <v>12</v>
      </c>
      <c r="Q2" s="8" t="s">
        <v>13</v>
      </c>
      <c r="R2" s="8" t="s">
        <v>14</v>
      </c>
      <c r="S2" s="8" t="s">
        <v>15</v>
      </c>
      <c r="T2" s="8" t="s">
        <v>16</v>
      </c>
      <c r="U2" s="8" t="s">
        <v>17</v>
      </c>
      <c r="V2" s="8" t="s">
        <v>18</v>
      </c>
      <c r="W2" s="8" t="s">
        <v>19</v>
      </c>
      <c r="X2" s="10" t="s">
        <v>20</v>
      </c>
      <c r="Y2" s="10" t="s">
        <v>21</v>
      </c>
      <c r="Z2" s="10" t="s">
        <v>22</v>
      </c>
      <c r="AA2" s="1" t="s">
        <v>23</v>
      </c>
      <c r="AB2" s="1" t="s">
        <v>24</v>
      </c>
      <c r="AC2" s="11" t="s">
        <v>25</v>
      </c>
      <c r="AD2" s="1" t="s">
        <v>26</v>
      </c>
      <c r="AE2" s="1" t="s">
        <v>27</v>
      </c>
      <c r="AF2" s="10" t="s">
        <v>28</v>
      </c>
      <c r="AG2" s="1" t="s">
        <v>29</v>
      </c>
      <c r="AH2" s="1" t="s">
        <v>30</v>
      </c>
      <c r="AI2" s="1" t="s">
        <v>31</v>
      </c>
      <c r="AJ2" s="1" t="s">
        <v>32</v>
      </c>
      <c r="AK2" s="9" t="s">
        <v>33</v>
      </c>
      <c r="AL2" s="1" t="s">
        <v>34</v>
      </c>
      <c r="AM2" s="1" t="s">
        <v>35</v>
      </c>
      <c r="AN2" s="1" t="s">
        <v>36</v>
      </c>
      <c r="AO2" s="1" t="s">
        <v>37</v>
      </c>
      <c r="AP2" s="10" t="s">
        <v>38</v>
      </c>
      <c r="AQ2" s="10" t="s">
        <v>39</v>
      </c>
      <c r="AR2" s="1" t="s">
        <v>40</v>
      </c>
      <c r="AS2" s="1" t="s">
        <v>41</v>
      </c>
      <c r="AT2" s="1" t="s">
        <v>42</v>
      </c>
      <c r="AU2" s="1" t="s">
        <v>43</v>
      </c>
      <c r="AV2" s="1" t="s">
        <v>44</v>
      </c>
      <c r="AW2" s="1" t="s">
        <v>45</v>
      </c>
      <c r="AX2" s="1" t="s">
        <v>46</v>
      </c>
      <c r="AY2" s="1" t="s">
        <v>47</v>
      </c>
      <c r="AZ2" s="1" t="s">
        <v>48</v>
      </c>
      <c r="BA2" s="10" t="s">
        <v>49</v>
      </c>
      <c r="BB2" s="1" t="s">
        <v>50</v>
      </c>
      <c r="BC2" s="9" t="s">
        <v>51</v>
      </c>
      <c r="BD2" s="1" t="s">
        <v>52</v>
      </c>
      <c r="BE2" s="1" t="s">
        <v>53</v>
      </c>
      <c r="BF2" s="1" t="s">
        <v>54</v>
      </c>
      <c r="BG2" s="1" t="s">
        <v>55</v>
      </c>
      <c r="BH2" s="1" t="s">
        <v>56</v>
      </c>
      <c r="BI2" s="1" t="s">
        <v>57</v>
      </c>
      <c r="BJ2" s="1" t="s">
        <v>58</v>
      </c>
      <c r="BK2" s="1" t="s">
        <v>59</v>
      </c>
      <c r="BL2" s="1" t="s">
        <v>60</v>
      </c>
    </row>
    <row r="3" spans="3:64" x14ac:dyDescent="0.15">
      <c r="C3" s="1"/>
      <c r="D3" s="1" t="s">
        <v>61</v>
      </c>
      <c r="E3" s="7" t="s">
        <v>61</v>
      </c>
      <c r="F3" s="8" t="s">
        <v>61</v>
      </c>
      <c r="G3" s="9" t="s">
        <v>61</v>
      </c>
      <c r="H3" s="7" t="s">
        <v>61</v>
      </c>
      <c r="I3" s="8" t="s">
        <v>61</v>
      </c>
      <c r="J3" s="7" t="s">
        <v>61</v>
      </c>
      <c r="K3" s="7" t="s">
        <v>61</v>
      </c>
      <c r="L3" s="7" t="s">
        <v>61</v>
      </c>
      <c r="M3" s="7" t="s">
        <v>61</v>
      </c>
      <c r="N3" s="7" t="s">
        <v>61</v>
      </c>
      <c r="O3" s="8" t="s">
        <v>61</v>
      </c>
      <c r="P3" s="8" t="s">
        <v>61</v>
      </c>
      <c r="Q3" s="8" t="s">
        <v>61</v>
      </c>
      <c r="R3" s="8" t="s">
        <v>61</v>
      </c>
      <c r="S3" s="8" t="s">
        <v>61</v>
      </c>
      <c r="T3" s="8" t="s">
        <v>61</v>
      </c>
      <c r="U3" s="8" t="s">
        <v>61</v>
      </c>
      <c r="V3" s="8" t="s">
        <v>61</v>
      </c>
      <c r="W3" s="8" t="s">
        <v>61</v>
      </c>
      <c r="X3" s="9" t="s">
        <v>61</v>
      </c>
      <c r="Y3" s="1" t="s">
        <v>61</v>
      </c>
      <c r="Z3" s="9" t="s">
        <v>61</v>
      </c>
      <c r="AA3" s="1" t="s">
        <v>61</v>
      </c>
      <c r="AB3" s="1" t="s">
        <v>61</v>
      </c>
      <c r="AC3" s="11" t="s">
        <v>61</v>
      </c>
      <c r="AD3" s="1" t="s">
        <v>61</v>
      </c>
      <c r="AE3" s="1" t="s">
        <v>61</v>
      </c>
      <c r="AF3" s="9" t="s">
        <v>61</v>
      </c>
      <c r="AG3" s="1" t="s">
        <v>61</v>
      </c>
      <c r="AH3" s="1" t="s">
        <v>61</v>
      </c>
      <c r="AI3" s="1" t="s">
        <v>61</v>
      </c>
      <c r="AJ3" s="1" t="s">
        <v>61</v>
      </c>
      <c r="AK3" s="9" t="s">
        <v>61</v>
      </c>
      <c r="AL3" s="1" t="s">
        <v>61</v>
      </c>
      <c r="AM3" s="1" t="s">
        <v>61</v>
      </c>
      <c r="AN3" s="1" t="s">
        <v>61</v>
      </c>
      <c r="AO3" s="1" t="s">
        <v>61</v>
      </c>
      <c r="AP3" s="9" t="s">
        <v>61</v>
      </c>
      <c r="AQ3" s="9" t="s">
        <v>61</v>
      </c>
      <c r="AR3" s="1" t="s">
        <v>61</v>
      </c>
      <c r="AS3" s="1" t="s">
        <v>61</v>
      </c>
      <c r="AT3" s="1" t="s">
        <v>61</v>
      </c>
      <c r="AU3" s="1" t="s">
        <v>61</v>
      </c>
      <c r="AV3" s="1" t="s">
        <v>61</v>
      </c>
      <c r="AW3" s="1" t="s">
        <v>61</v>
      </c>
      <c r="AX3" s="1" t="s">
        <v>61</v>
      </c>
      <c r="AY3" s="1" t="s">
        <v>61</v>
      </c>
      <c r="AZ3" s="1" t="s">
        <v>61</v>
      </c>
      <c r="BA3" s="1" t="s">
        <v>61</v>
      </c>
      <c r="BB3" s="1" t="s">
        <v>61</v>
      </c>
      <c r="BC3" s="9" t="s">
        <v>61</v>
      </c>
      <c r="BD3" s="1" t="s">
        <v>61</v>
      </c>
      <c r="BE3" s="1" t="s">
        <v>61</v>
      </c>
      <c r="BF3" s="1" t="s">
        <v>61</v>
      </c>
      <c r="BG3" s="1" t="s">
        <v>61</v>
      </c>
      <c r="BH3" s="1" t="s">
        <v>61</v>
      </c>
      <c r="BI3" s="1" t="s">
        <v>61</v>
      </c>
      <c r="BJ3" s="1" t="s">
        <v>61</v>
      </c>
      <c r="BK3" s="1" t="s">
        <v>61</v>
      </c>
      <c r="BL3" s="1" t="s">
        <v>61</v>
      </c>
    </row>
    <row r="4" spans="3:64" x14ac:dyDescent="0.15">
      <c r="C4" s="2" t="s">
        <v>62</v>
      </c>
      <c r="D4" s="2">
        <v>1416.8050000000001</v>
      </c>
      <c r="E4" s="2">
        <v>1311.7839999999999</v>
      </c>
      <c r="F4" s="2">
        <v>105.02100000000002</v>
      </c>
      <c r="H4" s="2">
        <v>1.474</v>
      </c>
      <c r="I4" s="2">
        <v>39.630000000000003</v>
      </c>
      <c r="J4" s="2">
        <v>268.29999999999995</v>
      </c>
      <c r="K4" s="2">
        <v>452.50000000000006</v>
      </c>
      <c r="L4" s="2">
        <v>94.29</v>
      </c>
      <c r="M4" s="2">
        <v>432.4</v>
      </c>
      <c r="N4" s="2">
        <v>62.82</v>
      </c>
      <c r="O4" s="2">
        <v>3.1970000000000001</v>
      </c>
      <c r="P4" s="2">
        <v>29.68</v>
      </c>
      <c r="Q4" s="2">
        <v>5.5369999999999999</v>
      </c>
      <c r="R4" s="2">
        <v>13.84</v>
      </c>
      <c r="S4" s="2">
        <v>2.7090000000000001</v>
      </c>
      <c r="T4" s="2">
        <v>6.1020000000000003</v>
      </c>
      <c r="U4" s="2">
        <v>1.0760000000000001</v>
      </c>
      <c r="V4" s="2">
        <v>2.8610000000000002</v>
      </c>
      <c r="W4" s="2">
        <v>0.38900000000000001</v>
      </c>
      <c r="X4" s="2">
        <v>15.36</v>
      </c>
      <c r="Y4" s="2">
        <v>30.39</v>
      </c>
      <c r="Z4" s="2">
        <v>235.70000000000002</v>
      </c>
      <c r="AA4" s="2">
        <v>7.125</v>
      </c>
      <c r="AB4" s="2">
        <v>0.61899999999999999</v>
      </c>
      <c r="AC4" s="2">
        <v>0.14199999999999999</v>
      </c>
      <c r="AE4" s="2">
        <v>0.32100000000000001</v>
      </c>
      <c r="AF4" s="2">
        <v>14.459999999999999</v>
      </c>
      <c r="AG4" s="2">
        <v>5.1999999999999998E-2</v>
      </c>
      <c r="AH4" s="2">
        <v>0.23</v>
      </c>
      <c r="AI4" s="2">
        <v>0.27300000000000002</v>
      </c>
      <c r="AJ4" s="2">
        <v>1.9830000000000001</v>
      </c>
      <c r="AK4" s="2">
        <v>0.60099999999999998</v>
      </c>
      <c r="AL4" s="2">
        <v>2.62</v>
      </c>
      <c r="AM4" s="2">
        <v>0.99299999999999999</v>
      </c>
      <c r="AN4" s="2">
        <v>1.85</v>
      </c>
      <c r="AO4" s="2">
        <v>7.3999999999999996E-2</v>
      </c>
      <c r="AP4" s="2">
        <v>8.9939999999999998</v>
      </c>
      <c r="AQ4" s="2">
        <v>27.669999999999998</v>
      </c>
      <c r="AR4" s="2">
        <v>2.0739999999999998</v>
      </c>
      <c r="AS4" s="2">
        <v>2.472</v>
      </c>
      <c r="AT4" s="2">
        <v>0.35399999999999998</v>
      </c>
      <c r="AU4" s="2">
        <v>5.444</v>
      </c>
      <c r="AV4" s="2">
        <v>0.21</v>
      </c>
      <c r="AW4" s="2">
        <v>2.5219999999999998</v>
      </c>
      <c r="AX4" s="2">
        <v>0.27600000000000002</v>
      </c>
      <c r="AY4" s="2">
        <v>3.19</v>
      </c>
      <c r="AZ4" s="2">
        <v>0.17899999999999999</v>
      </c>
      <c r="BA4" s="2">
        <v>44.01</v>
      </c>
      <c r="BB4" s="2">
        <v>0.64600000000000002</v>
      </c>
      <c r="BC4" s="2">
        <v>1.629</v>
      </c>
      <c r="BD4" s="2">
        <v>0.11</v>
      </c>
      <c r="BE4" s="2">
        <v>1.395</v>
      </c>
      <c r="BF4" s="2">
        <v>0.36299999999999999</v>
      </c>
      <c r="BG4" s="2">
        <v>0.315</v>
      </c>
      <c r="BH4" s="2">
        <v>0.17799999999999999</v>
      </c>
      <c r="BI4" s="2">
        <v>0.34499999999999997</v>
      </c>
      <c r="BJ4" s="2">
        <v>3.653</v>
      </c>
      <c r="BK4" s="2">
        <v>7.7430000000000003</v>
      </c>
      <c r="BL4" s="2">
        <v>0.44500000000000001</v>
      </c>
    </row>
    <row r="5" spans="3:64" x14ac:dyDescent="0.15">
      <c r="C5" s="2" t="s">
        <v>87</v>
      </c>
      <c r="D5" s="2">
        <v>1352.2</v>
      </c>
      <c r="E5" s="2">
        <v>1252.19</v>
      </c>
      <c r="F5" s="2">
        <v>100.01</v>
      </c>
      <c r="H5" s="2">
        <v>1.36</v>
      </c>
      <c r="I5" s="2">
        <v>37.36</v>
      </c>
      <c r="J5" s="2">
        <v>257.2</v>
      </c>
      <c r="K5" s="2">
        <v>431.9</v>
      </c>
      <c r="L5" s="2">
        <v>87.65</v>
      </c>
      <c r="M5" s="2">
        <v>415.00000000000006</v>
      </c>
      <c r="N5" s="2">
        <v>59.080000000000005</v>
      </c>
      <c r="O5" s="2">
        <v>3.03</v>
      </c>
      <c r="P5" s="2">
        <v>28.37</v>
      </c>
      <c r="Q5" s="2">
        <v>5.42</v>
      </c>
      <c r="R5" s="2">
        <v>13.07</v>
      </c>
      <c r="S5" s="2">
        <v>2.64</v>
      </c>
      <c r="T5" s="2">
        <v>5.92</v>
      </c>
      <c r="U5" s="2">
        <v>1.07</v>
      </c>
      <c r="V5" s="2">
        <v>2.74</v>
      </c>
      <c r="W5" s="2">
        <v>0.39</v>
      </c>
      <c r="X5" s="2">
        <v>14.23</v>
      </c>
      <c r="Y5" s="2">
        <v>29.03</v>
      </c>
      <c r="Z5" s="2">
        <v>223.8</v>
      </c>
      <c r="AA5" s="2">
        <v>7.31</v>
      </c>
      <c r="AC5" s="2">
        <v>0.14000000000000001</v>
      </c>
      <c r="AF5" s="2">
        <v>13.78</v>
      </c>
      <c r="AG5" s="2">
        <v>0.06</v>
      </c>
      <c r="AH5" s="2">
        <v>0.24</v>
      </c>
      <c r="AI5" s="2">
        <v>0.28000000000000003</v>
      </c>
      <c r="AJ5" s="2">
        <v>1.92</v>
      </c>
      <c r="AL5" s="2">
        <v>2.64</v>
      </c>
      <c r="AM5" s="2">
        <v>1.18</v>
      </c>
      <c r="AN5" s="2">
        <v>100.32</v>
      </c>
      <c r="AO5" s="2">
        <v>7.0000000000000007E-2</v>
      </c>
      <c r="AP5" s="2">
        <v>9.18</v>
      </c>
      <c r="AQ5" s="2">
        <v>25.64</v>
      </c>
      <c r="AR5" s="2">
        <v>21.44</v>
      </c>
      <c r="AS5" s="2">
        <v>2.54</v>
      </c>
      <c r="AU5" s="2">
        <v>5.620000000000001</v>
      </c>
      <c r="AW5" s="2">
        <v>2.64</v>
      </c>
      <c r="AY5" s="2">
        <v>3.25</v>
      </c>
      <c r="BA5" s="2">
        <v>41.95</v>
      </c>
      <c r="BD5" s="2">
        <v>9.66</v>
      </c>
      <c r="BE5" s="2">
        <v>1.44</v>
      </c>
      <c r="BF5" s="2">
        <v>0.37</v>
      </c>
      <c r="BG5" s="2">
        <v>0.36</v>
      </c>
      <c r="BH5" s="2">
        <v>0.2</v>
      </c>
      <c r="BI5" s="2">
        <v>0.35000000000000003</v>
      </c>
      <c r="BJ5" s="2">
        <v>3.62</v>
      </c>
      <c r="BK5" s="2">
        <v>7.51</v>
      </c>
      <c r="BL5" s="2">
        <v>0.55000000000000004</v>
      </c>
    </row>
    <row r="6" spans="3:64" x14ac:dyDescent="0.15">
      <c r="C6" s="2" t="s">
        <v>88</v>
      </c>
      <c r="D6" s="2">
        <v>1417.4599999999996</v>
      </c>
      <c r="E6" s="2">
        <v>1322.7700000000002</v>
      </c>
      <c r="F6" s="2">
        <v>94.69</v>
      </c>
      <c r="H6" s="2">
        <v>1.29</v>
      </c>
      <c r="I6" s="2">
        <v>36.130000000000003</v>
      </c>
      <c r="J6" s="2">
        <v>281</v>
      </c>
      <c r="K6" s="2">
        <v>464.9</v>
      </c>
      <c r="L6" s="2">
        <v>82.82</v>
      </c>
      <c r="M6" s="2">
        <v>438.1</v>
      </c>
      <c r="N6" s="2">
        <v>54.660000000000004</v>
      </c>
      <c r="O6" s="2">
        <v>2.8000000000000003</v>
      </c>
      <c r="P6" s="2">
        <v>26.17</v>
      </c>
      <c r="Q6" s="2">
        <v>5.09</v>
      </c>
      <c r="R6" s="2">
        <v>12.41</v>
      </c>
      <c r="S6" s="2">
        <v>2.5</v>
      </c>
      <c r="T6" s="2">
        <v>5.58</v>
      </c>
      <c r="U6" s="2">
        <v>1.02</v>
      </c>
      <c r="V6" s="2">
        <v>2.62</v>
      </c>
      <c r="W6" s="2">
        <v>0.37</v>
      </c>
      <c r="X6" s="2">
        <v>13.64</v>
      </c>
      <c r="Y6" s="2">
        <v>27.53</v>
      </c>
      <c r="Z6" s="2">
        <v>246.8</v>
      </c>
      <c r="AA6" s="2">
        <v>7.08</v>
      </c>
      <c r="AC6" s="2">
        <v>0.14000000000000001</v>
      </c>
      <c r="AF6" s="2">
        <v>13.49</v>
      </c>
      <c r="AG6" s="2">
        <v>0.06</v>
      </c>
      <c r="AH6" s="2">
        <v>0.24</v>
      </c>
      <c r="AI6" s="2">
        <v>0.28000000000000003</v>
      </c>
      <c r="AJ6" s="2">
        <v>1.85</v>
      </c>
      <c r="AL6" s="2">
        <v>2.56</v>
      </c>
      <c r="AM6" s="2">
        <v>1.29</v>
      </c>
      <c r="AN6" s="2">
        <v>224.8</v>
      </c>
      <c r="AO6" s="2">
        <v>7.0000000000000007E-2</v>
      </c>
      <c r="AP6" s="2">
        <v>9.42</v>
      </c>
      <c r="AQ6" s="2">
        <v>25.23</v>
      </c>
      <c r="AR6" s="2">
        <v>20.830000000000002</v>
      </c>
      <c r="AS6" s="2">
        <v>2.5099999999999998</v>
      </c>
      <c r="AU6" s="2">
        <v>5.36</v>
      </c>
      <c r="AW6" s="2">
        <v>2.4699999999999998</v>
      </c>
      <c r="AY6" s="2">
        <v>3.13</v>
      </c>
      <c r="BA6" s="2">
        <v>41.39</v>
      </c>
      <c r="BD6" s="2">
        <v>18.759999999999998</v>
      </c>
      <c r="BE6" s="2">
        <v>1.41</v>
      </c>
      <c r="BF6" s="2">
        <v>0.36</v>
      </c>
      <c r="BG6" s="2">
        <v>0.33</v>
      </c>
      <c r="BH6" s="2">
        <v>0.19</v>
      </c>
      <c r="BI6" s="2">
        <v>0.36</v>
      </c>
      <c r="BJ6" s="2">
        <v>3.43</v>
      </c>
      <c r="BK6" s="2">
        <v>7.42</v>
      </c>
      <c r="BL6" s="2">
        <v>0.54</v>
      </c>
    </row>
    <row r="7" spans="3:64" x14ac:dyDescent="0.15">
      <c r="C7" s="2" t="s">
        <v>89</v>
      </c>
      <c r="D7" s="2">
        <v>1307.2299999999998</v>
      </c>
      <c r="E7" s="2">
        <v>1220.6600000000001</v>
      </c>
      <c r="F7" s="2">
        <v>86.57</v>
      </c>
      <c r="H7" s="2">
        <v>1.23</v>
      </c>
      <c r="I7" s="2">
        <v>34.159999999999997</v>
      </c>
      <c r="J7" s="2">
        <v>271.20000000000005</v>
      </c>
      <c r="K7" s="2">
        <v>436.5</v>
      </c>
      <c r="L7" s="2">
        <v>75.22999999999999</v>
      </c>
      <c r="M7" s="2">
        <v>389.40000000000003</v>
      </c>
      <c r="N7" s="2">
        <v>47.1</v>
      </c>
      <c r="O7" s="2">
        <v>2.41</v>
      </c>
      <c r="P7" s="2">
        <v>23.05</v>
      </c>
      <c r="Q7" s="2">
        <v>4.51</v>
      </c>
      <c r="R7" s="2">
        <v>11.33</v>
      </c>
      <c r="S7" s="2">
        <v>2.2800000000000002</v>
      </c>
      <c r="T7" s="2">
        <v>5.12</v>
      </c>
      <c r="U7" s="2">
        <v>0.94</v>
      </c>
      <c r="V7" s="2">
        <v>2.42</v>
      </c>
      <c r="W7" s="2">
        <v>0.35000000000000003</v>
      </c>
      <c r="X7" s="2">
        <v>12.95</v>
      </c>
      <c r="Y7" s="2">
        <v>24.57</v>
      </c>
      <c r="Z7" s="2">
        <v>248.89999999999998</v>
      </c>
      <c r="AA7" s="2">
        <v>6.879999999999999</v>
      </c>
      <c r="AC7" s="2">
        <v>0.13</v>
      </c>
      <c r="AF7" s="2">
        <v>13.53</v>
      </c>
      <c r="AG7" s="2">
        <v>0.05</v>
      </c>
      <c r="AH7" s="2">
        <v>0.22999999999999998</v>
      </c>
      <c r="AI7" s="2">
        <v>0.28000000000000003</v>
      </c>
      <c r="AJ7" s="2">
        <v>1.83</v>
      </c>
      <c r="AL7" s="2">
        <v>2.38</v>
      </c>
      <c r="AM7" s="2">
        <v>1.06</v>
      </c>
      <c r="AN7" s="2">
        <v>338.7</v>
      </c>
      <c r="AO7" s="2">
        <v>0.08</v>
      </c>
      <c r="AP7" s="2">
        <v>9.84</v>
      </c>
      <c r="AQ7" s="2">
        <v>25.35</v>
      </c>
      <c r="AR7" s="2">
        <v>20.830000000000002</v>
      </c>
      <c r="AS7" s="2">
        <v>2.52</v>
      </c>
      <c r="AU7" s="2">
        <v>4.9800000000000004</v>
      </c>
      <c r="AW7" s="2">
        <v>2.3499999999999996</v>
      </c>
      <c r="AY7" s="2">
        <v>2.9499999999999997</v>
      </c>
      <c r="BA7" s="2">
        <v>41.5</v>
      </c>
      <c r="BD7" s="2">
        <v>28.54</v>
      </c>
      <c r="BE7" s="2">
        <v>1.34</v>
      </c>
      <c r="BF7" s="2">
        <v>0.31</v>
      </c>
      <c r="BG7" s="2">
        <v>0.32</v>
      </c>
      <c r="BH7" s="2">
        <v>0.18</v>
      </c>
      <c r="BI7" s="2">
        <v>0.34</v>
      </c>
      <c r="BJ7" s="2">
        <v>3.24</v>
      </c>
      <c r="BK7" s="2">
        <v>7.35</v>
      </c>
      <c r="BL7" s="2">
        <v>0.55000000000000004</v>
      </c>
    </row>
    <row r="8" spans="3:64" x14ac:dyDescent="0.15">
      <c r="C8" s="2" t="s">
        <v>90</v>
      </c>
      <c r="D8" s="2">
        <v>1133.1100000000001</v>
      </c>
      <c r="E8" s="2">
        <v>1057.06</v>
      </c>
      <c r="F8" s="2">
        <v>76.05</v>
      </c>
      <c r="H8" s="2">
        <v>1.1200000000000001</v>
      </c>
      <c r="I8" s="2">
        <v>31.9</v>
      </c>
      <c r="J8" s="2">
        <v>251.7</v>
      </c>
      <c r="K8" s="2">
        <v>387</v>
      </c>
      <c r="L8" s="2">
        <v>63.2</v>
      </c>
      <c r="M8" s="2">
        <v>317.2</v>
      </c>
      <c r="N8" s="2">
        <v>36.840000000000003</v>
      </c>
      <c r="O8" s="2">
        <v>1.88</v>
      </c>
      <c r="P8" s="2">
        <v>18.89</v>
      </c>
      <c r="Q8" s="2">
        <v>3.8</v>
      </c>
      <c r="R8" s="2">
        <v>9.84</v>
      </c>
      <c r="S8" s="2">
        <v>1.9900000000000002</v>
      </c>
      <c r="T8" s="2">
        <v>4.47</v>
      </c>
      <c r="U8" s="2">
        <v>0.82000000000000006</v>
      </c>
      <c r="V8" s="2">
        <v>2.15</v>
      </c>
      <c r="W8" s="2">
        <v>0.31</v>
      </c>
      <c r="X8" s="2">
        <v>11.690000000000001</v>
      </c>
      <c r="Y8" s="2">
        <v>21.63</v>
      </c>
      <c r="Z8" s="2">
        <v>241.6</v>
      </c>
      <c r="AA8" s="2">
        <v>6.5200000000000005</v>
      </c>
      <c r="AC8" s="2">
        <v>0.13</v>
      </c>
      <c r="AF8" s="2">
        <v>13.83</v>
      </c>
      <c r="AG8" s="2">
        <v>0.05</v>
      </c>
      <c r="AH8" s="2">
        <v>0.21999999999999997</v>
      </c>
      <c r="AI8" s="2">
        <v>0.28000000000000003</v>
      </c>
      <c r="AJ8" s="2">
        <v>1.75</v>
      </c>
      <c r="AL8" s="2">
        <v>2.08</v>
      </c>
      <c r="AM8" s="2">
        <v>0.89999999999999991</v>
      </c>
      <c r="AN8" s="2">
        <v>495.2</v>
      </c>
      <c r="AO8" s="2">
        <v>0.06</v>
      </c>
      <c r="AP8" s="2">
        <v>10.35</v>
      </c>
      <c r="AQ8" s="2">
        <v>25.13</v>
      </c>
      <c r="AR8" s="2">
        <v>20.68</v>
      </c>
      <c r="AS8" s="2">
        <v>2.4699999999999998</v>
      </c>
      <c r="AU8" s="2">
        <v>4.4000000000000004</v>
      </c>
      <c r="AW8" s="2">
        <v>2.0100000000000002</v>
      </c>
      <c r="AY8" s="2">
        <v>2.62</v>
      </c>
      <c r="BA8" s="2">
        <v>41.120000000000005</v>
      </c>
      <c r="BD8" s="2">
        <v>42.34</v>
      </c>
      <c r="BE8" s="2">
        <v>1.2</v>
      </c>
      <c r="BF8" s="2">
        <v>0.27</v>
      </c>
      <c r="BG8" s="2">
        <v>0.28000000000000003</v>
      </c>
      <c r="BH8" s="2">
        <v>0.15</v>
      </c>
      <c r="BI8" s="2">
        <v>0.31</v>
      </c>
      <c r="BJ8" s="2">
        <v>2.8899999999999997</v>
      </c>
      <c r="BK8" s="2">
        <v>7.1</v>
      </c>
      <c r="BL8" s="2">
        <v>0.48</v>
      </c>
    </row>
    <row r="9" spans="3:64" x14ac:dyDescent="0.15">
      <c r="C9" s="2" t="s">
        <v>91</v>
      </c>
      <c r="D9" s="2">
        <v>874.15000000000009</v>
      </c>
      <c r="E9" s="2">
        <v>809.73</v>
      </c>
      <c r="F9" s="2">
        <v>64.420000000000016</v>
      </c>
      <c r="H9" s="2">
        <v>0.94</v>
      </c>
      <c r="I9" s="2">
        <v>29.36</v>
      </c>
      <c r="J9" s="2">
        <v>215.3</v>
      </c>
      <c r="K9" s="2">
        <v>298.89999999999998</v>
      </c>
      <c r="L9" s="2">
        <v>50.86</v>
      </c>
      <c r="M9" s="2">
        <v>217.1</v>
      </c>
      <c r="N9" s="2">
        <v>26.63</v>
      </c>
      <c r="O9" s="2">
        <v>1.35</v>
      </c>
      <c r="P9" s="2">
        <v>14.399999999999999</v>
      </c>
      <c r="Q9" s="2">
        <v>2.96</v>
      </c>
      <c r="R9" s="2">
        <v>8.1100000000000012</v>
      </c>
      <c r="S9" s="2">
        <v>1.6600000000000001</v>
      </c>
      <c r="T9" s="2">
        <v>3.76</v>
      </c>
      <c r="U9" s="2">
        <v>0.70000000000000007</v>
      </c>
      <c r="V9" s="2">
        <v>1.85</v>
      </c>
      <c r="W9" s="2">
        <v>0.27</v>
      </c>
      <c r="X9" s="2">
        <v>10.309999999999999</v>
      </c>
      <c r="Y9" s="2">
        <v>17.2</v>
      </c>
      <c r="Z9" s="2">
        <v>218.00000000000003</v>
      </c>
      <c r="AA9" s="2">
        <v>6.01</v>
      </c>
      <c r="AC9" s="2">
        <v>0.12</v>
      </c>
      <c r="AF9" s="2">
        <v>13.600000000000001</v>
      </c>
      <c r="AG9" s="2">
        <v>0.05</v>
      </c>
      <c r="AH9" s="2">
        <v>0.21999999999999997</v>
      </c>
      <c r="AI9" s="2">
        <v>0.28000000000000003</v>
      </c>
      <c r="AJ9" s="2">
        <v>1.7199999999999998</v>
      </c>
      <c r="AL9" s="2">
        <v>1.8900000000000001</v>
      </c>
      <c r="AM9" s="2">
        <v>0.90999999999999992</v>
      </c>
      <c r="AN9" s="2">
        <v>646.6</v>
      </c>
      <c r="AO9" s="2">
        <v>0.05</v>
      </c>
      <c r="AP9" s="2">
        <v>11.33</v>
      </c>
      <c r="AQ9" s="2">
        <v>25.61</v>
      </c>
      <c r="AR9" s="2">
        <v>20.77</v>
      </c>
      <c r="AS9" s="2">
        <v>2.5</v>
      </c>
      <c r="AU9" s="2">
        <v>3.83</v>
      </c>
      <c r="AW9" s="2">
        <v>1.7799999999999998</v>
      </c>
      <c r="BA9" s="2">
        <v>41.929999999999993</v>
      </c>
      <c r="BD9" s="2">
        <v>60.85</v>
      </c>
      <c r="BE9" s="2">
        <v>1.0900000000000001</v>
      </c>
      <c r="BF9" s="2">
        <v>0.22999999999999998</v>
      </c>
      <c r="BG9" s="2">
        <v>0.24</v>
      </c>
      <c r="BH9" s="2">
        <v>0.14000000000000001</v>
      </c>
      <c r="BI9" s="2">
        <v>0.28000000000000003</v>
      </c>
      <c r="BJ9" s="2">
        <v>2.5099999999999998</v>
      </c>
      <c r="BK9" s="2">
        <v>7.05</v>
      </c>
      <c r="BL9" s="2">
        <v>0.41000000000000003</v>
      </c>
    </row>
    <row r="10" spans="3:64" x14ac:dyDescent="0.15">
      <c r="C10" s="2" t="s">
        <v>92</v>
      </c>
      <c r="D10" s="2">
        <v>668.37</v>
      </c>
      <c r="E10" s="2">
        <v>624.04</v>
      </c>
      <c r="F10" s="2">
        <v>44.33</v>
      </c>
      <c r="H10" s="2">
        <v>0.63</v>
      </c>
      <c r="I10" s="2">
        <v>22.99</v>
      </c>
      <c r="J10" s="2">
        <v>197</v>
      </c>
      <c r="K10" s="2">
        <v>241.9</v>
      </c>
      <c r="L10" s="2">
        <v>32.04</v>
      </c>
      <c r="M10" s="2">
        <v>139.19999999999999</v>
      </c>
      <c r="N10" s="2">
        <v>13.27</v>
      </c>
      <c r="O10" s="2">
        <v>0.64</v>
      </c>
      <c r="P10" s="2">
        <v>8.08</v>
      </c>
      <c r="Q10" s="2">
        <v>1.79</v>
      </c>
      <c r="R10" s="2">
        <v>5.23</v>
      </c>
      <c r="S10" s="2">
        <v>1.1000000000000001</v>
      </c>
      <c r="T10" s="2">
        <v>2.52</v>
      </c>
      <c r="U10" s="2">
        <v>0.5</v>
      </c>
      <c r="V10" s="2">
        <v>1.29</v>
      </c>
      <c r="W10" s="2">
        <v>0.19</v>
      </c>
      <c r="X10" s="2">
        <v>7.3</v>
      </c>
      <c r="Y10" s="2">
        <v>10.19</v>
      </c>
      <c r="Z10" s="2">
        <v>237.5</v>
      </c>
      <c r="AA10" s="2">
        <v>4.8899999999999997</v>
      </c>
      <c r="AC10" s="2">
        <v>0.10999999999999999</v>
      </c>
      <c r="AF10" s="2">
        <v>13.23</v>
      </c>
      <c r="AG10" s="2">
        <v>0.04</v>
      </c>
      <c r="AH10" s="2">
        <v>0.2</v>
      </c>
      <c r="AI10" s="2">
        <v>0.27</v>
      </c>
      <c r="AJ10" s="2">
        <v>1.6</v>
      </c>
      <c r="AK10" s="2">
        <v>1.23</v>
      </c>
      <c r="AL10" s="2">
        <v>1.25</v>
      </c>
      <c r="AM10" s="2">
        <v>0.55000000000000004</v>
      </c>
      <c r="AN10" s="2">
        <v>1042.8000000000002</v>
      </c>
      <c r="AO10" s="2">
        <v>0.04</v>
      </c>
      <c r="AP10" s="2">
        <v>12.059999999999999</v>
      </c>
      <c r="AQ10" s="2">
        <v>24.57</v>
      </c>
      <c r="AR10" s="2">
        <v>20.03</v>
      </c>
      <c r="AS10" s="2">
        <v>2.3899999999999997</v>
      </c>
      <c r="AT10" s="2">
        <v>2.68</v>
      </c>
      <c r="AU10" s="2">
        <v>2.9</v>
      </c>
      <c r="AW10" s="2">
        <v>1.4000000000000001</v>
      </c>
      <c r="BA10" s="2">
        <v>40.35</v>
      </c>
      <c r="BD10" s="2">
        <v>86.850000000000009</v>
      </c>
      <c r="BE10" s="2">
        <v>0.84000000000000008</v>
      </c>
      <c r="BF10" s="2">
        <v>0.16</v>
      </c>
      <c r="BG10" s="2">
        <v>0.16</v>
      </c>
      <c r="BH10" s="2">
        <v>0.13</v>
      </c>
      <c r="BI10" s="2">
        <v>0.21999999999999997</v>
      </c>
      <c r="BJ10" s="2">
        <v>1.81</v>
      </c>
      <c r="BK10" s="2">
        <v>6.6800000000000006</v>
      </c>
      <c r="BL10" s="2">
        <v>0.33</v>
      </c>
    </row>
    <row r="11" spans="3:64" x14ac:dyDescent="0.15">
      <c r="C11" s="2" t="s">
        <v>93</v>
      </c>
      <c r="D11" s="2">
        <v>267.96999999999997</v>
      </c>
      <c r="E11" s="2">
        <v>249.54</v>
      </c>
      <c r="F11" s="2">
        <v>18.43</v>
      </c>
      <c r="H11" s="2">
        <v>0.27</v>
      </c>
      <c r="I11" s="2">
        <v>13.919999999999998</v>
      </c>
      <c r="J11" s="2">
        <v>104.00999999999999</v>
      </c>
      <c r="K11" s="2">
        <v>98.66</v>
      </c>
      <c r="L11" s="2">
        <v>10.709999999999999</v>
      </c>
      <c r="M11" s="2">
        <v>32.86</v>
      </c>
      <c r="N11" s="2">
        <v>3.03</v>
      </c>
      <c r="O11" s="2">
        <v>0.12</v>
      </c>
      <c r="Q11" s="2">
        <v>0.62</v>
      </c>
      <c r="R11" s="2">
        <v>2.0100000000000002</v>
      </c>
      <c r="T11" s="2">
        <v>1.07</v>
      </c>
      <c r="V11" s="2">
        <v>0.6</v>
      </c>
      <c r="W11" s="2">
        <v>0.09</v>
      </c>
      <c r="X11" s="2">
        <v>3.58</v>
      </c>
      <c r="Y11" s="2">
        <v>3.33</v>
      </c>
      <c r="Z11" s="2">
        <v>212.1</v>
      </c>
      <c r="AA11" s="2">
        <v>3.17</v>
      </c>
      <c r="AC11" s="2">
        <v>0.10999999999999999</v>
      </c>
      <c r="AF11" s="2">
        <v>13.129999999999999</v>
      </c>
      <c r="AG11" s="2">
        <v>0.03</v>
      </c>
      <c r="AH11" s="2">
        <v>0.18</v>
      </c>
      <c r="AI11" s="2">
        <v>0.26</v>
      </c>
      <c r="AJ11" s="2">
        <v>1.48</v>
      </c>
      <c r="AL11" s="2">
        <v>0.73</v>
      </c>
      <c r="AN11" s="2">
        <v>1480</v>
      </c>
      <c r="AO11" s="2">
        <v>0.02</v>
      </c>
      <c r="AP11" s="2">
        <v>13.580000000000002</v>
      </c>
      <c r="AQ11" s="2">
        <v>24.36</v>
      </c>
      <c r="AR11" s="2">
        <v>19.7</v>
      </c>
      <c r="AS11" s="2">
        <v>2.37</v>
      </c>
      <c r="AT11" s="2">
        <v>3.4200000000000004</v>
      </c>
      <c r="AU11" s="2">
        <v>1.88</v>
      </c>
      <c r="AW11" s="2">
        <v>0.90999999999999992</v>
      </c>
      <c r="BA11" s="2">
        <v>40</v>
      </c>
      <c r="BD11" s="2">
        <v>134.4</v>
      </c>
      <c r="BE11" s="2">
        <v>0.58000000000000007</v>
      </c>
      <c r="BF11" s="2">
        <v>0.1</v>
      </c>
      <c r="BG11" s="2">
        <v>0.10999999999999999</v>
      </c>
      <c r="BH11" s="2">
        <v>7.0000000000000007E-2</v>
      </c>
      <c r="BI11" s="2">
        <v>0.15</v>
      </c>
      <c r="BJ11" s="2">
        <v>0.85999999999999988</v>
      </c>
      <c r="BK11" s="2">
        <v>6.3900000000000006</v>
      </c>
      <c r="BL11" s="2">
        <v>0.25</v>
      </c>
    </row>
    <row r="12" spans="3:64" x14ac:dyDescent="0.15">
      <c r="C12" s="2" t="s">
        <v>94</v>
      </c>
      <c r="D12" s="2">
        <v>22.61</v>
      </c>
      <c r="E12" s="2">
        <v>20.360000000000003</v>
      </c>
      <c r="F12" s="2">
        <v>2.25</v>
      </c>
      <c r="H12" s="2">
        <v>0.02</v>
      </c>
      <c r="I12" s="2">
        <v>1.98</v>
      </c>
      <c r="J12" s="2">
        <v>14.65</v>
      </c>
      <c r="K12" s="2">
        <v>5.5200000000000005</v>
      </c>
      <c r="N12" s="2">
        <v>0.17</v>
      </c>
      <c r="R12" s="2">
        <v>0.15</v>
      </c>
      <c r="T12" s="2">
        <v>0.05</v>
      </c>
      <c r="V12" s="2">
        <v>0.06</v>
      </c>
      <c r="W12" s="2">
        <v>0.01</v>
      </c>
      <c r="X12" s="2">
        <v>0.14000000000000001</v>
      </c>
      <c r="Z12" s="2">
        <v>202.70000000000002</v>
      </c>
      <c r="AC12" s="2">
        <v>0.1</v>
      </c>
      <c r="AF12" s="2">
        <v>12.42</v>
      </c>
      <c r="AG12" s="2">
        <v>0.02</v>
      </c>
      <c r="AH12" s="2">
        <v>0.17</v>
      </c>
      <c r="AI12" s="2">
        <v>0.28000000000000003</v>
      </c>
      <c r="AJ12" s="2">
        <v>1.37</v>
      </c>
      <c r="AL12" s="2">
        <v>0.21000000000000002</v>
      </c>
      <c r="AN12" s="2">
        <v>2235</v>
      </c>
      <c r="AO12" s="2">
        <v>0.02</v>
      </c>
      <c r="AP12" s="2">
        <v>16.13</v>
      </c>
      <c r="AQ12" s="2">
        <v>23.410000000000004</v>
      </c>
      <c r="AR12" s="2">
        <v>18.77</v>
      </c>
      <c r="AS12" s="2">
        <v>2.2800000000000002</v>
      </c>
      <c r="AT12" s="2">
        <v>4.8599999999999994</v>
      </c>
      <c r="AU12" s="2">
        <v>1.05</v>
      </c>
      <c r="AW12" s="2">
        <v>0.61</v>
      </c>
      <c r="BA12" s="2">
        <v>38.44</v>
      </c>
      <c r="BD12" s="2">
        <v>209.79999999999998</v>
      </c>
      <c r="BE12" s="2">
        <v>0.35000000000000003</v>
      </c>
      <c r="BF12" s="2">
        <v>7.0000000000000007E-2</v>
      </c>
      <c r="BG12" s="2">
        <v>0.06</v>
      </c>
      <c r="BH12" s="2">
        <v>7.0000000000000007E-2</v>
      </c>
      <c r="BI12" s="2">
        <v>0.10999999999999999</v>
      </c>
      <c r="BJ12" s="2">
        <v>0.1</v>
      </c>
      <c r="BK12" s="2">
        <v>6.05</v>
      </c>
      <c r="BL12" s="2">
        <v>0.17</v>
      </c>
    </row>
    <row r="13" spans="3:64" x14ac:dyDescent="0.15">
      <c r="C13" s="2" t="s">
        <v>95</v>
      </c>
      <c r="D13" s="2">
        <v>5.1199999999999992</v>
      </c>
      <c r="E13" s="2">
        <v>4.2699999999999996</v>
      </c>
      <c r="F13" s="2">
        <v>0.85</v>
      </c>
      <c r="H13" s="2">
        <v>0.01</v>
      </c>
      <c r="I13" s="2">
        <v>0.75</v>
      </c>
      <c r="J13" s="2">
        <v>4.17</v>
      </c>
      <c r="N13" s="2">
        <v>0.09</v>
      </c>
      <c r="R13" s="2">
        <v>7.0000000000000007E-2</v>
      </c>
      <c r="V13" s="2">
        <v>0.02</v>
      </c>
      <c r="W13" s="2">
        <v>0.01</v>
      </c>
      <c r="Z13" s="2">
        <v>202.3</v>
      </c>
      <c r="AC13" s="2">
        <v>0.1</v>
      </c>
      <c r="AF13" s="2">
        <v>12.07</v>
      </c>
      <c r="AG13" s="2">
        <v>0.02</v>
      </c>
      <c r="AH13" s="2">
        <v>0.17</v>
      </c>
      <c r="AI13" s="2">
        <v>0.29000000000000004</v>
      </c>
      <c r="AJ13" s="2">
        <v>1.31</v>
      </c>
      <c r="AL13" s="2">
        <v>0.17</v>
      </c>
      <c r="AO13" s="2">
        <v>0.01</v>
      </c>
      <c r="AP13" s="2">
        <v>19.27</v>
      </c>
      <c r="AQ13" s="2">
        <v>22.490000000000002</v>
      </c>
      <c r="AR13" s="2">
        <v>17.91</v>
      </c>
      <c r="AS13" s="2">
        <v>2.19</v>
      </c>
      <c r="AT13" s="2">
        <v>6.6400000000000006</v>
      </c>
      <c r="AU13" s="2">
        <v>0.90999999999999992</v>
      </c>
      <c r="AW13" s="2">
        <v>0.65</v>
      </c>
      <c r="BA13" s="2">
        <v>36.94</v>
      </c>
      <c r="BD13" s="2">
        <v>313.89999999999998</v>
      </c>
      <c r="BE13" s="2">
        <v>0.41000000000000003</v>
      </c>
      <c r="BF13" s="2">
        <v>7.0000000000000007E-2</v>
      </c>
      <c r="BG13" s="2">
        <v>0.06</v>
      </c>
      <c r="BH13" s="2">
        <v>0.05</v>
      </c>
      <c r="BI13" s="2">
        <v>0.10999999999999999</v>
      </c>
      <c r="BJ13" s="2">
        <v>0.08</v>
      </c>
      <c r="BK13" s="2">
        <v>5.8</v>
      </c>
      <c r="BL13" s="2">
        <v>0.17</v>
      </c>
    </row>
    <row r="14" spans="3:64" x14ac:dyDescent="0.15">
      <c r="C14" s="2" t="s">
        <v>96</v>
      </c>
      <c r="D14" s="2">
        <v>2.56</v>
      </c>
      <c r="E14" s="2">
        <v>1.9700000000000002</v>
      </c>
      <c r="F14" s="2">
        <v>0.59</v>
      </c>
      <c r="H14" s="2">
        <v>0.01</v>
      </c>
      <c r="I14" s="2">
        <v>0.5</v>
      </c>
      <c r="J14" s="2">
        <v>1.8900000000000001</v>
      </c>
      <c r="N14" s="2">
        <v>7.0000000000000007E-2</v>
      </c>
      <c r="R14" s="2">
        <v>0.06</v>
      </c>
      <c r="V14" s="2">
        <v>0.02</v>
      </c>
      <c r="W14" s="2">
        <v>0.01</v>
      </c>
      <c r="Z14" s="2">
        <v>191.1</v>
      </c>
      <c r="AC14" s="2">
        <v>0.09</v>
      </c>
      <c r="AF14" s="2">
        <v>11.370000000000001</v>
      </c>
      <c r="AG14" s="2">
        <v>0.02</v>
      </c>
      <c r="AH14" s="2">
        <v>0.15</v>
      </c>
      <c r="AI14" s="2">
        <v>0.31</v>
      </c>
      <c r="AJ14" s="2">
        <v>1.23</v>
      </c>
      <c r="AL14" s="2">
        <v>0.17</v>
      </c>
      <c r="AO14" s="2">
        <v>0.02</v>
      </c>
      <c r="AP14" s="2">
        <v>21.53</v>
      </c>
      <c r="AQ14" s="2">
        <v>21.03</v>
      </c>
      <c r="AR14" s="2">
        <v>16.82</v>
      </c>
      <c r="AS14" s="2">
        <v>2.0499999999999998</v>
      </c>
      <c r="AT14" s="2">
        <v>8.6</v>
      </c>
      <c r="AU14" s="2">
        <v>0.81</v>
      </c>
      <c r="AW14" s="2">
        <v>0.65</v>
      </c>
      <c r="BA14" s="2">
        <v>34.489999999999995</v>
      </c>
      <c r="BC14" s="2">
        <v>2.5099999999999998</v>
      </c>
      <c r="BD14" s="2">
        <v>419.59999999999997</v>
      </c>
      <c r="BE14" s="2">
        <v>0.38</v>
      </c>
      <c r="BF14" s="2">
        <v>0.06</v>
      </c>
      <c r="BG14" s="2">
        <v>7.0000000000000007E-2</v>
      </c>
      <c r="BH14" s="2">
        <v>0.06</v>
      </c>
      <c r="BI14" s="2">
        <v>0.10999999999999999</v>
      </c>
      <c r="BJ14" s="2">
        <v>0.06</v>
      </c>
      <c r="BK14" s="2">
        <v>5.45</v>
      </c>
      <c r="BL14" s="2">
        <v>0.21999999999999997</v>
      </c>
    </row>
    <row r="15" spans="3:64" x14ac:dyDescent="0.15">
      <c r="C15" s="2" t="s">
        <v>97</v>
      </c>
      <c r="D15" s="2">
        <v>1.9200000000000002</v>
      </c>
      <c r="E15" s="2">
        <v>1.4100000000000001</v>
      </c>
      <c r="F15" s="2">
        <v>0.51</v>
      </c>
      <c r="H15" s="2">
        <v>0.01</v>
      </c>
      <c r="I15" s="2">
        <v>0.43999999999999995</v>
      </c>
      <c r="J15" s="2">
        <v>1.4000000000000001</v>
      </c>
      <c r="R15" s="2">
        <v>0.05</v>
      </c>
      <c r="V15" s="2">
        <v>0.01</v>
      </c>
      <c r="W15" s="2">
        <v>0.01</v>
      </c>
      <c r="Z15" s="2">
        <v>170.3</v>
      </c>
      <c r="AC15" s="2">
        <v>0.09</v>
      </c>
      <c r="AF15" s="2">
        <v>10.73</v>
      </c>
      <c r="AG15" s="2">
        <v>0.02</v>
      </c>
      <c r="AH15" s="2">
        <v>0.14000000000000001</v>
      </c>
      <c r="AI15" s="2">
        <v>0.33</v>
      </c>
      <c r="AJ15" s="2">
        <v>1.1600000000000001</v>
      </c>
      <c r="AL15" s="2">
        <v>0.12</v>
      </c>
      <c r="AO15" s="2">
        <v>0.02</v>
      </c>
      <c r="AP15" s="2">
        <v>25.259999999999998</v>
      </c>
      <c r="AQ15" s="2">
        <v>19.86</v>
      </c>
      <c r="AR15" s="2">
        <v>16.05</v>
      </c>
      <c r="AS15" s="2">
        <v>1.96</v>
      </c>
      <c r="AT15" s="2">
        <v>11.040000000000001</v>
      </c>
      <c r="AU15" s="2">
        <v>0.74</v>
      </c>
      <c r="AW15" s="2">
        <v>0.59</v>
      </c>
      <c r="BA15" s="2">
        <v>32.559999999999995</v>
      </c>
      <c r="BC15" s="2">
        <v>2.8899999999999997</v>
      </c>
      <c r="BD15" s="2">
        <v>508.2</v>
      </c>
      <c r="BE15" s="2">
        <v>0.33</v>
      </c>
      <c r="BF15" s="2">
        <v>0.05</v>
      </c>
      <c r="BG15" s="2">
        <v>0.05</v>
      </c>
      <c r="BH15" s="2">
        <v>0.06</v>
      </c>
      <c r="BI15" s="2">
        <v>0.14000000000000001</v>
      </c>
      <c r="BJ15" s="2">
        <v>0.06</v>
      </c>
      <c r="BK15" s="2">
        <v>5.13</v>
      </c>
      <c r="BL15" s="2">
        <v>0.08</v>
      </c>
    </row>
    <row r="16" spans="3:64" x14ac:dyDescent="0.15">
      <c r="C16" s="2" t="s">
        <v>98</v>
      </c>
      <c r="D16" s="2">
        <v>1.6200000000000003</v>
      </c>
      <c r="E16" s="2">
        <v>1.1200000000000001</v>
      </c>
      <c r="F16" s="2">
        <v>0.5</v>
      </c>
      <c r="H16" s="2">
        <v>0.01</v>
      </c>
      <c r="I16" s="2">
        <v>0.4</v>
      </c>
      <c r="J16" s="2">
        <v>1.06</v>
      </c>
      <c r="N16" s="2">
        <v>0.05</v>
      </c>
      <c r="R16" s="2">
        <v>7.0000000000000007E-2</v>
      </c>
      <c r="V16" s="2">
        <v>0.02</v>
      </c>
      <c r="W16" s="2">
        <v>0.01</v>
      </c>
      <c r="Z16" s="2">
        <v>168.2</v>
      </c>
      <c r="AC16" s="2">
        <v>0.08</v>
      </c>
      <c r="AF16" s="2">
        <v>10.27</v>
      </c>
      <c r="AG16" s="2">
        <v>0.02</v>
      </c>
      <c r="AH16" s="2">
        <v>0.13</v>
      </c>
      <c r="AI16" s="2">
        <v>0.35000000000000003</v>
      </c>
      <c r="AJ16" s="2">
        <v>1.08</v>
      </c>
      <c r="AL16" s="2">
        <v>0.16</v>
      </c>
      <c r="AO16" s="2">
        <v>0.02</v>
      </c>
      <c r="AP16" s="2">
        <v>29.23</v>
      </c>
      <c r="AQ16" s="2">
        <v>18.57</v>
      </c>
      <c r="AR16" s="2">
        <v>14.990000000000002</v>
      </c>
      <c r="AS16" s="2">
        <v>1.83</v>
      </c>
      <c r="AT16" s="2">
        <v>13.360000000000001</v>
      </c>
      <c r="AU16" s="2">
        <v>0.72</v>
      </c>
      <c r="AW16" s="2">
        <v>0.56000000000000005</v>
      </c>
      <c r="BA16" s="2">
        <v>30.49</v>
      </c>
      <c r="BC16" s="2">
        <v>3.31</v>
      </c>
      <c r="BD16" s="2">
        <v>632.20000000000005</v>
      </c>
      <c r="BE16" s="2">
        <v>0.3</v>
      </c>
      <c r="BF16" s="2">
        <v>0.05</v>
      </c>
      <c r="BG16" s="2">
        <v>0.06</v>
      </c>
      <c r="BH16" s="2">
        <v>0.06</v>
      </c>
      <c r="BI16" s="2">
        <v>0.10999999999999999</v>
      </c>
      <c r="BJ16" s="2">
        <v>0.04</v>
      </c>
      <c r="BK16" s="2">
        <v>4.7799999999999994</v>
      </c>
      <c r="BL16" s="2">
        <v>0.13</v>
      </c>
    </row>
    <row r="20" spans="3:8" x14ac:dyDescent="0.15">
      <c r="C20" s="2" t="s">
        <v>161</v>
      </c>
    </row>
    <row r="22" spans="3:8" x14ac:dyDescent="0.15">
      <c r="C22" s="1" t="s">
        <v>100</v>
      </c>
      <c r="D22" s="1" t="s">
        <v>101</v>
      </c>
      <c r="E22" s="1" t="s">
        <v>102</v>
      </c>
      <c r="F22" s="1" t="s">
        <v>103</v>
      </c>
      <c r="G22" s="1" t="s">
        <v>104</v>
      </c>
      <c r="H22" s="1" t="s">
        <v>105</v>
      </c>
    </row>
    <row r="23" spans="3:8" x14ac:dyDescent="0.15">
      <c r="C23" s="1"/>
      <c r="D23" s="1"/>
      <c r="E23" s="1"/>
      <c r="F23" s="1">
        <v>0</v>
      </c>
      <c r="H23" s="1">
        <v>95</v>
      </c>
    </row>
    <row r="24" spans="3:8" x14ac:dyDescent="0.15">
      <c r="C24" s="1" t="s">
        <v>132</v>
      </c>
      <c r="D24" s="1">
        <v>2.2999999999999998</v>
      </c>
      <c r="E24" s="1"/>
      <c r="F24" s="2">
        <v>0.4</v>
      </c>
      <c r="G24" s="2">
        <v>1.5</v>
      </c>
      <c r="H24" s="1">
        <f t="shared" ref="H24:H35" si="0">H23-G23+F24+E24+D24</f>
        <v>97.7</v>
      </c>
    </row>
    <row r="25" spans="3:8" x14ac:dyDescent="0.15">
      <c r="C25" s="1" t="s">
        <v>133</v>
      </c>
      <c r="D25" s="1"/>
      <c r="E25" s="1"/>
      <c r="F25" s="2">
        <v>0.4</v>
      </c>
      <c r="G25" s="2">
        <v>1.5</v>
      </c>
      <c r="H25" s="1">
        <f t="shared" si="0"/>
        <v>96.600000000000009</v>
      </c>
    </row>
    <row r="26" spans="3:8" x14ac:dyDescent="0.15">
      <c r="C26" s="1" t="s">
        <v>134</v>
      </c>
      <c r="D26" s="1"/>
      <c r="E26" s="1"/>
      <c r="F26" s="2">
        <v>0.4</v>
      </c>
      <c r="G26" s="2">
        <v>1.5</v>
      </c>
      <c r="H26" s="1">
        <f t="shared" si="0"/>
        <v>95.500000000000014</v>
      </c>
    </row>
    <row r="27" spans="3:8" x14ac:dyDescent="0.15">
      <c r="C27" s="1" t="s">
        <v>135</v>
      </c>
      <c r="D27" s="1"/>
      <c r="E27" s="1"/>
      <c r="F27" s="2">
        <v>0.6</v>
      </c>
      <c r="G27" s="2">
        <v>1.5</v>
      </c>
      <c r="H27" s="1">
        <f t="shared" si="0"/>
        <v>94.600000000000009</v>
      </c>
    </row>
    <row r="28" spans="3:8" x14ac:dyDescent="0.15">
      <c r="C28" s="1" t="s">
        <v>136</v>
      </c>
      <c r="D28" s="1"/>
      <c r="E28" s="1"/>
      <c r="F28" s="2">
        <v>0.8</v>
      </c>
      <c r="G28" s="2">
        <v>1.5</v>
      </c>
      <c r="H28" s="1">
        <f t="shared" si="0"/>
        <v>93.9</v>
      </c>
    </row>
    <row r="29" spans="3:8" x14ac:dyDescent="0.15">
      <c r="C29" s="1" t="s">
        <v>137</v>
      </c>
      <c r="D29" s="1"/>
      <c r="E29" s="1"/>
      <c r="F29" s="2">
        <v>1.2</v>
      </c>
      <c r="G29" s="2">
        <v>1.5</v>
      </c>
      <c r="H29" s="1">
        <f t="shared" si="0"/>
        <v>93.600000000000009</v>
      </c>
    </row>
    <row r="30" spans="3:8" x14ac:dyDescent="0.15">
      <c r="C30" s="1" t="s">
        <v>138</v>
      </c>
      <c r="D30" s="1"/>
      <c r="E30" s="1"/>
      <c r="F30" s="6">
        <v>1.6</v>
      </c>
      <c r="G30" s="2">
        <v>1.5</v>
      </c>
      <c r="H30" s="1">
        <f t="shared" si="0"/>
        <v>93.7</v>
      </c>
    </row>
    <row r="31" spans="3:8" x14ac:dyDescent="0.15">
      <c r="C31" s="1" t="s">
        <v>139</v>
      </c>
      <c r="D31" s="1"/>
      <c r="E31" s="1">
        <v>0.1</v>
      </c>
      <c r="F31" s="6">
        <v>3.2</v>
      </c>
      <c r="G31" s="2">
        <v>1.5</v>
      </c>
      <c r="H31" s="1">
        <f t="shared" si="0"/>
        <v>95.5</v>
      </c>
    </row>
    <row r="32" spans="3:8" x14ac:dyDescent="0.15">
      <c r="C32" s="1" t="s">
        <v>140</v>
      </c>
      <c r="D32" s="1"/>
      <c r="E32" s="1">
        <v>0.2</v>
      </c>
      <c r="F32" s="6">
        <v>4</v>
      </c>
      <c r="G32" s="2">
        <v>1.5</v>
      </c>
      <c r="H32" s="1">
        <f t="shared" si="0"/>
        <v>98.2</v>
      </c>
    </row>
    <row r="33" spans="2:20" x14ac:dyDescent="0.15">
      <c r="C33" s="1" t="s">
        <v>141</v>
      </c>
      <c r="D33" s="1"/>
      <c r="E33" s="1">
        <v>0.4</v>
      </c>
      <c r="F33" s="6">
        <v>5</v>
      </c>
      <c r="G33" s="2">
        <v>1.5</v>
      </c>
      <c r="H33" s="1">
        <f t="shared" si="0"/>
        <v>102.10000000000001</v>
      </c>
    </row>
    <row r="34" spans="2:20" x14ac:dyDescent="0.15">
      <c r="C34" s="1" t="s">
        <v>142</v>
      </c>
      <c r="D34" s="1"/>
      <c r="E34" s="1">
        <v>0.6</v>
      </c>
      <c r="F34" s="6">
        <v>6</v>
      </c>
      <c r="G34" s="2">
        <v>1.5</v>
      </c>
      <c r="H34" s="1">
        <f t="shared" si="0"/>
        <v>107.2</v>
      </c>
    </row>
    <row r="35" spans="2:20" x14ac:dyDescent="0.15">
      <c r="C35" s="1" t="s">
        <v>143</v>
      </c>
      <c r="D35" s="1"/>
      <c r="E35" s="1">
        <v>0.6</v>
      </c>
      <c r="F35" s="6">
        <v>7</v>
      </c>
      <c r="G35" s="2">
        <v>1.5</v>
      </c>
      <c r="H35" s="1">
        <f t="shared" si="0"/>
        <v>113.3</v>
      </c>
    </row>
    <row r="38" spans="2:20" ht="15" thickBot="1" x14ac:dyDescent="0.2"/>
    <row r="39" spans="2:20" x14ac:dyDescent="0.15">
      <c r="B39" s="12" t="s">
        <v>150</v>
      </c>
      <c r="C39" s="39" t="s">
        <v>160</v>
      </c>
      <c r="D39" s="39"/>
      <c r="E39" s="40"/>
      <c r="F39" s="39" t="s">
        <v>159</v>
      </c>
      <c r="G39" s="39"/>
      <c r="H39" s="13" t="s">
        <v>150</v>
      </c>
      <c r="I39" s="14" t="s">
        <v>150</v>
      </c>
      <c r="J39" s="14" t="s">
        <v>150</v>
      </c>
      <c r="K39" s="14" t="s">
        <v>150</v>
      </c>
      <c r="L39" s="14" t="s">
        <v>150</v>
      </c>
      <c r="M39" s="14" t="s">
        <v>150</v>
      </c>
      <c r="N39" s="14" t="s">
        <v>150</v>
      </c>
      <c r="O39" s="14" t="s">
        <v>150</v>
      </c>
      <c r="P39" s="14" t="s">
        <v>150</v>
      </c>
      <c r="Q39" s="15" t="s">
        <v>150</v>
      </c>
      <c r="R39" s="1"/>
      <c r="S39" s="1"/>
      <c r="T39" s="1"/>
    </row>
    <row r="40" spans="2:20" ht="15" thickBot="1" x14ac:dyDescent="0.2">
      <c r="B40" s="16" t="s">
        <v>150</v>
      </c>
      <c r="C40" s="17" t="s">
        <v>158</v>
      </c>
      <c r="D40" s="17" t="s">
        <v>157</v>
      </c>
      <c r="E40" s="17" t="s">
        <v>156</v>
      </c>
      <c r="F40" s="17" t="s">
        <v>155</v>
      </c>
      <c r="G40" s="18" t="s">
        <v>154</v>
      </c>
      <c r="H40" s="19" t="s">
        <v>147</v>
      </c>
      <c r="I40" s="20" t="s">
        <v>146</v>
      </c>
      <c r="J40" s="20" t="s">
        <v>145</v>
      </c>
      <c r="K40" s="20" t="s">
        <v>20</v>
      </c>
      <c r="L40" s="20" t="s">
        <v>21</v>
      </c>
      <c r="M40" s="20" t="s">
        <v>22</v>
      </c>
      <c r="N40" s="20" t="s">
        <v>28</v>
      </c>
      <c r="O40" s="20" t="s">
        <v>38</v>
      </c>
      <c r="P40" s="20" t="s">
        <v>39</v>
      </c>
      <c r="Q40" s="21" t="s">
        <v>49</v>
      </c>
      <c r="R40" s="1"/>
      <c r="S40" s="1"/>
      <c r="T40" s="1"/>
    </row>
    <row r="41" spans="2:20" x14ac:dyDescent="0.15">
      <c r="B41" s="12" t="s">
        <v>144</v>
      </c>
      <c r="C41" s="13">
        <v>0</v>
      </c>
      <c r="D41" s="14">
        <v>0</v>
      </c>
      <c r="E41" s="14">
        <v>95</v>
      </c>
      <c r="F41" s="14">
        <v>1</v>
      </c>
      <c r="G41" s="15">
        <v>1</v>
      </c>
      <c r="H41" s="22">
        <f t="shared" ref="H41:H53" si="1">D4*$G41</f>
        <v>1416.8050000000001</v>
      </c>
      <c r="I41" s="23">
        <f t="shared" ref="I41:I53" si="2">E4*$G41</f>
        <v>1311.7839999999999</v>
      </c>
      <c r="J41" s="23">
        <f t="shared" ref="J41:J53" si="3">F4*$G41</f>
        <v>105.02100000000002</v>
      </c>
      <c r="K41" s="22">
        <f t="shared" ref="K41:K53" si="4">X4*$G41</f>
        <v>15.36</v>
      </c>
      <c r="L41" s="23">
        <f t="shared" ref="L41:L53" si="5">Y4*$G41</f>
        <v>30.39</v>
      </c>
      <c r="M41" s="23">
        <f t="shared" ref="M41:M53" si="6">Z4*$G41</f>
        <v>235.70000000000002</v>
      </c>
      <c r="N41" s="23">
        <f t="shared" ref="N41:N53" si="7">AF4*$G41</f>
        <v>14.459999999999999</v>
      </c>
      <c r="O41" s="23">
        <f t="shared" ref="O41:O53" si="8">AP4*$G41</f>
        <v>8.9939999999999998</v>
      </c>
      <c r="P41" s="23">
        <f t="shared" ref="P41:P53" si="9">AQ4*$G41</f>
        <v>27.669999999999998</v>
      </c>
      <c r="Q41" s="24">
        <f t="shared" ref="Q41:Q53" si="10">BA4*$G41</f>
        <v>44.01</v>
      </c>
      <c r="R41" s="1"/>
      <c r="S41" s="1"/>
      <c r="T41" s="1"/>
    </row>
    <row r="42" spans="2:20" x14ac:dyDescent="0.15">
      <c r="B42" s="16" t="s">
        <v>106</v>
      </c>
      <c r="C42" s="25">
        <f t="shared" ref="C42:C53" si="11">D24+F24+E24</f>
        <v>2.6999999999999997</v>
      </c>
      <c r="D42" s="1">
        <f t="shared" ref="D42:D53" si="12">G24</f>
        <v>1.5</v>
      </c>
      <c r="E42" s="1">
        <f t="shared" ref="E42:E53" si="13">E41+C42-D41</f>
        <v>97.7</v>
      </c>
      <c r="F42" s="1">
        <f t="shared" ref="F42:F53" si="14">E42/(E41-D41)</f>
        <v>1.0284210526315789</v>
      </c>
      <c r="G42" s="26">
        <f t="shared" ref="G42:G53" si="15">G41*F42</f>
        <v>1.0284210526315789</v>
      </c>
      <c r="H42" s="27">
        <f t="shared" si="1"/>
        <v>1390.6309473684209</v>
      </c>
      <c r="I42" s="2">
        <f t="shared" si="2"/>
        <v>1287.7785578947369</v>
      </c>
      <c r="J42" s="2">
        <f t="shared" si="3"/>
        <v>102.85238947368421</v>
      </c>
      <c r="K42" s="27">
        <f t="shared" si="4"/>
        <v>14.634431578947368</v>
      </c>
      <c r="L42" s="2">
        <f t="shared" si="5"/>
        <v>29.855063157894737</v>
      </c>
      <c r="M42" s="2">
        <f t="shared" si="6"/>
        <v>230.16063157894737</v>
      </c>
      <c r="N42" s="2">
        <f t="shared" si="7"/>
        <v>14.171642105263157</v>
      </c>
      <c r="O42" s="2">
        <f t="shared" si="8"/>
        <v>9.4409052631578945</v>
      </c>
      <c r="P42" s="2">
        <f t="shared" si="9"/>
        <v>26.368715789473683</v>
      </c>
      <c r="Q42" s="28">
        <f t="shared" si="10"/>
        <v>43.142263157894739</v>
      </c>
      <c r="R42" s="1"/>
      <c r="S42" s="1"/>
      <c r="T42" s="1"/>
    </row>
    <row r="43" spans="2:20" x14ac:dyDescent="0.15">
      <c r="B43" s="16" t="s">
        <v>107</v>
      </c>
      <c r="C43" s="25">
        <f t="shared" si="11"/>
        <v>0.4</v>
      </c>
      <c r="D43" s="1">
        <f t="shared" si="12"/>
        <v>1.5</v>
      </c>
      <c r="E43" s="1">
        <f t="shared" si="13"/>
        <v>96.600000000000009</v>
      </c>
      <c r="F43" s="29">
        <f t="shared" si="14"/>
        <v>1.0041580041580043</v>
      </c>
      <c r="G43" s="30">
        <f t="shared" si="15"/>
        <v>1.0326972316446001</v>
      </c>
      <c r="H43" s="27">
        <f t="shared" si="1"/>
        <v>1463.8070179669544</v>
      </c>
      <c r="I43" s="2">
        <f t="shared" si="2"/>
        <v>1366.0209171025278</v>
      </c>
      <c r="J43" s="2">
        <f t="shared" si="3"/>
        <v>97.786100864427183</v>
      </c>
      <c r="K43" s="27">
        <f t="shared" si="4"/>
        <v>14.085990239632347</v>
      </c>
      <c r="L43" s="2">
        <f t="shared" si="5"/>
        <v>28.430154787175844</v>
      </c>
      <c r="M43" s="2">
        <f t="shared" si="6"/>
        <v>254.86967676988732</v>
      </c>
      <c r="N43" s="2">
        <f t="shared" si="7"/>
        <v>13.931085654885656</v>
      </c>
      <c r="O43" s="2">
        <f t="shared" si="8"/>
        <v>9.7280079220921341</v>
      </c>
      <c r="P43" s="2">
        <f t="shared" si="9"/>
        <v>26.054951154393262</v>
      </c>
      <c r="Q43" s="28">
        <f t="shared" si="10"/>
        <v>42.743338417769998</v>
      </c>
      <c r="R43" s="1"/>
      <c r="S43" s="1"/>
      <c r="T43" s="1"/>
    </row>
    <row r="44" spans="2:20" x14ac:dyDescent="0.15">
      <c r="B44" s="16" t="s">
        <v>108</v>
      </c>
      <c r="C44" s="25">
        <f t="shared" si="11"/>
        <v>0.4</v>
      </c>
      <c r="D44" s="1">
        <f t="shared" si="12"/>
        <v>1.5</v>
      </c>
      <c r="E44" s="1">
        <f t="shared" si="13"/>
        <v>95.500000000000014</v>
      </c>
      <c r="F44" s="29">
        <f t="shared" si="14"/>
        <v>1.0042060988433228</v>
      </c>
      <c r="G44" s="30">
        <f t="shared" si="15"/>
        <v>1.0370408582761232</v>
      </c>
      <c r="H44" s="27">
        <f t="shared" si="1"/>
        <v>1355.6509211642963</v>
      </c>
      <c r="I44" s="2">
        <f t="shared" si="2"/>
        <v>1265.8742940633326</v>
      </c>
      <c r="J44" s="2">
        <f t="shared" si="3"/>
        <v>89.776627100963978</v>
      </c>
      <c r="K44" s="27">
        <f t="shared" si="4"/>
        <v>13.429679114675796</v>
      </c>
      <c r="L44" s="2">
        <f t="shared" si="5"/>
        <v>25.480093887844347</v>
      </c>
      <c r="M44" s="2">
        <f t="shared" si="6"/>
        <v>258.11946962492704</v>
      </c>
      <c r="N44" s="2">
        <f t="shared" si="7"/>
        <v>14.031162812475946</v>
      </c>
      <c r="O44" s="2">
        <f t="shared" si="8"/>
        <v>10.204482045437052</v>
      </c>
      <c r="P44" s="2">
        <f t="shared" si="9"/>
        <v>26.288985757299727</v>
      </c>
      <c r="Q44" s="28">
        <f t="shared" si="10"/>
        <v>43.037195618459116</v>
      </c>
      <c r="R44" s="1"/>
      <c r="S44" s="1"/>
      <c r="T44" s="1"/>
    </row>
    <row r="45" spans="2:20" x14ac:dyDescent="0.15">
      <c r="B45" s="16" t="s">
        <v>109</v>
      </c>
      <c r="C45" s="25">
        <f t="shared" si="11"/>
        <v>0.6</v>
      </c>
      <c r="D45" s="1">
        <f t="shared" si="12"/>
        <v>1.5</v>
      </c>
      <c r="E45" s="1">
        <f t="shared" si="13"/>
        <v>94.600000000000009</v>
      </c>
      <c r="F45" s="29">
        <f t="shared" si="14"/>
        <v>1.0063829787234042</v>
      </c>
      <c r="G45" s="30">
        <f t="shared" si="15"/>
        <v>1.0436602680098006</v>
      </c>
      <c r="H45" s="27">
        <f t="shared" si="1"/>
        <v>1182.5818862845854</v>
      </c>
      <c r="I45" s="2">
        <f t="shared" si="2"/>
        <v>1103.2115229024398</v>
      </c>
      <c r="J45" s="2">
        <f t="shared" si="3"/>
        <v>79.370363382145328</v>
      </c>
      <c r="K45" s="27">
        <f t="shared" si="4"/>
        <v>12.20038853303457</v>
      </c>
      <c r="L45" s="2">
        <f t="shared" si="5"/>
        <v>22.574371597051986</v>
      </c>
      <c r="M45" s="2">
        <f t="shared" si="6"/>
        <v>252.14832075116783</v>
      </c>
      <c r="N45" s="2">
        <f t="shared" si="7"/>
        <v>14.433821506575542</v>
      </c>
      <c r="O45" s="2">
        <f t="shared" si="8"/>
        <v>10.801883773901436</v>
      </c>
      <c r="P45" s="2">
        <f t="shared" si="9"/>
        <v>26.227182535086289</v>
      </c>
      <c r="Q45" s="28">
        <f t="shared" si="10"/>
        <v>42.915310220563008</v>
      </c>
      <c r="R45" s="1"/>
      <c r="S45" s="1"/>
      <c r="T45" s="1"/>
    </row>
    <row r="46" spans="2:20" x14ac:dyDescent="0.15">
      <c r="B46" s="16" t="s">
        <v>110</v>
      </c>
      <c r="C46" s="25">
        <f t="shared" si="11"/>
        <v>0.8</v>
      </c>
      <c r="D46" s="1">
        <f t="shared" si="12"/>
        <v>1.5</v>
      </c>
      <c r="E46" s="1">
        <f t="shared" si="13"/>
        <v>93.9</v>
      </c>
      <c r="F46" s="29">
        <f t="shared" si="14"/>
        <v>1.0085929108485499</v>
      </c>
      <c r="G46" s="30">
        <f t="shared" si="15"/>
        <v>1.0526283476489824</v>
      </c>
      <c r="H46" s="27">
        <f t="shared" si="1"/>
        <v>920.15507009735802</v>
      </c>
      <c r="I46" s="2">
        <f t="shared" si="2"/>
        <v>852.3447519418105</v>
      </c>
      <c r="J46" s="2">
        <f t="shared" si="3"/>
        <v>67.810318155547463</v>
      </c>
      <c r="K46" s="27">
        <f t="shared" si="4"/>
        <v>10.852598264261006</v>
      </c>
      <c r="L46" s="2">
        <f t="shared" si="5"/>
        <v>18.105207579562496</v>
      </c>
      <c r="M46" s="2">
        <f t="shared" si="6"/>
        <v>229.47297978747818</v>
      </c>
      <c r="N46" s="2">
        <f t="shared" si="7"/>
        <v>14.315745528026161</v>
      </c>
      <c r="O46" s="2">
        <f t="shared" si="8"/>
        <v>11.92627917886297</v>
      </c>
      <c r="P46" s="2">
        <f t="shared" si="9"/>
        <v>26.957811983290437</v>
      </c>
      <c r="Q46" s="28">
        <f t="shared" si="10"/>
        <v>44.136706616921821</v>
      </c>
      <c r="R46" s="1"/>
      <c r="S46" s="1"/>
      <c r="T46" s="1"/>
    </row>
    <row r="47" spans="2:20" x14ac:dyDescent="0.15">
      <c r="B47" s="16" t="s">
        <v>111</v>
      </c>
      <c r="C47" s="25">
        <f t="shared" si="11"/>
        <v>1.2</v>
      </c>
      <c r="D47" s="1">
        <f t="shared" si="12"/>
        <v>1.5</v>
      </c>
      <c r="E47" s="1">
        <f t="shared" si="13"/>
        <v>93.600000000000009</v>
      </c>
      <c r="F47" s="29">
        <f t="shared" si="14"/>
        <v>1.0129870129870131</v>
      </c>
      <c r="G47" s="30">
        <f t="shared" si="15"/>
        <v>1.0662988456703979</v>
      </c>
      <c r="H47" s="27">
        <f t="shared" si="1"/>
        <v>712.68215948072384</v>
      </c>
      <c r="I47" s="2">
        <f t="shared" si="2"/>
        <v>665.41313165215502</v>
      </c>
      <c r="J47" s="2">
        <f t="shared" si="3"/>
        <v>47.269027828568738</v>
      </c>
      <c r="K47" s="27">
        <f t="shared" si="4"/>
        <v>7.7839815733939046</v>
      </c>
      <c r="L47" s="2">
        <f t="shared" si="5"/>
        <v>10.865585237381355</v>
      </c>
      <c r="M47" s="2">
        <f t="shared" si="6"/>
        <v>253.24597584671949</v>
      </c>
      <c r="N47" s="2">
        <f t="shared" si="7"/>
        <v>14.107133728219365</v>
      </c>
      <c r="O47" s="2">
        <f t="shared" si="8"/>
        <v>12.859564078784997</v>
      </c>
      <c r="P47" s="2">
        <f t="shared" si="9"/>
        <v>26.198962638121678</v>
      </c>
      <c r="Q47" s="28">
        <f t="shared" si="10"/>
        <v>43.025158422800558</v>
      </c>
      <c r="R47" s="1"/>
      <c r="S47" s="1"/>
      <c r="T47" s="1"/>
    </row>
    <row r="48" spans="2:20" x14ac:dyDescent="0.15">
      <c r="B48" s="16" t="s">
        <v>112</v>
      </c>
      <c r="C48" s="25">
        <f t="shared" si="11"/>
        <v>1.6</v>
      </c>
      <c r="D48" s="1">
        <f t="shared" si="12"/>
        <v>1.5</v>
      </c>
      <c r="E48" s="1">
        <f t="shared" si="13"/>
        <v>93.7</v>
      </c>
      <c r="F48" s="29">
        <f t="shared" si="14"/>
        <v>1.0173724212812161</v>
      </c>
      <c r="G48" s="30">
        <f t="shared" si="15"/>
        <v>1.0848230384290585</v>
      </c>
      <c r="H48" s="27">
        <f t="shared" si="1"/>
        <v>290.70002960783478</v>
      </c>
      <c r="I48" s="2">
        <f t="shared" si="2"/>
        <v>270.70674100958723</v>
      </c>
      <c r="J48" s="2">
        <f t="shared" si="3"/>
        <v>19.993288598247549</v>
      </c>
      <c r="K48" s="27">
        <f t="shared" si="4"/>
        <v>3.8836664775760292</v>
      </c>
      <c r="L48" s="2">
        <f t="shared" si="5"/>
        <v>3.6124607179687649</v>
      </c>
      <c r="M48" s="2">
        <f t="shared" si="6"/>
        <v>230.09096645080331</v>
      </c>
      <c r="N48" s="2">
        <f t="shared" si="7"/>
        <v>14.243726494573536</v>
      </c>
      <c r="O48" s="2">
        <f t="shared" si="8"/>
        <v>14.731896861866616</v>
      </c>
      <c r="P48" s="2">
        <f t="shared" si="9"/>
        <v>26.426289216131863</v>
      </c>
      <c r="Q48" s="28">
        <f t="shared" si="10"/>
        <v>43.392921537162337</v>
      </c>
      <c r="R48" s="1"/>
      <c r="S48" s="1"/>
      <c r="T48" s="1"/>
    </row>
    <row r="49" spans="2:20" x14ac:dyDescent="0.15">
      <c r="B49" s="16" t="s">
        <v>113</v>
      </c>
      <c r="C49" s="25">
        <f t="shared" si="11"/>
        <v>3.3000000000000003</v>
      </c>
      <c r="D49" s="1">
        <f t="shared" si="12"/>
        <v>1.5</v>
      </c>
      <c r="E49" s="1">
        <f t="shared" si="13"/>
        <v>95.5</v>
      </c>
      <c r="F49" s="29">
        <f t="shared" si="14"/>
        <v>1.0357917570498916</v>
      </c>
      <c r="G49" s="30">
        <f t="shared" si="15"/>
        <v>1.1236507610626365</v>
      </c>
      <c r="H49" s="27">
        <f t="shared" si="1"/>
        <v>25.405743707626211</v>
      </c>
      <c r="I49" s="2">
        <f t="shared" si="2"/>
        <v>22.877529495235283</v>
      </c>
      <c r="J49" s="2">
        <f t="shared" si="3"/>
        <v>2.5282142123909321</v>
      </c>
      <c r="K49" s="27">
        <f t="shared" si="4"/>
        <v>0.15731110654876912</v>
      </c>
      <c r="L49" s="2">
        <f t="shared" si="5"/>
        <v>0</v>
      </c>
      <c r="M49" s="2">
        <f t="shared" si="6"/>
        <v>227.76400926739643</v>
      </c>
      <c r="N49" s="2">
        <f t="shared" si="7"/>
        <v>13.955742452397946</v>
      </c>
      <c r="O49" s="2">
        <f t="shared" si="8"/>
        <v>18.124486775940326</v>
      </c>
      <c r="P49" s="2">
        <f t="shared" si="9"/>
        <v>26.304664316476323</v>
      </c>
      <c r="Q49" s="28">
        <f t="shared" si="10"/>
        <v>43.193135255247746</v>
      </c>
      <c r="R49" s="1"/>
      <c r="S49" s="1"/>
      <c r="T49" s="1"/>
    </row>
    <row r="50" spans="2:20" x14ac:dyDescent="0.15">
      <c r="B50" s="16" t="s">
        <v>114</v>
      </c>
      <c r="C50" s="25">
        <f t="shared" si="11"/>
        <v>4.2</v>
      </c>
      <c r="D50" s="1">
        <f t="shared" si="12"/>
        <v>1.5</v>
      </c>
      <c r="E50" s="1">
        <f t="shared" si="13"/>
        <v>98.2</v>
      </c>
      <c r="F50" s="29">
        <f t="shared" si="14"/>
        <v>1.0446808510638299</v>
      </c>
      <c r="G50" s="30">
        <f t="shared" si="15"/>
        <v>1.1738564333654353</v>
      </c>
      <c r="H50" s="27">
        <f t="shared" si="1"/>
        <v>6.0101449388310275</v>
      </c>
      <c r="I50" s="2">
        <f t="shared" si="2"/>
        <v>5.0123669704704081</v>
      </c>
      <c r="J50" s="2">
        <f t="shared" si="3"/>
        <v>0.99777796836062005</v>
      </c>
      <c r="K50" s="27">
        <f t="shared" si="4"/>
        <v>0</v>
      </c>
      <c r="L50" s="2">
        <f t="shared" si="5"/>
        <v>0</v>
      </c>
      <c r="M50" s="2">
        <f t="shared" si="6"/>
        <v>237.47115646982758</v>
      </c>
      <c r="N50" s="2">
        <f t="shared" si="7"/>
        <v>14.168447150720805</v>
      </c>
      <c r="O50" s="2">
        <f t="shared" si="8"/>
        <v>22.620213470951938</v>
      </c>
      <c r="P50" s="2">
        <f t="shared" si="9"/>
        <v>26.400031186388642</v>
      </c>
      <c r="Q50" s="28">
        <f t="shared" si="10"/>
        <v>43.362256648519178</v>
      </c>
      <c r="R50" s="1"/>
      <c r="S50" s="1"/>
      <c r="T50" s="1"/>
    </row>
    <row r="51" spans="2:20" x14ac:dyDescent="0.15">
      <c r="B51" s="16" t="s">
        <v>115</v>
      </c>
      <c r="C51" s="25">
        <f t="shared" si="11"/>
        <v>5.4</v>
      </c>
      <c r="D51" s="1">
        <f t="shared" si="12"/>
        <v>1.5</v>
      </c>
      <c r="E51" s="1">
        <f t="shared" si="13"/>
        <v>102.10000000000001</v>
      </c>
      <c r="F51" s="29">
        <f t="shared" si="14"/>
        <v>1.0558428128231645</v>
      </c>
      <c r="G51" s="30">
        <f t="shared" si="15"/>
        <v>1.2394078784551288</v>
      </c>
      <c r="H51" s="27">
        <f t="shared" si="1"/>
        <v>3.1728841688451297</v>
      </c>
      <c r="I51" s="2">
        <f t="shared" si="2"/>
        <v>2.441633520556604</v>
      </c>
      <c r="J51" s="2">
        <f t="shared" si="3"/>
        <v>0.73125064828852593</v>
      </c>
      <c r="K51" s="27">
        <f t="shared" si="4"/>
        <v>0</v>
      </c>
      <c r="L51" s="2">
        <f t="shared" si="5"/>
        <v>0</v>
      </c>
      <c r="M51" s="2">
        <f t="shared" si="6"/>
        <v>236.85084557277511</v>
      </c>
      <c r="N51" s="2">
        <f t="shared" si="7"/>
        <v>14.092067578034815</v>
      </c>
      <c r="O51" s="2">
        <f t="shared" si="8"/>
        <v>26.684451623138923</v>
      </c>
      <c r="P51" s="2">
        <f t="shared" si="9"/>
        <v>26.06474768391136</v>
      </c>
      <c r="Q51" s="28">
        <f t="shared" si="10"/>
        <v>42.747177727917382</v>
      </c>
      <c r="R51" s="1"/>
      <c r="S51" s="1"/>
      <c r="T51" s="1"/>
    </row>
    <row r="52" spans="2:20" x14ac:dyDescent="0.15">
      <c r="B52" s="16" t="s">
        <v>116</v>
      </c>
      <c r="C52" s="25">
        <f t="shared" si="11"/>
        <v>6.6</v>
      </c>
      <c r="D52" s="1">
        <f t="shared" si="12"/>
        <v>1.5</v>
      </c>
      <c r="E52" s="1">
        <f t="shared" si="13"/>
        <v>107.2</v>
      </c>
      <c r="F52" s="29">
        <f t="shared" si="14"/>
        <v>1.0656063618290257</v>
      </c>
      <c r="G52" s="30">
        <f t="shared" si="15"/>
        <v>1.320720920182801</v>
      </c>
      <c r="H52" s="27">
        <f t="shared" si="1"/>
        <v>2.535784166750978</v>
      </c>
      <c r="I52" s="2">
        <f t="shared" si="2"/>
        <v>1.8622164974577495</v>
      </c>
      <c r="J52" s="2">
        <f t="shared" si="3"/>
        <v>0.67356766929322853</v>
      </c>
      <c r="K52" s="27">
        <f t="shared" si="4"/>
        <v>0</v>
      </c>
      <c r="L52" s="2">
        <f t="shared" si="5"/>
        <v>0</v>
      </c>
      <c r="M52" s="2">
        <f t="shared" si="6"/>
        <v>224.91877270713101</v>
      </c>
      <c r="N52" s="2">
        <f t="shared" si="7"/>
        <v>14.171335473561454</v>
      </c>
      <c r="O52" s="2">
        <f t="shared" si="8"/>
        <v>33.361410443817547</v>
      </c>
      <c r="P52" s="2">
        <f t="shared" si="9"/>
        <v>26.229517474830427</v>
      </c>
      <c r="Q52" s="28">
        <f t="shared" si="10"/>
        <v>43.002673161151996</v>
      </c>
      <c r="R52" s="1"/>
      <c r="S52" s="1"/>
      <c r="T52" s="1"/>
    </row>
    <row r="53" spans="2:20" x14ac:dyDescent="0.15">
      <c r="B53" s="16" t="s">
        <v>117</v>
      </c>
      <c r="C53" s="25">
        <f t="shared" si="11"/>
        <v>7.6</v>
      </c>
      <c r="D53" s="1">
        <f t="shared" si="12"/>
        <v>1.5</v>
      </c>
      <c r="E53" s="1">
        <f t="shared" si="13"/>
        <v>113.3</v>
      </c>
      <c r="F53" s="29">
        <f t="shared" si="14"/>
        <v>1.0719016083254493</v>
      </c>
      <c r="G53" s="30">
        <f t="shared" si="15"/>
        <v>1.4156828784930118</v>
      </c>
      <c r="H53" s="27">
        <f t="shared" si="1"/>
        <v>2.2934062631586793</v>
      </c>
      <c r="I53" s="2">
        <f t="shared" si="2"/>
        <v>1.5855648239121733</v>
      </c>
      <c r="J53" s="2">
        <f t="shared" si="3"/>
        <v>0.70784143924650589</v>
      </c>
      <c r="K53" s="27">
        <f t="shared" si="4"/>
        <v>0</v>
      </c>
      <c r="L53" s="2">
        <f t="shared" si="5"/>
        <v>0</v>
      </c>
      <c r="M53" s="2">
        <f t="shared" si="6"/>
        <v>238.11786016252455</v>
      </c>
      <c r="N53" s="2">
        <f t="shared" si="7"/>
        <v>14.539063162123231</v>
      </c>
      <c r="O53" s="2">
        <f t="shared" si="8"/>
        <v>41.380410538350738</v>
      </c>
      <c r="P53" s="2">
        <f t="shared" si="9"/>
        <v>26.289231053615229</v>
      </c>
      <c r="Q53" s="28">
        <f t="shared" si="10"/>
        <v>43.164170965251927</v>
      </c>
      <c r="R53" s="1"/>
      <c r="S53" s="1"/>
      <c r="T53" s="1"/>
    </row>
    <row r="54" spans="2:20" x14ac:dyDescent="0.15">
      <c r="B54" s="16"/>
      <c r="C54" s="25"/>
      <c r="D54" s="1"/>
      <c r="E54" s="1"/>
      <c r="F54" s="1"/>
      <c r="G54" s="26"/>
      <c r="H54" s="25"/>
      <c r="I54" s="1"/>
      <c r="J54" s="1"/>
      <c r="K54" s="25"/>
      <c r="L54" s="1"/>
      <c r="M54" s="1"/>
      <c r="N54" s="1"/>
      <c r="O54" s="1"/>
      <c r="P54" s="1"/>
      <c r="Q54" s="26"/>
      <c r="R54" s="1"/>
      <c r="S54" s="1"/>
      <c r="T54" s="1"/>
    </row>
    <row r="55" spans="2:20" x14ac:dyDescent="0.15">
      <c r="B55" s="16"/>
      <c r="C55" s="25"/>
      <c r="D55" s="1"/>
      <c r="E55" s="1"/>
      <c r="F55" s="1"/>
      <c r="G55" s="26"/>
      <c r="H55" s="25"/>
      <c r="I55" s="1"/>
      <c r="J55" s="1"/>
      <c r="K55" s="25"/>
      <c r="L55" s="1"/>
      <c r="M55" s="1"/>
      <c r="N55" s="1"/>
      <c r="O55" s="1"/>
      <c r="P55" s="1"/>
      <c r="Q55" s="26"/>
      <c r="R55" s="1"/>
      <c r="S55" s="1"/>
      <c r="T55" s="1"/>
    </row>
    <row r="56" spans="2:20" x14ac:dyDescent="0.15">
      <c r="B56" s="16"/>
      <c r="C56" s="25"/>
      <c r="D56" s="1"/>
      <c r="E56" s="1"/>
      <c r="F56" s="1"/>
      <c r="G56" s="26"/>
      <c r="H56" s="25"/>
      <c r="I56" s="1"/>
      <c r="J56" s="1"/>
      <c r="K56" s="25"/>
      <c r="L56" s="1"/>
      <c r="M56" s="1"/>
      <c r="N56" s="1"/>
      <c r="O56" s="1"/>
      <c r="P56" s="1"/>
      <c r="Q56" s="26"/>
      <c r="R56" s="1"/>
      <c r="S56" s="1"/>
      <c r="T56" s="1"/>
    </row>
    <row r="57" spans="2:20" x14ac:dyDescent="0.15">
      <c r="B57" s="16"/>
      <c r="C57" s="25"/>
      <c r="D57" s="1"/>
      <c r="E57" s="1"/>
      <c r="F57" s="1"/>
      <c r="G57" s="26"/>
      <c r="H57" s="25"/>
      <c r="I57" s="1"/>
      <c r="J57" s="1"/>
      <c r="K57" s="25"/>
      <c r="L57" s="1"/>
      <c r="M57" s="1"/>
      <c r="N57" s="1"/>
      <c r="O57" s="1"/>
      <c r="P57" s="1"/>
      <c r="Q57" s="26"/>
      <c r="R57" s="1"/>
      <c r="S57" s="1"/>
      <c r="T57" s="1"/>
    </row>
    <row r="58" spans="2:20" x14ac:dyDescent="0.15">
      <c r="B58" s="16"/>
      <c r="C58" s="25"/>
      <c r="D58" s="1"/>
      <c r="E58" s="1"/>
      <c r="F58" s="1"/>
      <c r="G58" s="26"/>
      <c r="H58" s="25"/>
      <c r="I58" s="1"/>
      <c r="J58" s="1"/>
      <c r="K58" s="25"/>
      <c r="L58" s="1"/>
      <c r="M58" s="1"/>
      <c r="N58" s="1"/>
      <c r="O58" s="1"/>
      <c r="P58" s="1"/>
      <c r="Q58" s="26"/>
      <c r="R58" s="1"/>
      <c r="S58" s="1"/>
      <c r="T58" s="1"/>
    </row>
    <row r="59" spans="2:20" ht="15" thickBot="1" x14ac:dyDescent="0.2">
      <c r="B59" s="31"/>
      <c r="C59" s="32"/>
      <c r="D59" s="33"/>
      <c r="E59" s="33"/>
      <c r="F59" s="33"/>
      <c r="G59" s="34"/>
      <c r="H59" s="32"/>
      <c r="I59" s="33"/>
      <c r="J59" s="33"/>
      <c r="K59" s="32"/>
      <c r="L59" s="33"/>
      <c r="M59" s="33"/>
      <c r="N59" s="33"/>
      <c r="O59" s="33"/>
      <c r="P59" s="33"/>
      <c r="Q59" s="34"/>
      <c r="R59" s="1"/>
      <c r="S59" s="1"/>
      <c r="T59" s="1"/>
    </row>
    <row r="61" spans="2:20" x14ac:dyDescent="0.15">
      <c r="E61" s="1">
        <v>22</v>
      </c>
      <c r="F61" s="1">
        <v>126.07</v>
      </c>
    </row>
    <row r="62" spans="2:20" ht="15" thickBot="1" x14ac:dyDescent="0.2"/>
    <row r="63" spans="2:20" ht="15" thickBot="1" x14ac:dyDescent="0.2">
      <c r="B63" s="1"/>
      <c r="C63" s="41" t="s">
        <v>153</v>
      </c>
      <c r="D63" s="42"/>
      <c r="E63" s="43" t="s">
        <v>152</v>
      </c>
      <c r="F63" s="43"/>
      <c r="G63" s="13" t="s">
        <v>151</v>
      </c>
      <c r="H63" s="14" t="s">
        <v>150</v>
      </c>
      <c r="I63" s="14" t="s">
        <v>150</v>
      </c>
      <c r="J63" s="14" t="s">
        <v>150</v>
      </c>
      <c r="K63" s="14" t="s">
        <v>150</v>
      </c>
      <c r="L63" s="14" t="s">
        <v>150</v>
      </c>
      <c r="M63" s="14" t="s">
        <v>150</v>
      </c>
      <c r="N63" s="14" t="s">
        <v>150</v>
      </c>
      <c r="O63" s="14" t="s">
        <v>150</v>
      </c>
      <c r="P63" s="15" t="s">
        <v>150</v>
      </c>
      <c r="Q63" s="1"/>
      <c r="R63" s="1"/>
      <c r="S63" s="1"/>
    </row>
    <row r="64" spans="2:20" ht="15" thickBot="1" x14ac:dyDescent="0.2">
      <c r="B64" s="13" t="s">
        <v>150</v>
      </c>
      <c r="C64" s="1" t="s">
        <v>149</v>
      </c>
      <c r="D64" s="1" t="s">
        <v>148</v>
      </c>
      <c r="E64" s="1" t="s">
        <v>149</v>
      </c>
      <c r="F64" s="1" t="s">
        <v>148</v>
      </c>
      <c r="G64" s="35" t="s">
        <v>147</v>
      </c>
      <c r="H64" s="18" t="s">
        <v>146</v>
      </c>
      <c r="I64" s="18" t="s">
        <v>145</v>
      </c>
      <c r="J64" s="18" t="s">
        <v>20</v>
      </c>
      <c r="K64" s="18" t="s">
        <v>21</v>
      </c>
      <c r="L64" s="18" t="s">
        <v>22</v>
      </c>
      <c r="M64" s="18" t="s">
        <v>28</v>
      </c>
      <c r="N64" s="18" t="s">
        <v>38</v>
      </c>
      <c r="O64" s="18" t="s">
        <v>39</v>
      </c>
      <c r="P64" s="36" t="s">
        <v>49</v>
      </c>
      <c r="Q64" s="1"/>
      <c r="R64" s="1"/>
      <c r="S64" s="1"/>
    </row>
    <row r="65" spans="2:19" x14ac:dyDescent="0.15">
      <c r="B65" s="12" t="s">
        <v>144</v>
      </c>
      <c r="C65" s="13">
        <v>0</v>
      </c>
      <c r="D65" s="14">
        <v>0</v>
      </c>
      <c r="E65" s="13">
        <v>0</v>
      </c>
      <c r="F65" s="37">
        <v>0</v>
      </c>
      <c r="G65" s="22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4">
        <v>0</v>
      </c>
      <c r="Q65" s="1"/>
      <c r="R65" s="1"/>
      <c r="S65" s="1"/>
    </row>
    <row r="66" spans="2:19" x14ac:dyDescent="0.15">
      <c r="B66" s="16" t="s">
        <v>106</v>
      </c>
      <c r="C66" s="25">
        <f t="shared" ref="C66:C77" si="16">(F24/1000*126.07)/(100/1000)</f>
        <v>0.50427999999999995</v>
      </c>
      <c r="D66" s="1">
        <f t="shared" ref="D66:D77" si="17">D65+C66</f>
        <v>0.50427999999999995</v>
      </c>
      <c r="E66" s="25">
        <f t="shared" ref="E66:E77" si="18">C66*($E$61/$F$61)</f>
        <v>8.7999999999999995E-2</v>
      </c>
      <c r="F66" s="6">
        <f t="shared" ref="F66:F77" si="19">E66+F65</f>
        <v>8.7999999999999995E-2</v>
      </c>
      <c r="G66" s="25">
        <f t="shared" ref="G66:P66" si="20">(H$41-H42)/(H$41)*100</f>
        <v>1.8473997926023069</v>
      </c>
      <c r="H66" s="1">
        <f t="shared" si="20"/>
        <v>1.829984365205171</v>
      </c>
      <c r="I66" s="1">
        <f t="shared" si="20"/>
        <v>2.064930372321538</v>
      </c>
      <c r="J66" s="1">
        <f t="shared" si="20"/>
        <v>4.7237527412280729</v>
      </c>
      <c r="K66" s="1">
        <f t="shared" si="20"/>
        <v>1.7602396910341027</v>
      </c>
      <c r="L66" s="1">
        <f t="shared" si="20"/>
        <v>2.35017752272068</v>
      </c>
      <c r="M66" s="1">
        <f t="shared" si="20"/>
        <v>1.9941763121496707</v>
      </c>
      <c r="N66" s="1">
        <f t="shared" si="20"/>
        <v>-4.9689266528562896</v>
      </c>
      <c r="O66" s="1">
        <f t="shared" si="20"/>
        <v>4.7028702946379308</v>
      </c>
      <c r="P66" s="26">
        <f t="shared" si="20"/>
        <v>1.9716810772671192</v>
      </c>
      <c r="Q66" s="1"/>
      <c r="R66" s="1"/>
      <c r="S66" s="1"/>
    </row>
    <row r="67" spans="2:19" x14ac:dyDescent="0.15">
      <c r="B67" s="16" t="s">
        <v>107</v>
      </c>
      <c r="C67" s="25">
        <f t="shared" si="16"/>
        <v>0.50427999999999995</v>
      </c>
      <c r="D67" s="1">
        <f t="shared" si="17"/>
        <v>1.0085599999999999</v>
      </c>
      <c r="E67" s="25">
        <f t="shared" si="18"/>
        <v>8.7999999999999995E-2</v>
      </c>
      <c r="F67" s="6">
        <f t="shared" si="19"/>
        <v>0.17599999999999999</v>
      </c>
      <c r="G67" s="25">
        <f t="shared" ref="G67:P67" si="21">(H$41-H43)/(H$41)*100</f>
        <v>-3.3174655627947613</v>
      </c>
      <c r="H67" s="1">
        <f t="shared" si="21"/>
        <v>-4.1345920595561445</v>
      </c>
      <c r="I67" s="1">
        <f t="shared" si="21"/>
        <v>6.8890023286512516</v>
      </c>
      <c r="J67" s="1">
        <f t="shared" si="21"/>
        <v>8.2943343773935734</v>
      </c>
      <c r="K67" s="1">
        <f t="shared" si="21"/>
        <v>6.4489806279175914</v>
      </c>
      <c r="L67" s="1">
        <f t="shared" si="21"/>
        <v>-8.1330830589254575</v>
      </c>
      <c r="M67" s="1">
        <f t="shared" si="21"/>
        <v>3.6577755540410983</v>
      </c>
      <c r="N67" s="1">
        <f t="shared" si="21"/>
        <v>-8.1610843016692716</v>
      </c>
      <c r="O67" s="1">
        <f t="shared" si="21"/>
        <v>5.8368227163235868</v>
      </c>
      <c r="P67" s="26">
        <f t="shared" si="21"/>
        <v>2.8781222045671444</v>
      </c>
      <c r="Q67" s="1"/>
      <c r="R67" s="1"/>
      <c r="S67" s="1"/>
    </row>
    <row r="68" spans="2:19" x14ac:dyDescent="0.15">
      <c r="B68" s="16" t="s">
        <v>108</v>
      </c>
      <c r="C68" s="25">
        <f t="shared" si="16"/>
        <v>0.50427999999999995</v>
      </c>
      <c r="D68" s="1">
        <f t="shared" si="17"/>
        <v>1.5128399999999997</v>
      </c>
      <c r="E68" s="25">
        <f t="shared" si="18"/>
        <v>8.7999999999999995E-2</v>
      </c>
      <c r="F68" s="6">
        <f t="shared" si="19"/>
        <v>0.26400000000000001</v>
      </c>
      <c r="G68" s="25">
        <f t="shared" ref="G68:P68" si="22">(H$41-H44)/(H$41)*100</f>
        <v>4.3163370284339617</v>
      </c>
      <c r="H68" s="1">
        <f t="shared" si="22"/>
        <v>3.4997915767128775</v>
      </c>
      <c r="I68" s="1">
        <f t="shared" si="22"/>
        <v>14.515547270580203</v>
      </c>
      <c r="J68" s="1">
        <f t="shared" si="22"/>
        <v>12.567193263829449</v>
      </c>
      <c r="K68" s="1">
        <f t="shared" si="22"/>
        <v>16.156321527330217</v>
      </c>
      <c r="L68" s="1">
        <f t="shared" si="22"/>
        <v>-9.5118666206733202</v>
      </c>
      <c r="M68" s="1">
        <f t="shared" si="22"/>
        <v>2.9656790285204209</v>
      </c>
      <c r="N68" s="1">
        <f t="shared" si="22"/>
        <v>-13.458773020202939</v>
      </c>
      <c r="O68" s="1">
        <f t="shared" si="22"/>
        <v>4.9910164174205676</v>
      </c>
      <c r="P68" s="26">
        <f t="shared" si="22"/>
        <v>2.210416681528931</v>
      </c>
      <c r="Q68" s="1"/>
      <c r="R68" s="1"/>
      <c r="S68" s="1"/>
    </row>
    <row r="69" spans="2:19" x14ac:dyDescent="0.15">
      <c r="B69" s="16" t="s">
        <v>109</v>
      </c>
      <c r="C69" s="25">
        <f t="shared" si="16"/>
        <v>0.75641999999999987</v>
      </c>
      <c r="D69" s="1">
        <f t="shared" si="17"/>
        <v>2.2692599999999996</v>
      </c>
      <c r="E69" s="25">
        <f t="shared" si="18"/>
        <v>0.13199999999999998</v>
      </c>
      <c r="F69" s="6">
        <f t="shared" si="19"/>
        <v>0.39600000000000002</v>
      </c>
      <c r="G69" s="25">
        <f t="shared" ref="G69:P69" si="23">(H$41-H45)/(H$41)*100</f>
        <v>16.531781982376874</v>
      </c>
      <c r="H69" s="1">
        <f t="shared" si="23"/>
        <v>15.899910129835407</v>
      </c>
      <c r="I69" s="1">
        <f t="shared" si="23"/>
        <v>24.424292872715629</v>
      </c>
      <c r="J69" s="1">
        <f t="shared" si="23"/>
        <v>20.570387154722852</v>
      </c>
      <c r="K69" s="1">
        <f t="shared" si="23"/>
        <v>25.717763747772342</v>
      </c>
      <c r="L69" s="1">
        <f t="shared" si="23"/>
        <v>-6.9784984094899496</v>
      </c>
      <c r="M69" s="1">
        <f t="shared" si="23"/>
        <v>0.18104075673898107</v>
      </c>
      <c r="N69" s="1">
        <f t="shared" si="23"/>
        <v>-20.100998153229217</v>
      </c>
      <c r="O69" s="1">
        <f t="shared" si="23"/>
        <v>5.2143746473209589</v>
      </c>
      <c r="P69" s="26">
        <f t="shared" si="23"/>
        <v>2.4873660064462402</v>
      </c>
      <c r="Q69" s="1"/>
      <c r="R69" s="1"/>
      <c r="S69" s="1"/>
    </row>
    <row r="70" spans="2:19" x14ac:dyDescent="0.15">
      <c r="B70" s="16" t="s">
        <v>110</v>
      </c>
      <c r="C70" s="25">
        <f t="shared" si="16"/>
        <v>1.0085599999999999</v>
      </c>
      <c r="D70" s="1">
        <f t="shared" si="17"/>
        <v>3.2778199999999993</v>
      </c>
      <c r="E70" s="25">
        <f t="shared" si="18"/>
        <v>0.17599999999999999</v>
      </c>
      <c r="F70" s="6">
        <f t="shared" si="19"/>
        <v>0.57200000000000006</v>
      </c>
      <c r="G70" s="25">
        <f t="shared" ref="G70:P70" si="24">(H$41-H46)/(H$41)*100</f>
        <v>35.054219169373482</v>
      </c>
      <c r="H70" s="1">
        <f t="shared" si="24"/>
        <v>35.02400151688002</v>
      </c>
      <c r="I70" s="1">
        <f t="shared" si="24"/>
        <v>35.431658282107911</v>
      </c>
      <c r="J70" s="1">
        <f t="shared" si="24"/>
        <v>29.345063383717402</v>
      </c>
      <c r="K70" s="1">
        <f t="shared" si="24"/>
        <v>40.423798685217193</v>
      </c>
      <c r="L70" s="1">
        <f t="shared" si="24"/>
        <v>2.6419262675103248</v>
      </c>
      <c r="M70" s="1">
        <f t="shared" si="24"/>
        <v>0.99761045625060796</v>
      </c>
      <c r="N70" s="1">
        <f t="shared" si="24"/>
        <v>-32.602614841705254</v>
      </c>
      <c r="O70" s="1">
        <f t="shared" si="24"/>
        <v>2.5738634503417459</v>
      </c>
      <c r="P70" s="26">
        <f t="shared" si="24"/>
        <v>-0.28790415115160761</v>
      </c>
      <c r="Q70" s="1"/>
      <c r="R70" s="1"/>
      <c r="S70" s="1"/>
    </row>
    <row r="71" spans="2:19" x14ac:dyDescent="0.15">
      <c r="B71" s="16" t="s">
        <v>111</v>
      </c>
      <c r="C71" s="25">
        <f t="shared" si="16"/>
        <v>1.5128399999999997</v>
      </c>
      <c r="D71" s="1">
        <f t="shared" si="17"/>
        <v>4.790659999999999</v>
      </c>
      <c r="E71" s="25">
        <f t="shared" si="18"/>
        <v>0.26399999999999996</v>
      </c>
      <c r="F71" s="6">
        <f t="shared" si="19"/>
        <v>0.83600000000000008</v>
      </c>
      <c r="G71" s="25">
        <f t="shared" ref="G71:L77" si="25">(H$41-H47)/(H$41)*100</f>
        <v>49.697935885268343</v>
      </c>
      <c r="H71" s="1">
        <f t="shared" si="25"/>
        <v>49.274184495911285</v>
      </c>
      <c r="I71" s="1">
        <f t="shared" si="25"/>
        <v>54.990880082489468</v>
      </c>
      <c r="J71" s="1">
        <f t="shared" si="25"/>
        <v>49.323036631550096</v>
      </c>
      <c r="K71" s="1">
        <f t="shared" si="25"/>
        <v>64.246182173802723</v>
      </c>
      <c r="L71" s="1">
        <f t="shared" si="25"/>
        <v>-7.4441984924562874</v>
      </c>
      <c r="M71" s="1"/>
      <c r="N71" s="1"/>
      <c r="O71" s="1">
        <f t="shared" ref="O71:P77" si="26">(P$41-P47)/(P$41)*100</f>
        <v>5.3163619872725709</v>
      </c>
      <c r="P71" s="26">
        <f t="shared" si="26"/>
        <v>2.2377677282423081</v>
      </c>
      <c r="Q71" s="1"/>
      <c r="R71" s="1"/>
      <c r="S71" s="1"/>
    </row>
    <row r="72" spans="2:19" x14ac:dyDescent="0.15">
      <c r="B72" s="16" t="s">
        <v>112</v>
      </c>
      <c r="C72" s="25">
        <f t="shared" si="16"/>
        <v>2.0171199999999998</v>
      </c>
      <c r="D72" s="1">
        <f t="shared" si="17"/>
        <v>6.8077799999999993</v>
      </c>
      <c r="E72" s="25">
        <f t="shared" si="18"/>
        <v>0.35199999999999998</v>
      </c>
      <c r="F72" s="6">
        <f t="shared" si="19"/>
        <v>1.1880000000000002</v>
      </c>
      <c r="G72" s="25">
        <f t="shared" si="25"/>
        <v>79.482001432248282</v>
      </c>
      <c r="H72" s="1">
        <f t="shared" si="25"/>
        <v>79.363466774286991</v>
      </c>
      <c r="I72" s="1">
        <f t="shared" si="25"/>
        <v>80.962580247524258</v>
      </c>
      <c r="J72" s="1">
        <f t="shared" si="25"/>
        <v>74.715713036614389</v>
      </c>
      <c r="K72" s="1">
        <f t="shared" si="25"/>
        <v>88.112995334094222</v>
      </c>
      <c r="L72" s="1">
        <f t="shared" si="25"/>
        <v>2.3797342168844757</v>
      </c>
      <c r="M72" s="1">
        <f t="shared" ref="M72:N77" si="27">(N$41-N48)/(N$41)*100</f>
        <v>1.495667395757003</v>
      </c>
      <c r="N72" s="1">
        <f t="shared" si="27"/>
        <v>-63.79694087020922</v>
      </c>
      <c r="O72" s="1">
        <f t="shared" si="26"/>
        <v>4.4947986406510116</v>
      </c>
      <c r="P72" s="26">
        <f t="shared" si="26"/>
        <v>1.4021323854525356</v>
      </c>
      <c r="Q72" s="1"/>
      <c r="R72" s="1"/>
      <c r="S72" s="1"/>
    </row>
    <row r="73" spans="2:19" x14ac:dyDescent="0.15">
      <c r="B73" s="16" t="s">
        <v>113</v>
      </c>
      <c r="C73" s="25">
        <f t="shared" si="16"/>
        <v>4.0342399999999996</v>
      </c>
      <c r="D73" s="1">
        <f t="shared" si="17"/>
        <v>10.842019999999998</v>
      </c>
      <c r="E73" s="25">
        <f t="shared" si="18"/>
        <v>0.70399999999999996</v>
      </c>
      <c r="F73" s="6">
        <f t="shared" si="19"/>
        <v>1.8920000000000001</v>
      </c>
      <c r="G73" s="25">
        <f t="shared" si="25"/>
        <v>98.206828483268609</v>
      </c>
      <c r="H73" s="1">
        <f t="shared" si="25"/>
        <v>98.255998739484923</v>
      </c>
      <c r="I73" s="1">
        <f t="shared" si="25"/>
        <v>97.592658408898274</v>
      </c>
      <c r="J73" s="1">
        <f t="shared" si="25"/>
        <v>98.975839150073114</v>
      </c>
      <c r="K73" s="1">
        <f t="shared" si="25"/>
        <v>100</v>
      </c>
      <c r="L73" s="1">
        <f t="shared" si="25"/>
        <v>3.3669880070443718</v>
      </c>
      <c r="M73" s="1">
        <f t="shared" si="27"/>
        <v>3.4872582821718776</v>
      </c>
      <c r="N73" s="1">
        <f t="shared" si="27"/>
        <v>-101.51753142028382</v>
      </c>
      <c r="O73" s="1">
        <f t="shared" si="26"/>
        <v>4.9343537532478319</v>
      </c>
      <c r="P73" s="26">
        <f t="shared" si="26"/>
        <v>1.8560889451312241</v>
      </c>
      <c r="Q73" s="1"/>
      <c r="R73" s="1"/>
      <c r="S73" s="1"/>
    </row>
    <row r="74" spans="2:19" x14ac:dyDescent="0.15">
      <c r="B74" s="16" t="s">
        <v>114</v>
      </c>
      <c r="C74" s="25">
        <f t="shared" si="16"/>
        <v>5.0427999999999988</v>
      </c>
      <c r="D74" s="1">
        <f t="shared" si="17"/>
        <v>15.884819999999998</v>
      </c>
      <c r="E74" s="25">
        <f t="shared" si="18"/>
        <v>0.87999999999999989</v>
      </c>
      <c r="F74" s="6">
        <f t="shared" si="19"/>
        <v>2.7720000000000002</v>
      </c>
      <c r="G74" s="25">
        <f t="shared" si="25"/>
        <v>99.575795897189025</v>
      </c>
      <c r="H74" s="1">
        <f t="shared" si="25"/>
        <v>99.617896927354636</v>
      </c>
      <c r="I74" s="1">
        <f t="shared" si="25"/>
        <v>99.049925283171348</v>
      </c>
      <c r="J74" s="1">
        <f t="shared" si="25"/>
        <v>100</v>
      </c>
      <c r="K74" s="1">
        <f t="shared" si="25"/>
        <v>100</v>
      </c>
      <c r="L74" s="1">
        <f t="shared" si="25"/>
        <v>-0.75144525660906214</v>
      </c>
      <c r="M74" s="1">
        <f t="shared" si="27"/>
        <v>2.0162714334660716</v>
      </c>
      <c r="N74" s="1">
        <f t="shared" si="27"/>
        <v>-151.50337414889859</v>
      </c>
      <c r="O74" s="1">
        <f t="shared" si="26"/>
        <v>4.5896957485050836</v>
      </c>
      <c r="P74" s="26">
        <f t="shared" si="26"/>
        <v>1.4718094784840259</v>
      </c>
      <c r="Q74" s="1"/>
      <c r="R74" s="1"/>
      <c r="S74" s="1"/>
    </row>
    <row r="75" spans="2:19" x14ac:dyDescent="0.15">
      <c r="B75" s="16" t="s">
        <v>115</v>
      </c>
      <c r="C75" s="25">
        <f t="shared" si="16"/>
        <v>6.3034999999999997</v>
      </c>
      <c r="D75" s="1">
        <f t="shared" si="17"/>
        <v>22.188319999999997</v>
      </c>
      <c r="E75" s="25">
        <f t="shared" si="18"/>
        <v>1.1000000000000001</v>
      </c>
      <c r="F75" s="6">
        <f t="shared" si="19"/>
        <v>3.8720000000000003</v>
      </c>
      <c r="G75" s="25">
        <f t="shared" si="25"/>
        <v>99.776053573438475</v>
      </c>
      <c r="H75" s="1">
        <f t="shared" si="25"/>
        <v>99.813869240625223</v>
      </c>
      <c r="I75" s="1">
        <f t="shared" si="25"/>
        <v>99.303710069139967</v>
      </c>
      <c r="J75" s="1">
        <f t="shared" si="25"/>
        <v>100</v>
      </c>
      <c r="K75" s="1">
        <f t="shared" si="25"/>
        <v>100</v>
      </c>
      <c r="L75" s="1">
        <f t="shared" si="25"/>
        <v>-0.48826710766868775</v>
      </c>
      <c r="M75" s="1">
        <f t="shared" si="27"/>
        <v>2.5444842459556316</v>
      </c>
      <c r="N75" s="1">
        <f t="shared" si="27"/>
        <v>-196.69170139136006</v>
      </c>
      <c r="O75" s="1">
        <f t="shared" si="26"/>
        <v>5.8014178391349409</v>
      </c>
      <c r="P75" s="26">
        <f t="shared" si="26"/>
        <v>2.8693984823508654</v>
      </c>
      <c r="Q75" s="1"/>
      <c r="R75" s="1"/>
      <c r="S75" s="1"/>
    </row>
    <row r="76" spans="2:19" x14ac:dyDescent="0.15">
      <c r="B76" s="16" t="s">
        <v>116</v>
      </c>
      <c r="C76" s="25">
        <f t="shared" si="16"/>
        <v>7.5641999999999996</v>
      </c>
      <c r="D76" s="1">
        <f t="shared" si="17"/>
        <v>29.752519999999997</v>
      </c>
      <c r="E76" s="25">
        <f t="shared" si="18"/>
        <v>1.32</v>
      </c>
      <c r="F76" s="6">
        <f t="shared" si="19"/>
        <v>5.1920000000000002</v>
      </c>
      <c r="G76" s="25">
        <f t="shared" si="25"/>
        <v>99.821020947360367</v>
      </c>
      <c r="H76" s="1">
        <f t="shared" si="25"/>
        <v>99.858039395399118</v>
      </c>
      <c r="I76" s="1">
        <f t="shared" si="25"/>
        <v>99.35863525457458</v>
      </c>
      <c r="J76" s="1">
        <f t="shared" si="25"/>
        <v>100</v>
      </c>
      <c r="K76" s="1">
        <f t="shared" si="25"/>
        <v>100</v>
      </c>
      <c r="L76" s="1">
        <f t="shared" si="25"/>
        <v>4.5741312231094629</v>
      </c>
      <c r="M76" s="1">
        <f t="shared" si="27"/>
        <v>1.9962968633371028</v>
      </c>
      <c r="N76" s="1">
        <f t="shared" si="27"/>
        <v>-270.92962468109351</v>
      </c>
      <c r="O76" s="1">
        <f t="shared" si="26"/>
        <v>5.2059361227667917</v>
      </c>
      <c r="P76" s="26">
        <f t="shared" si="26"/>
        <v>2.2888589839763727</v>
      </c>
      <c r="Q76" s="1"/>
      <c r="R76" s="1"/>
      <c r="S76" s="1"/>
    </row>
    <row r="77" spans="2:19" x14ac:dyDescent="0.15">
      <c r="B77" s="16" t="s">
        <v>117</v>
      </c>
      <c r="C77" s="25">
        <f t="shared" si="16"/>
        <v>8.8248999999999995</v>
      </c>
      <c r="D77" s="1">
        <f t="shared" si="17"/>
        <v>38.577419999999996</v>
      </c>
      <c r="E77" s="25">
        <f t="shared" si="18"/>
        <v>1.54</v>
      </c>
      <c r="F77" s="6">
        <f t="shared" si="19"/>
        <v>6.7320000000000002</v>
      </c>
      <c r="G77" s="25">
        <f t="shared" si="25"/>
        <v>99.838128305366041</v>
      </c>
      <c r="H77" s="1">
        <f t="shared" si="25"/>
        <v>99.879129123094032</v>
      </c>
      <c r="I77" s="1">
        <f t="shared" si="25"/>
        <v>99.326000095936521</v>
      </c>
      <c r="J77" s="1">
        <f t="shared" si="25"/>
        <v>100</v>
      </c>
      <c r="K77" s="1">
        <f t="shared" si="25"/>
        <v>100</v>
      </c>
      <c r="L77" s="1">
        <f t="shared" si="25"/>
        <v>-1.0258210277999718</v>
      </c>
      <c r="M77" s="1">
        <f t="shared" si="27"/>
        <v>-0.5467715222906766</v>
      </c>
      <c r="N77" s="1">
        <f t="shared" si="27"/>
        <v>-360.08906535858063</v>
      </c>
      <c r="O77" s="1">
        <f t="shared" si="26"/>
        <v>4.9901299110400057</v>
      </c>
      <c r="P77" s="26">
        <f t="shared" si="26"/>
        <v>1.9219019194457427</v>
      </c>
      <c r="Q77" s="1"/>
      <c r="R77" s="1"/>
      <c r="S77" s="1"/>
    </row>
    <row r="78" spans="2:19" x14ac:dyDescent="0.15">
      <c r="B78" s="16"/>
      <c r="C78" s="25"/>
      <c r="D78" s="1"/>
      <c r="E78" s="25"/>
      <c r="F78" s="6"/>
      <c r="G78" s="25"/>
      <c r="H78" s="1"/>
      <c r="I78" s="1"/>
      <c r="J78" s="1"/>
      <c r="K78" s="1"/>
      <c r="L78" s="1"/>
      <c r="M78" s="1"/>
      <c r="N78" s="1"/>
      <c r="O78" s="1"/>
      <c r="P78" s="26"/>
      <c r="Q78" s="1"/>
      <c r="R78" s="1"/>
      <c r="S78" s="1"/>
    </row>
    <row r="79" spans="2:19" x14ac:dyDescent="0.15">
      <c r="B79" s="16"/>
      <c r="C79" s="25"/>
      <c r="D79" s="1"/>
      <c r="E79" s="25"/>
      <c r="F79" s="6"/>
      <c r="G79" s="25"/>
      <c r="H79" s="1"/>
      <c r="I79" s="1"/>
      <c r="J79" s="1"/>
      <c r="K79" s="1"/>
      <c r="L79" s="1"/>
      <c r="M79" s="1"/>
      <c r="N79" s="1"/>
      <c r="O79" s="1"/>
      <c r="P79" s="26"/>
      <c r="Q79" s="1"/>
      <c r="R79" s="1"/>
      <c r="S79" s="1"/>
    </row>
    <row r="80" spans="2:19" x14ac:dyDescent="0.15">
      <c r="B80" s="16"/>
      <c r="C80" s="25"/>
      <c r="D80" s="1"/>
      <c r="E80" s="25"/>
      <c r="F80" s="6"/>
      <c r="G80" s="25"/>
      <c r="H80" s="1"/>
      <c r="I80" s="1"/>
      <c r="J80" s="1"/>
      <c r="K80" s="1"/>
      <c r="L80" s="1"/>
      <c r="M80" s="1"/>
      <c r="N80" s="1"/>
      <c r="O80" s="1"/>
      <c r="P80" s="26"/>
      <c r="Q80" s="1"/>
      <c r="R80" s="1"/>
      <c r="S80" s="1"/>
    </row>
    <row r="81" spans="2:19" ht="15" thickBot="1" x14ac:dyDescent="0.2">
      <c r="B81" s="31"/>
      <c r="C81" s="32"/>
      <c r="D81" s="33"/>
      <c r="E81" s="32"/>
      <c r="F81" s="38"/>
      <c r="G81" s="32"/>
      <c r="H81" s="33"/>
      <c r="I81" s="33"/>
      <c r="J81" s="33"/>
      <c r="K81" s="33"/>
      <c r="L81" s="33"/>
      <c r="M81" s="33"/>
      <c r="N81" s="33"/>
      <c r="O81" s="33"/>
      <c r="P81" s="34"/>
      <c r="Q81" s="1"/>
      <c r="R81" s="1"/>
      <c r="S81" s="1"/>
    </row>
  </sheetData>
  <mergeCells count="4">
    <mergeCell ref="C39:E39"/>
    <mergeCell ref="F39:G39"/>
    <mergeCell ref="C63:D63"/>
    <mergeCell ref="E63:F6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b622c90-0b07-433a-b33f-618859975706" xsi:nil="true"/>
    <lcf76f155ced4ddcb4097134ff3c332f xmlns="fff02d6a-b691-4b18-9939-66d358ec530e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CB6FB1442056545BD004B7DF30F451B" ma:contentTypeVersion="16" ma:contentTypeDescription="Create a new document." ma:contentTypeScope="" ma:versionID="741c2da0f27fcc0e884a49d651913185">
  <xsd:schema xmlns:xsd="http://www.w3.org/2001/XMLSchema" xmlns:xs="http://www.w3.org/2001/XMLSchema" xmlns:p="http://schemas.microsoft.com/office/2006/metadata/properties" xmlns:ns2="fff02d6a-b691-4b18-9939-66d358ec530e" xmlns:ns3="cb622c90-0b07-433a-b33f-618859975706" targetNamespace="http://schemas.microsoft.com/office/2006/metadata/properties" ma:root="true" ma:fieldsID="cd7ac6f84764f891e2c0f55be4f22b49" ns2:_="" ns3:_="">
    <xsd:import namespace="fff02d6a-b691-4b18-9939-66d358ec530e"/>
    <xsd:import namespace="cb622c90-0b07-433a-b33f-6188599757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02d6a-b691-4b18-9939-66d358ec53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560d88b-9459-45c3-8a30-9c03b99f5b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622c90-0b07-433a-b33f-61885997570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b48540e-b83c-481c-b30c-573c503514cc}" ma:internalName="TaxCatchAll" ma:showField="CatchAllData" ma:web="cb622c90-0b07-433a-b33f-6188599757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E29ACBB-D662-4317-A56E-6955B22C014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F006FA6-04E0-491D-93DB-986F30550EAF}">
  <ds:schemaRefs>
    <ds:schemaRef ds:uri="http://www.w3.org/XML/1998/namespace"/>
    <ds:schemaRef ds:uri="http://schemas.microsoft.com/office/2006/documentManagement/types"/>
    <ds:schemaRef ds:uri="http://purl.org/dc/terms/"/>
    <ds:schemaRef ds:uri="cb622c90-0b07-433a-b33f-618859975706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fff02d6a-b691-4b18-9939-66d358ec530e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C4CC4264-244E-43E7-A661-F4E7F1CB7B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ff02d6a-b691-4b18-9939-66d358ec530e"/>
    <ds:schemaRef ds:uri="cb622c90-0b07-433a-b33f-6188599757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Raw Data and Volume Additions</vt:lpstr>
      <vt:lpstr>Analysis of OAP-O </vt:lpstr>
      <vt:lpstr>Analysis of OAP-A </vt:lpstr>
      <vt:lpstr>Analysis of OAP-B</vt:lpstr>
      <vt:lpstr>'Raw Data and Volume Additions'!OLE_LINK104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Microsoft Office User</cp:lastModifiedBy>
  <cp:revision/>
  <dcterms:created xsi:type="dcterms:W3CDTF">2025-09-08T14:48:26Z</dcterms:created>
  <dcterms:modified xsi:type="dcterms:W3CDTF">2026-01-15T03:32:23Z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0x0101006CB6FB1442056545BD004B7DF30F451B</vt:lpwstr>
  </property>
  <property fmtid="{D5CDD505-2E9C-101B-9397-08002B2CF9AE}" pid="3" name="MediaServiceImageTags">
    <vt:lpwstr/>
  </property>
</Properties>
</file>