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kudo\Documents\00 成果発表\論文\0 投稿中 2024 Mediomycin - Tetrafibricin\0 nat commun Revise 2\"/>
    </mc:Choice>
  </mc:AlternateContent>
  <xr:revisionPtr revIDLastSave="0" documentId="13_ncr:1_{14C97C56-A221-4ADC-9A6F-9676EE6D3C5C}" xr6:coauthVersionLast="47" xr6:coauthVersionMax="47" xr10:uidLastSave="{00000000-0000-0000-0000-000000000000}"/>
  <bookViews>
    <workbookView xWindow="4920" yWindow="4710" windowWidth="26205" windowHeight="19995" activeTab="5" xr2:uid="{AF9FB6B6-64C7-4418-88D0-9C49D999078B}"/>
  </bookViews>
  <sheets>
    <sheet name="Figure 1c" sheetId="1" r:id="rId1"/>
    <sheet name="Figure 2c" sheetId="2" r:id="rId2"/>
    <sheet name="Figure 3b" sheetId="3" r:id="rId3"/>
    <sheet name="Figure 4b" sheetId="4" r:id="rId4"/>
    <sheet name="Supplementary Figure 9a" sheetId="5" r:id="rId5"/>
    <sheet name="Supplementary Figure 9b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6" l="1"/>
  <c r="E2" i="6" s="1"/>
  <c r="F2" i="6" s="1"/>
  <c r="G2" i="6" s="1"/>
  <c r="H2" i="6" s="1"/>
  <c r="I2" i="6" s="1"/>
  <c r="J2" i="6" s="1"/>
  <c r="K2" i="6" s="1"/>
  <c r="L2" i="6" s="1"/>
  <c r="M2" i="6" s="1"/>
  <c r="N2" i="6" s="1"/>
  <c r="O2" i="6" s="1"/>
  <c r="P2" i="6" s="1"/>
  <c r="Q2" i="6" s="1"/>
  <c r="R2" i="6" s="1"/>
  <c r="S2" i="6" s="1"/>
  <c r="T2" i="6" s="1"/>
  <c r="U2" i="6" s="1"/>
  <c r="V2" i="6" s="1"/>
  <c r="D2" i="5"/>
  <c r="E2" i="5" s="1"/>
  <c r="F2" i="5" s="1"/>
  <c r="G2" i="5" s="1"/>
  <c r="H2" i="5" s="1"/>
  <c r="I2" i="5" s="1"/>
  <c r="J2" i="5" s="1"/>
  <c r="K2" i="5" s="1"/>
  <c r="L2" i="5" s="1"/>
  <c r="M2" i="5" s="1"/>
  <c r="N2" i="5" s="1"/>
  <c r="O2" i="5" s="1"/>
  <c r="P2" i="5" s="1"/>
  <c r="Q2" i="5" s="1"/>
  <c r="R2" i="5" s="1"/>
  <c r="S2" i="5" s="1"/>
  <c r="T2" i="5" s="1"/>
  <c r="U2" i="5" s="1"/>
  <c r="V2" i="5" s="1"/>
  <c r="I4" i="4" l="1"/>
  <c r="N4" i="4" s="1"/>
  <c r="H4" i="4"/>
  <c r="M4" i="4" s="1"/>
  <c r="G4" i="4"/>
  <c r="L4" i="4" s="1"/>
  <c r="I3" i="4"/>
  <c r="N3" i="4" s="1"/>
  <c r="H3" i="4"/>
  <c r="M3" i="4" s="1"/>
  <c r="G3" i="4"/>
  <c r="L3" i="4" s="1"/>
  <c r="O3" i="4" l="1"/>
  <c r="P3" i="4"/>
  <c r="P4" i="4"/>
  <c r="O4" i="4"/>
  <c r="K3" i="4"/>
  <c r="J4" i="4"/>
  <c r="K4" i="4"/>
  <c r="J3" i="4"/>
  <c r="M8" i="3" l="1"/>
  <c r="I8" i="3"/>
  <c r="N8" i="3" s="1"/>
  <c r="H8" i="3"/>
  <c r="G8" i="3"/>
  <c r="L8" i="3" s="1"/>
  <c r="M7" i="3"/>
  <c r="K7" i="3"/>
  <c r="I7" i="3"/>
  <c r="N7" i="3" s="1"/>
  <c r="H7" i="3"/>
  <c r="G7" i="3"/>
  <c r="L7" i="3" s="1"/>
  <c r="M6" i="3"/>
  <c r="I6" i="3"/>
  <c r="K6" i="3" s="1"/>
  <c r="H6" i="3"/>
  <c r="G6" i="3"/>
  <c r="L6" i="3" s="1"/>
  <c r="M5" i="3"/>
  <c r="I5" i="3"/>
  <c r="N5" i="3" s="1"/>
  <c r="H5" i="3"/>
  <c r="G5" i="3"/>
  <c r="J5" i="3" s="1"/>
  <c r="M4" i="3"/>
  <c r="K4" i="3"/>
  <c r="I4" i="3"/>
  <c r="N4" i="3" s="1"/>
  <c r="H4" i="3"/>
  <c r="G4" i="3"/>
  <c r="L4" i="3" s="1"/>
  <c r="M3" i="3"/>
  <c r="I3" i="3"/>
  <c r="N3" i="3" s="1"/>
  <c r="H3" i="3"/>
  <c r="G3" i="3"/>
  <c r="L3" i="3" s="1"/>
  <c r="P8" i="3" l="1"/>
  <c r="O8" i="3"/>
  <c r="O3" i="3"/>
  <c r="P3" i="3"/>
  <c r="P4" i="3"/>
  <c r="O4" i="3"/>
  <c r="P7" i="3"/>
  <c r="O7" i="3"/>
  <c r="K5" i="3"/>
  <c r="J4" i="3"/>
  <c r="L5" i="3"/>
  <c r="N6" i="3"/>
  <c r="P6" i="3" s="1"/>
  <c r="J3" i="3"/>
  <c r="J8" i="3"/>
  <c r="K3" i="3"/>
  <c r="K8" i="3"/>
  <c r="J7" i="3"/>
  <c r="J6" i="3"/>
  <c r="G14" i="1"/>
  <c r="L14" i="1" s="1"/>
  <c r="H14" i="1"/>
  <c r="M14" i="1" s="1"/>
  <c r="I14" i="1"/>
  <c r="N14" i="1" s="1"/>
  <c r="G15" i="1"/>
  <c r="L15" i="1" s="1"/>
  <c r="H15" i="1"/>
  <c r="M15" i="1" s="1"/>
  <c r="I15" i="1"/>
  <c r="N15" i="1" s="1"/>
  <c r="H13" i="1"/>
  <c r="M13" i="1" s="1"/>
  <c r="I13" i="1"/>
  <c r="N13" i="1" s="1"/>
  <c r="G13" i="1"/>
  <c r="L13" i="1" s="1"/>
  <c r="I10" i="1"/>
  <c r="N10" i="1" s="1"/>
  <c r="H10" i="1"/>
  <c r="M10" i="1" s="1"/>
  <c r="G10" i="1"/>
  <c r="L10" i="1" s="1"/>
  <c r="I9" i="1"/>
  <c r="N9" i="1" s="1"/>
  <c r="H9" i="1"/>
  <c r="M9" i="1" s="1"/>
  <c r="G9" i="1"/>
  <c r="L9" i="1" s="1"/>
  <c r="G7" i="1"/>
  <c r="L7" i="1" s="1"/>
  <c r="H7" i="1"/>
  <c r="M7" i="1" s="1"/>
  <c r="I7" i="1"/>
  <c r="N7" i="1" s="1"/>
  <c r="H6" i="1"/>
  <c r="I6" i="1"/>
  <c r="N6" i="1" s="1"/>
  <c r="G6" i="1"/>
  <c r="L6" i="1" s="1"/>
  <c r="M3" i="1"/>
  <c r="G4" i="1"/>
  <c r="L4" i="1" s="1"/>
  <c r="H4" i="1"/>
  <c r="M4" i="1" s="1"/>
  <c r="I4" i="1"/>
  <c r="N4" i="1" s="1"/>
  <c r="H3" i="1"/>
  <c r="I3" i="1"/>
  <c r="N3" i="1" s="1"/>
  <c r="G3" i="1"/>
  <c r="P5" i="3" l="1"/>
  <c r="O5" i="3"/>
  <c r="O6" i="3"/>
  <c r="N8" i="1"/>
  <c r="L11" i="1"/>
  <c r="G11" i="1"/>
  <c r="L8" i="1"/>
  <c r="K3" i="1"/>
  <c r="M11" i="1"/>
  <c r="H5" i="1"/>
  <c r="G8" i="1"/>
  <c r="N11" i="1"/>
  <c r="I8" i="1"/>
  <c r="H8" i="1"/>
  <c r="I5" i="1"/>
  <c r="M5" i="1"/>
  <c r="N5" i="1"/>
  <c r="M6" i="1"/>
  <c r="M8" i="1" s="1"/>
  <c r="O8" i="1" s="1"/>
  <c r="H11" i="1"/>
  <c r="K6" i="1"/>
  <c r="K10" i="1"/>
  <c r="I11" i="1"/>
  <c r="G5" i="1"/>
  <c r="K4" i="1"/>
  <c r="K7" i="1"/>
  <c r="L3" i="1"/>
  <c r="L5" i="1" s="1"/>
  <c r="J13" i="1"/>
  <c r="K13" i="1"/>
  <c r="P13" i="1"/>
  <c r="K9" i="1"/>
  <c r="J10" i="1"/>
  <c r="J9" i="1"/>
  <c r="J6" i="1"/>
  <c r="J7" i="1"/>
  <c r="J4" i="1"/>
  <c r="J3" i="1"/>
  <c r="J8" i="1" l="1"/>
  <c r="P11" i="1"/>
  <c r="P8" i="1"/>
  <c r="O11" i="1"/>
  <c r="K8" i="1"/>
  <c r="P5" i="1"/>
  <c r="O5" i="1"/>
  <c r="J11" i="1"/>
  <c r="K11" i="1"/>
  <c r="O6" i="1"/>
  <c r="P6" i="1"/>
  <c r="K5" i="1"/>
  <c r="J5" i="1"/>
  <c r="O13" i="1"/>
  <c r="O9" i="1"/>
  <c r="P9" i="1"/>
  <c r="P10" i="1"/>
  <c r="O10" i="1"/>
  <c r="P7" i="1"/>
  <c r="O7" i="1"/>
  <c r="P3" i="1"/>
  <c r="O3" i="1"/>
  <c r="P4" i="1"/>
  <c r="O4" i="1"/>
</calcChain>
</file>

<file path=xl/sharedStrings.xml><?xml version="1.0" encoding="utf-8"?>
<sst xmlns="http://schemas.openxmlformats.org/spreadsheetml/2006/main" count="122" uniqueCount="50">
  <si>
    <t>Clethramycin</t>
    <phoneticPr fontId="1"/>
  </si>
  <si>
    <t>1a</t>
    <phoneticPr fontId="1"/>
  </si>
  <si>
    <t>1b</t>
    <phoneticPr fontId="1"/>
  </si>
  <si>
    <t>1a+1b</t>
    <phoneticPr fontId="1"/>
  </si>
  <si>
    <t>2a</t>
    <phoneticPr fontId="1"/>
  </si>
  <si>
    <t>2b</t>
    <phoneticPr fontId="1"/>
  </si>
  <si>
    <t>2a+2b</t>
    <phoneticPr fontId="1"/>
  </si>
  <si>
    <t>Desulfoclethramycin</t>
    <phoneticPr fontId="1"/>
  </si>
  <si>
    <t>Clethramycin+desulfoclethramycin</t>
    <phoneticPr fontId="1"/>
  </si>
  <si>
    <t>Yield (mg/L)</t>
    <phoneticPr fontId="1"/>
  </si>
  <si>
    <t>Yield (µM)</t>
    <phoneticPr fontId="1"/>
  </si>
  <si>
    <t>Average (mg/L)</t>
    <phoneticPr fontId="1"/>
  </si>
  <si>
    <t>sem</t>
    <phoneticPr fontId="1"/>
  </si>
  <si>
    <t>Average (µM)</t>
    <phoneticPr fontId="1"/>
  </si>
  <si>
    <t>Mw</t>
    <phoneticPr fontId="1"/>
  </si>
  <si>
    <t>PKS</t>
    <phoneticPr fontId="1"/>
  </si>
  <si>
    <t>medPKS</t>
    <phoneticPr fontId="1"/>
  </si>
  <si>
    <t>PKSv1</t>
    <phoneticPr fontId="1"/>
  </si>
  <si>
    <t>PKSv2</t>
    <phoneticPr fontId="1"/>
  </si>
  <si>
    <t>PKSv3</t>
    <phoneticPr fontId="1"/>
  </si>
  <si>
    <t>PKSv4</t>
    <phoneticPr fontId="1"/>
  </si>
  <si>
    <t>PKSv5</t>
    <phoneticPr fontId="1"/>
  </si>
  <si>
    <t>Replicate</t>
    <phoneticPr fontId="1"/>
  </si>
  <si>
    <t>UV area (358nm)</t>
    <phoneticPr fontId="1"/>
  </si>
  <si>
    <t>UV area (337nm)</t>
    <phoneticPr fontId="1"/>
  </si>
  <si>
    <t>UV area</t>
    <phoneticPr fontId="1"/>
  </si>
  <si>
    <t>Percentile to XUA</t>
    <phoneticPr fontId="1"/>
  </si>
  <si>
    <t>average</t>
    <phoneticPr fontId="1"/>
  </si>
  <si>
    <t>PKSv1_XU</t>
    <phoneticPr fontId="1"/>
  </si>
  <si>
    <t>PKSv2_XU</t>
    <phoneticPr fontId="1"/>
  </si>
  <si>
    <t>PKSv4_XU</t>
    <phoneticPr fontId="1"/>
  </si>
  <si>
    <t>PKSv5_XU</t>
    <phoneticPr fontId="1"/>
  </si>
  <si>
    <t>PKSv3+EcoX</t>
    <phoneticPr fontId="1"/>
  </si>
  <si>
    <t>PKSv4+EcoX</t>
    <phoneticPr fontId="1"/>
  </si>
  <si>
    <t>Tetrafibricin</t>
    <phoneticPr fontId="1"/>
  </si>
  <si>
    <t>PKSv5+TfbX1</t>
    <phoneticPr fontId="1"/>
  </si>
  <si>
    <t>PKSv6</t>
    <phoneticPr fontId="1"/>
  </si>
  <si>
    <t>PKSv6(TE)</t>
    <phoneticPr fontId="1"/>
  </si>
  <si>
    <t>M. luteus</t>
    <phoneticPr fontId="1"/>
  </si>
  <si>
    <t>concentration</t>
    <phoneticPr fontId="1"/>
  </si>
  <si>
    <t>compound</t>
    <phoneticPr fontId="1"/>
  </si>
  <si>
    <t>replicate</t>
    <phoneticPr fontId="1"/>
  </si>
  <si>
    <t>clethramycin</t>
    <phoneticPr fontId="1"/>
  </si>
  <si>
    <t>S.aureus</t>
    <phoneticPr fontId="1"/>
  </si>
  <si>
    <t>SKOV-3</t>
    <phoneticPr fontId="1"/>
  </si>
  <si>
    <t>µM</t>
    <phoneticPr fontId="1"/>
  </si>
  <si>
    <t>camptothecin</t>
    <phoneticPr fontId="1"/>
  </si>
  <si>
    <t>etopiside</t>
    <phoneticPr fontId="1"/>
  </si>
  <si>
    <t>MESO-1</t>
    <phoneticPr fontId="1"/>
  </si>
  <si>
    <t>Jurkat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</si>
</sst>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</cellXfs>
  <cellStyles count="1">
    <cellStyle name="標準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0E05-EF7C-4FBF-86CB-A1AF7A74D457}">
  <dimension ref="A1:P15"/>
  <sheetViews>
    <sheetView workbookViewId="0">
      <selection activeCell="G6" sqref="G6"/>
    </sheetView>
  </sheetViews>
  <sheetFormatPr defaultRowHeight="18.75" x14ac:dyDescent="0.4"/>
  <cols>
    <col min="1" max="1" width="33.875" bestFit="1" customWidth="1"/>
    <col min="2" max="2" width="8.875" bestFit="1" customWidth="1"/>
    <col min="10" max="10" width="15.375" bestFit="1" customWidth="1"/>
    <col min="11" max="11" width="5.125" bestFit="1" customWidth="1"/>
    <col min="15" max="15" width="13.5" bestFit="1" customWidth="1"/>
    <col min="16" max="16" width="5.125" bestFit="1" customWidth="1"/>
  </cols>
  <sheetData>
    <row r="1" spans="1:16" x14ac:dyDescent="0.4">
      <c r="C1" t="s">
        <v>22</v>
      </c>
      <c r="D1">
        <v>1</v>
      </c>
      <c r="E1">
        <v>2</v>
      </c>
      <c r="F1">
        <v>3</v>
      </c>
      <c r="G1">
        <v>1</v>
      </c>
      <c r="H1">
        <v>2</v>
      </c>
      <c r="I1">
        <v>3</v>
      </c>
      <c r="L1">
        <v>1</v>
      </c>
      <c r="M1">
        <v>2</v>
      </c>
      <c r="N1">
        <v>3</v>
      </c>
    </row>
    <row r="2" spans="1:16" x14ac:dyDescent="0.4">
      <c r="B2" t="s">
        <v>15</v>
      </c>
      <c r="C2" t="s">
        <v>14</v>
      </c>
      <c r="D2" t="s">
        <v>23</v>
      </c>
      <c r="G2" t="s">
        <v>9</v>
      </c>
      <c r="J2" t="s">
        <v>11</v>
      </c>
      <c r="K2" t="s">
        <v>12</v>
      </c>
      <c r="L2" t="s">
        <v>10</v>
      </c>
      <c r="O2" t="s">
        <v>13</v>
      </c>
      <c r="P2" t="s">
        <v>12</v>
      </c>
    </row>
    <row r="3" spans="1:16" x14ac:dyDescent="0.4">
      <c r="A3" s="1" t="s">
        <v>0</v>
      </c>
      <c r="B3" s="1" t="s">
        <v>16</v>
      </c>
      <c r="C3">
        <v>1218.548</v>
      </c>
      <c r="D3">
        <v>43078</v>
      </c>
      <c r="E3">
        <v>40268</v>
      </c>
      <c r="F3">
        <v>41331</v>
      </c>
      <c r="G3" s="2">
        <f>(D3*0.01*1.0433-10.444)*$C3/1218.548</f>
        <v>438.98877400000003</v>
      </c>
      <c r="H3" s="2">
        <f t="shared" ref="H3:I3" si="0">(E3*0.01*1.0433-10.444)*$C3/1218.548</f>
        <v>409.67204399999997</v>
      </c>
      <c r="I3" s="2">
        <f t="shared" si="0"/>
        <v>420.76232299999992</v>
      </c>
      <c r="J3" s="2">
        <f t="shared" ref="J3:J11" si="1">AVERAGE(G3:I3)</f>
        <v>423.14104700000001</v>
      </c>
      <c r="K3" s="2">
        <f t="shared" ref="K3:K11" si="2">_xlfn.STDEV.S(G3:I3)/SQRT(3)</f>
        <v>8.5461767353274833</v>
      </c>
      <c r="L3" s="2">
        <f>G3/$C3*1000</f>
        <v>360.25562718908083</v>
      </c>
      <c r="M3" s="2">
        <f>H3/$C3*1000</f>
        <v>336.19688678656888</v>
      </c>
      <c r="N3" s="2">
        <f>I3/$C3*1000</f>
        <v>345.29811135876463</v>
      </c>
      <c r="O3" s="2">
        <f t="shared" ref="O3:O4" si="3">AVERAGE(L3:N3)</f>
        <v>347.25020844480474</v>
      </c>
      <c r="P3" s="2">
        <f>_xlfn.STDEV.S(L3:N3)/SQRT(3)</f>
        <v>7.0134100054552633</v>
      </c>
    </row>
    <row r="4" spans="1:16" x14ac:dyDescent="0.4">
      <c r="A4" s="1" t="s">
        <v>7</v>
      </c>
      <c r="B4" s="1" t="s">
        <v>16</v>
      </c>
      <c r="C4">
        <v>1138.491</v>
      </c>
      <c r="D4">
        <v>22473</v>
      </c>
      <c r="E4">
        <v>23235</v>
      </c>
      <c r="F4">
        <v>22345</v>
      </c>
      <c r="G4" s="2">
        <f>(D4*0.01*1.0433-10.444)*$C4/1218.548</f>
        <v>209.2991994531352</v>
      </c>
      <c r="H4" s="2">
        <f t="shared" ref="H4" si="4">(E4*0.01*1.0433-10.444)*$C4/1218.548</f>
        <v>216.72684446300428</v>
      </c>
      <c r="I4" s="2">
        <f t="shared" ref="I4" si="5">(F4*0.01*1.0433-10.444)*$C4/1218.548</f>
        <v>208.05151105252727</v>
      </c>
      <c r="J4" s="2">
        <f t="shared" si="1"/>
        <v>211.35918498955559</v>
      </c>
      <c r="K4" s="2">
        <f t="shared" si="2"/>
        <v>2.7078901844689929</v>
      </c>
      <c r="L4" s="2">
        <f>G4/$C4*1000</f>
        <v>183.83913395286851</v>
      </c>
      <c r="M4" s="2">
        <f t="shared" ref="M4" si="6">H4/$C4*1000</f>
        <v>190.36324789831829</v>
      </c>
      <c r="N4" s="2">
        <f t="shared" ref="N4" si="7">I4/$C4*1000</f>
        <v>182.74321979930212</v>
      </c>
      <c r="O4" s="2">
        <f t="shared" si="3"/>
        <v>185.6485338834963</v>
      </c>
      <c r="P4" s="2">
        <f t="shared" ref="P4" si="8">_xlfn.STDEV.S(L4:N4)/SQRT(3)</f>
        <v>2.3784906375799131</v>
      </c>
    </row>
    <row r="5" spans="1:16" x14ac:dyDescent="0.4">
      <c r="A5" s="1" t="s">
        <v>8</v>
      </c>
      <c r="B5" s="1" t="s">
        <v>16</v>
      </c>
      <c r="G5" s="2">
        <f>SUM(G3:G4)</f>
        <v>648.28797345313524</v>
      </c>
      <c r="H5" s="2">
        <f t="shared" ref="H5:N5" si="9">SUM(H3:H4)</f>
        <v>626.39888846300425</v>
      </c>
      <c r="I5" s="2">
        <f t="shared" si="9"/>
        <v>628.81383405252723</v>
      </c>
      <c r="J5" s="2">
        <f t="shared" si="1"/>
        <v>634.50023198955557</v>
      </c>
      <c r="K5" s="2">
        <f t="shared" si="2"/>
        <v>6.9290295508576216</v>
      </c>
      <c r="L5" s="2">
        <f t="shared" si="9"/>
        <v>544.09476114194933</v>
      </c>
      <c r="M5" s="2">
        <f t="shared" si="9"/>
        <v>526.5601346848872</v>
      </c>
      <c r="N5" s="2">
        <f t="shared" si="9"/>
        <v>528.04133115806678</v>
      </c>
      <c r="O5" s="2">
        <f t="shared" ref="O5" si="10">AVERAGE(L5:N5)</f>
        <v>532.89874232830107</v>
      </c>
      <c r="P5" s="2">
        <f t="shared" ref="P5" si="11">_xlfn.STDEV.S(L5:N5)/SQRT(3)</f>
        <v>5.6143154437180716</v>
      </c>
    </row>
    <row r="6" spans="1:16" x14ac:dyDescent="0.4">
      <c r="A6" s="1" t="s">
        <v>1</v>
      </c>
      <c r="B6" s="1" t="s">
        <v>17</v>
      </c>
      <c r="C6">
        <v>1236.5630000000001</v>
      </c>
      <c r="D6">
        <v>33136</v>
      </c>
      <c r="E6">
        <v>26396</v>
      </c>
      <c r="F6">
        <v>25877</v>
      </c>
      <c r="G6" s="2">
        <f>(D6*0.01*1.0433-10.444)*$C6/1218.548</f>
        <v>340.22042556956637</v>
      </c>
      <c r="H6" s="2">
        <f t="shared" ref="H6:I6" si="12">(E6*0.01*1.0433-10.444)*$C6/1218.548</f>
        <v>268.86241883494449</v>
      </c>
      <c r="I6" s="2">
        <f t="shared" si="12"/>
        <v>263.36764057155148</v>
      </c>
      <c r="J6" s="2">
        <f t="shared" si="1"/>
        <v>290.81682832535415</v>
      </c>
      <c r="K6" s="2">
        <f t="shared" si="2"/>
        <v>24.752674687409716</v>
      </c>
      <c r="L6" s="2">
        <f>G6/$C6*1000</f>
        <v>275.1339200425424</v>
      </c>
      <c r="M6" s="2">
        <f>H6/$C6*1000</f>
        <v>217.42719039381291</v>
      </c>
      <c r="N6" s="2">
        <f>I6/$C6*1000</f>
        <v>212.98360097427422</v>
      </c>
      <c r="O6" s="2">
        <f t="shared" ref="O6:O7" si="13">AVERAGE(L6:N6)</f>
        <v>235.18157047020986</v>
      </c>
      <c r="P6" s="2">
        <f t="shared" ref="P6:P7" si="14">_xlfn.STDEV.S(L6:N6)/SQRT(3)</f>
        <v>20.017317910538981</v>
      </c>
    </row>
    <row r="7" spans="1:16" x14ac:dyDescent="0.4">
      <c r="A7" s="1" t="s">
        <v>2</v>
      </c>
      <c r="B7" s="1" t="s">
        <v>17</v>
      </c>
      <c r="C7">
        <v>1156.5060000000001</v>
      </c>
      <c r="D7">
        <v>32676</v>
      </c>
      <c r="E7">
        <v>21434</v>
      </c>
      <c r="F7">
        <v>19392</v>
      </c>
      <c r="G7" s="2">
        <f>(D7*0.01*1.0433-10.444)*$C7/1218.548</f>
        <v>313.6391981196046</v>
      </c>
      <c r="H7" s="2">
        <f t="shared" ref="H7" si="15">(E7*0.01*1.0433-10.444)*$C7/1218.548</f>
        <v>202.32308399384513</v>
      </c>
      <c r="I7" s="2">
        <f t="shared" ref="I7" si="16">(F7*0.01*1.0433-10.444)*$C7/1218.548</f>
        <v>182.10359413040439</v>
      </c>
      <c r="J7" s="2">
        <f t="shared" si="1"/>
        <v>232.68862541461806</v>
      </c>
      <c r="K7" s="2">
        <f t="shared" si="2"/>
        <v>40.893982273407971</v>
      </c>
      <c r="L7" s="2">
        <f>G7/$C7*1000</f>
        <v>271.19547855316324</v>
      </c>
      <c r="M7" s="2">
        <f t="shared" ref="M7" si="17">H7/$C7*1000</f>
        <v>174.94339328446642</v>
      </c>
      <c r="N7" s="2">
        <f t="shared" ref="N7" si="18">I7/$C7*1000</f>
        <v>157.46013780335284</v>
      </c>
      <c r="O7" s="2">
        <f t="shared" si="13"/>
        <v>201.19966988032752</v>
      </c>
      <c r="P7" s="2">
        <f t="shared" si="14"/>
        <v>35.359939570921334</v>
      </c>
    </row>
    <row r="8" spans="1:16" x14ac:dyDescent="0.4">
      <c r="A8" s="1" t="s">
        <v>3</v>
      </c>
      <c r="B8" s="1" t="s">
        <v>17</v>
      </c>
      <c r="G8" s="2">
        <f>SUM(G6:G7)</f>
        <v>653.85962368917103</v>
      </c>
      <c r="H8" s="2">
        <f t="shared" ref="H8:N8" si="19">SUM(H6:H7)</f>
        <v>471.18550282878959</v>
      </c>
      <c r="I8" s="2">
        <f t="shared" si="19"/>
        <v>445.47123470195584</v>
      </c>
      <c r="J8" s="2">
        <f t="shared" si="1"/>
        <v>523.50545373997215</v>
      </c>
      <c r="K8" s="2">
        <f t="shared" si="2"/>
        <v>65.59843268880546</v>
      </c>
      <c r="L8" s="2">
        <f t="shared" si="19"/>
        <v>546.3293985957057</v>
      </c>
      <c r="M8" s="2">
        <f t="shared" si="19"/>
        <v>392.37058367827933</v>
      </c>
      <c r="N8" s="2">
        <f t="shared" si="19"/>
        <v>370.44373877762706</v>
      </c>
      <c r="O8" s="2">
        <f t="shared" ref="O8" si="20">AVERAGE(L8:N8)</f>
        <v>436.38124035053738</v>
      </c>
      <c r="P8" s="2">
        <f t="shared" ref="P8" si="21">_xlfn.STDEV.S(L8:N8)/SQRT(3)</f>
        <v>55.337283266506425</v>
      </c>
    </row>
    <row r="9" spans="1:16" x14ac:dyDescent="0.4">
      <c r="A9" s="1" t="s">
        <v>4</v>
      </c>
      <c r="B9" s="1" t="s">
        <v>18</v>
      </c>
      <c r="C9">
        <v>1218.548</v>
      </c>
      <c r="D9">
        <v>14851</v>
      </c>
      <c r="E9">
        <v>8794</v>
      </c>
      <c r="F9">
        <v>14862</v>
      </c>
      <c r="G9" s="2">
        <f>(D9*0.01*1.0433-10.444)*$C9/1218.548</f>
        <v>144.49648299999998</v>
      </c>
      <c r="H9" s="2">
        <f t="shared" ref="H9:I9" si="22">(E9*0.01*1.0433-10.444)*$C9/1218.548</f>
        <v>81.30380199999999</v>
      </c>
      <c r="I9" s="2">
        <f t="shared" si="22"/>
        <v>144.61124599999999</v>
      </c>
      <c r="J9" s="2">
        <f t="shared" si="1"/>
        <v>123.47051033333332</v>
      </c>
      <c r="K9" s="2">
        <f t="shared" si="2"/>
        <v>21.083380195372264</v>
      </c>
      <c r="L9" s="2">
        <f>G9/$C9*1000</f>
        <v>118.5808708397207</v>
      </c>
      <c r="M9" s="2">
        <f>H9/$C9*1000</f>
        <v>66.721870619786827</v>
      </c>
      <c r="N9" s="2">
        <f>I9/$C9*1000</f>
        <v>118.67505096229281</v>
      </c>
      <c r="O9" s="2">
        <f t="shared" ref="O9:O10" si="23">AVERAGE(L9:N9)</f>
        <v>101.32593080726679</v>
      </c>
      <c r="P9" s="2">
        <f t="shared" ref="P9:P10" si="24">_xlfn.STDEV.S(L9:N9)/SQRT(3)</f>
        <v>17.302051454166936</v>
      </c>
    </row>
    <row r="10" spans="1:16" x14ac:dyDescent="0.4">
      <c r="A10" s="1" t="s">
        <v>5</v>
      </c>
      <c r="B10" s="1" t="s">
        <v>18</v>
      </c>
      <c r="C10">
        <v>1138.491</v>
      </c>
      <c r="D10">
        <v>27931</v>
      </c>
      <c r="E10">
        <v>20953</v>
      </c>
      <c r="F10">
        <v>22952</v>
      </c>
      <c r="G10" s="2">
        <f>(D10*0.01*1.0433-10.444)*$C10/1218.548</f>
        <v>262.50141266030795</v>
      </c>
      <c r="H10" s="2">
        <f t="shared" ref="H10" si="25">(E10*0.01*1.0433-10.444)*$C10/1218.548</f>
        <v>194.48289969591593</v>
      </c>
      <c r="I10" s="2">
        <f t="shared" ref="I10" si="26">(F10*0.01*1.0433-10.444)*$C10/1218.548</f>
        <v>213.96828338978523</v>
      </c>
      <c r="J10" s="2">
        <f t="shared" si="1"/>
        <v>223.6508652486697</v>
      </c>
      <c r="K10" s="2">
        <f t="shared" si="2"/>
        <v>20.223285424334353</v>
      </c>
      <c r="L10" s="2">
        <f>G10/$C10*1000</f>
        <v>230.5695984072847</v>
      </c>
      <c r="M10" s="2">
        <f t="shared" ref="M10" si="27">H10/$C10*1000</f>
        <v>170.82515337926776</v>
      </c>
      <c r="N10" s="2">
        <f t="shared" ref="N10" si="28">I10/$C10*1000</f>
        <v>187.94025019941768</v>
      </c>
      <c r="O10" s="2">
        <f t="shared" si="23"/>
        <v>196.44500066199006</v>
      </c>
      <c r="P10" s="2">
        <f t="shared" si="24"/>
        <v>17.763236972742288</v>
      </c>
    </row>
    <row r="11" spans="1:16" x14ac:dyDescent="0.4">
      <c r="A11" s="1" t="s">
        <v>6</v>
      </c>
      <c r="B11" s="1" t="s">
        <v>18</v>
      </c>
      <c r="G11" s="2">
        <f>SUM(G9:G10)</f>
        <v>406.9978956603079</v>
      </c>
      <c r="H11" s="2">
        <f t="shared" ref="H11:N11" si="29">SUM(H9:H10)</f>
        <v>275.78670169591589</v>
      </c>
      <c r="I11" s="2">
        <f t="shared" si="29"/>
        <v>358.57952938978519</v>
      </c>
      <c r="J11" s="2">
        <f t="shared" si="1"/>
        <v>347.12137558200294</v>
      </c>
      <c r="K11" s="2">
        <f t="shared" si="2"/>
        <v>38.308229411370036</v>
      </c>
      <c r="L11" s="2">
        <f t="shared" si="29"/>
        <v>349.15046924700539</v>
      </c>
      <c r="M11" s="2">
        <f t="shared" si="29"/>
        <v>237.5470239990546</v>
      </c>
      <c r="N11" s="2">
        <f t="shared" si="29"/>
        <v>306.61530116171048</v>
      </c>
      <c r="O11" s="2">
        <f t="shared" ref="O11" si="30">AVERAGE(L11:N11)</f>
        <v>297.77093146925682</v>
      </c>
      <c r="P11" s="2">
        <f t="shared" ref="P11" si="31">_xlfn.STDEV.S(L11:N11)/SQRT(3)</f>
        <v>32.519222029673813</v>
      </c>
    </row>
    <row r="12" spans="1:16" x14ac:dyDescent="0.4">
      <c r="A12" s="1"/>
      <c r="B12" s="1"/>
      <c r="D12" t="s">
        <v>24</v>
      </c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4">
      <c r="A13" s="3">
        <v>3</v>
      </c>
      <c r="B13" s="3" t="s">
        <v>19</v>
      </c>
      <c r="C13" s="4">
        <v>824.02200000000005</v>
      </c>
      <c r="D13" s="4">
        <v>24304</v>
      </c>
      <c r="E13" s="4">
        <v>30166</v>
      </c>
      <c r="F13" s="4">
        <v>26785</v>
      </c>
      <c r="G13" s="2">
        <f>(D13*0.01*0.6757+11.923)*$C13/781.981</f>
        <v>185.6150733391425</v>
      </c>
      <c r="H13" s="2">
        <f t="shared" ref="H13:I13" si="32">(E13*0.01*0.6757+11.923)*$C13/781.981</f>
        <v>227.35410206969735</v>
      </c>
      <c r="I13" s="2">
        <f t="shared" si="32"/>
        <v>203.28046574455135</v>
      </c>
      <c r="J13" s="2">
        <f>AVERAGE(G13:I13)</f>
        <v>205.41654705113038</v>
      </c>
      <c r="K13" s="2">
        <f>_xlfn.STDEV.S(G13:I13)/SQRT(3)</f>
        <v>12.096263367306976</v>
      </c>
      <c r="L13" s="2">
        <f>G13/$C13*1000</f>
        <v>225.25499724417855</v>
      </c>
      <c r="M13" s="2">
        <f>H13/$C13*1000</f>
        <v>275.90780594413417</v>
      </c>
      <c r="N13" s="2">
        <f>I13/$C13*1000</f>
        <v>246.69300788638088</v>
      </c>
      <c r="O13" s="2">
        <f>AVERAGE(L13:N13)</f>
        <v>249.2852703582312</v>
      </c>
      <c r="P13" s="2">
        <f>_xlfn.STDEV.S(L13:N13)/SQRT(3)</f>
        <v>14.679539341555165</v>
      </c>
    </row>
    <row r="14" spans="1:16" x14ac:dyDescent="0.4">
      <c r="A14" s="1">
        <v>4</v>
      </c>
      <c r="B14" s="1" t="s">
        <v>20</v>
      </c>
      <c r="C14">
        <v>797.98400000000004</v>
      </c>
      <c r="D14">
        <v>22830</v>
      </c>
      <c r="E14">
        <v>30883</v>
      </c>
      <c r="F14">
        <v>32830</v>
      </c>
      <c r="G14" s="2">
        <f t="shared" ref="G14:G15" si="33">(D14*0.01*0.6757+11.923)*$C14/781.981</f>
        <v>169.58624111716273</v>
      </c>
      <c r="H14" s="2">
        <f t="shared" ref="H14:H15" si="34">(E14*0.01*0.6757+11.923)*$C14/781.981</f>
        <v>225.11393032196946</v>
      </c>
      <c r="I14" s="2">
        <f t="shared" ref="I14:I15" si="35">(F14*0.01*0.6757+11.923)*$C14/781.981</f>
        <v>238.53904032839677</v>
      </c>
      <c r="J14" s="2">
        <v>211.07973725584301</v>
      </c>
      <c r="K14" s="2">
        <v>21.105615848466819</v>
      </c>
      <c r="L14" s="2">
        <f t="shared" ref="L14:L15" si="36">G14/$C14*1000</f>
        <v>212.51834763248729</v>
      </c>
      <c r="M14" s="2">
        <f t="shared" ref="M14:M15" si="37">H14/$C14*1000</f>
        <v>282.10331325185649</v>
      </c>
      <c r="N14" s="2">
        <f t="shared" ref="N14:N15" si="38">I14/$C14*1000</f>
        <v>298.92709669416524</v>
      </c>
      <c r="O14" s="2">
        <v>264.51625252616969</v>
      </c>
      <c r="P14" s="2">
        <v>26.448670460143067</v>
      </c>
    </row>
    <row r="15" spans="1:16" x14ac:dyDescent="0.4">
      <c r="A15" s="1">
        <v>5</v>
      </c>
      <c r="B15" s="1" t="s">
        <v>21</v>
      </c>
      <c r="C15">
        <v>824.02200000000005</v>
      </c>
      <c r="D15">
        <v>14384</v>
      </c>
      <c r="E15">
        <v>14794</v>
      </c>
      <c r="F15">
        <v>13997</v>
      </c>
      <c r="G15" s="2">
        <f t="shared" si="33"/>
        <v>114.98198480159493</v>
      </c>
      <c r="H15" s="2">
        <f t="shared" si="34"/>
        <v>117.90129592058631</v>
      </c>
      <c r="I15" s="2">
        <f t="shared" si="35"/>
        <v>112.22643991610794</v>
      </c>
      <c r="J15" s="2">
        <v>115.03657354609639</v>
      </c>
      <c r="K15" s="2">
        <v>1.6384171849848197</v>
      </c>
      <c r="L15" s="2">
        <f t="shared" si="36"/>
        <v>139.53751817499401</v>
      </c>
      <c r="M15" s="2">
        <f t="shared" si="37"/>
        <v>143.0802768865228</v>
      </c>
      <c r="N15" s="2">
        <f t="shared" si="38"/>
        <v>136.19349958630707</v>
      </c>
      <c r="O15" s="2">
        <v>139.60376488260795</v>
      </c>
      <c r="P15" s="2">
        <v>1.9883172839861283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508E6-279B-4F9C-B76A-F40F66F8C8C5}">
  <dimension ref="A1:M10"/>
  <sheetViews>
    <sheetView workbookViewId="0">
      <selection sqref="A1:M10"/>
    </sheetView>
  </sheetViews>
  <sheetFormatPr defaultRowHeight="18.75" x14ac:dyDescent="0.4"/>
  <sheetData>
    <row r="1" spans="1:13" x14ac:dyDescent="0.4">
      <c r="C1" t="s">
        <v>25</v>
      </c>
      <c r="I1" t="s">
        <v>26</v>
      </c>
    </row>
    <row r="2" spans="1:13" x14ac:dyDescent="0.4">
      <c r="B2" t="s">
        <v>22</v>
      </c>
      <c r="C2">
        <v>1</v>
      </c>
      <c r="D2">
        <v>2</v>
      </c>
      <c r="E2">
        <v>3</v>
      </c>
      <c r="F2">
        <v>4</v>
      </c>
      <c r="G2">
        <v>5</v>
      </c>
      <c r="H2" t="s">
        <v>27</v>
      </c>
      <c r="I2">
        <v>1</v>
      </c>
      <c r="J2">
        <v>2</v>
      </c>
      <c r="K2">
        <v>3</v>
      </c>
      <c r="L2">
        <v>4</v>
      </c>
      <c r="M2">
        <v>5</v>
      </c>
    </row>
    <row r="3" spans="1:13" x14ac:dyDescent="0.4">
      <c r="A3" s="1" t="s">
        <v>17</v>
      </c>
      <c r="B3" s="1" t="s">
        <v>3</v>
      </c>
      <c r="C3">
        <v>30530</v>
      </c>
      <c r="D3" s="2">
        <v>39159</v>
      </c>
      <c r="E3" s="2">
        <v>32881</v>
      </c>
      <c r="F3" s="2">
        <v>41437</v>
      </c>
      <c r="G3" s="2">
        <v>37983</v>
      </c>
      <c r="H3" s="2">
        <v>36398</v>
      </c>
      <c r="I3" s="2">
        <v>83.878235067860871</v>
      </c>
      <c r="J3" s="2">
        <v>107.58558162536403</v>
      </c>
      <c r="K3" s="2">
        <v>90.337381174789826</v>
      </c>
      <c r="L3" s="2">
        <v>113.84416726193747</v>
      </c>
      <c r="M3" s="2">
        <v>104.35463487004782</v>
      </c>
    </row>
    <row r="4" spans="1:13" x14ac:dyDescent="0.4">
      <c r="A4" s="1" t="s">
        <v>28</v>
      </c>
      <c r="B4" s="1" t="s">
        <v>3</v>
      </c>
      <c r="C4">
        <v>32921</v>
      </c>
      <c r="D4" s="2">
        <v>38088</v>
      </c>
      <c r="E4" s="2">
        <v>28593</v>
      </c>
      <c r="F4" s="2">
        <v>32781</v>
      </c>
      <c r="G4" s="2">
        <v>37292</v>
      </c>
      <c r="H4" s="2">
        <v>33935</v>
      </c>
      <c r="I4" s="2">
        <v>90.447277322929835</v>
      </c>
      <c r="J4" s="2">
        <v>104.64311225891532</v>
      </c>
      <c r="K4" s="2">
        <v>78.556514094180997</v>
      </c>
      <c r="L4" s="2">
        <v>90.062640804439809</v>
      </c>
      <c r="M4" s="2">
        <v>102.45617891092917</v>
      </c>
    </row>
    <row r="5" spans="1:13" x14ac:dyDescent="0.4">
      <c r="A5" s="1" t="s">
        <v>18</v>
      </c>
      <c r="B5" s="1" t="s">
        <v>6</v>
      </c>
      <c r="C5">
        <v>22117</v>
      </c>
      <c r="D5" s="2">
        <v>8025</v>
      </c>
      <c r="E5" s="2">
        <v>29073</v>
      </c>
      <c r="F5" s="2">
        <v>24618</v>
      </c>
      <c r="G5" s="2">
        <v>11933</v>
      </c>
      <c r="H5" s="2">
        <v>19153.2</v>
      </c>
      <c r="I5" s="2">
        <v>115.47417663889064</v>
      </c>
      <c r="J5" s="2">
        <v>41.899003821815676</v>
      </c>
      <c r="K5" s="2">
        <v>151.79186767746381</v>
      </c>
      <c r="L5" s="2">
        <v>128.53204686423157</v>
      </c>
      <c r="M5" s="2">
        <v>62.302904997598304</v>
      </c>
    </row>
    <row r="6" spans="1:13" x14ac:dyDescent="0.4">
      <c r="A6" s="1" t="s">
        <v>29</v>
      </c>
      <c r="B6" s="1" t="s">
        <v>6</v>
      </c>
      <c r="C6">
        <v>15779</v>
      </c>
      <c r="D6" s="2">
        <v>14474</v>
      </c>
      <c r="E6" s="2">
        <v>6969</v>
      </c>
      <c r="F6" s="2">
        <v>18678</v>
      </c>
      <c r="G6" s="2">
        <v>22425</v>
      </c>
      <c r="H6" s="2">
        <v>15665</v>
      </c>
      <c r="I6" s="2">
        <v>82.383100474072208</v>
      </c>
      <c r="J6" s="2">
        <v>75.56961760959004</v>
      </c>
      <c r="K6" s="2">
        <v>36.385564814234698</v>
      </c>
      <c r="L6" s="2">
        <v>97.518952446588557</v>
      </c>
      <c r="M6" s="2">
        <v>117.08226301610173</v>
      </c>
    </row>
    <row r="7" spans="1:13" x14ac:dyDescent="0.4">
      <c r="A7" s="1" t="s">
        <v>20</v>
      </c>
      <c r="B7" s="1">
        <v>4</v>
      </c>
      <c r="C7">
        <v>11147</v>
      </c>
      <c r="D7" s="2">
        <v>11843</v>
      </c>
      <c r="E7" s="2">
        <v>11956</v>
      </c>
      <c r="F7" s="2">
        <v>14526</v>
      </c>
      <c r="G7" s="2">
        <v>10554</v>
      </c>
      <c r="H7" s="2">
        <v>12005.2</v>
      </c>
      <c r="I7" s="2">
        <v>92.851431046546494</v>
      </c>
      <c r="J7" s="2">
        <v>98.648918801852531</v>
      </c>
      <c r="K7" s="2">
        <v>99.590177589711118</v>
      </c>
      <c r="L7" s="2">
        <v>120.99756772065437</v>
      </c>
      <c r="M7" s="2">
        <v>87.911904841235454</v>
      </c>
    </row>
    <row r="8" spans="1:13" x14ac:dyDescent="0.4">
      <c r="A8" s="1" t="s">
        <v>30</v>
      </c>
      <c r="B8" s="1">
        <v>4</v>
      </c>
      <c r="C8">
        <v>6668</v>
      </c>
      <c r="D8" s="2">
        <v>7556</v>
      </c>
      <c r="E8" s="2">
        <v>6310</v>
      </c>
      <c r="F8" s="2">
        <v>7758</v>
      </c>
      <c r="G8" s="2">
        <v>6959</v>
      </c>
      <c r="H8" s="2">
        <v>7050.2</v>
      </c>
      <c r="I8" s="2">
        <v>55.54259820744344</v>
      </c>
      <c r="J8" s="2">
        <v>62.939392929730445</v>
      </c>
      <c r="K8" s="2">
        <v>52.560557091926832</v>
      </c>
      <c r="L8" s="2">
        <v>64.621997134575011</v>
      </c>
      <c r="M8" s="2">
        <v>57.966547829273971</v>
      </c>
    </row>
    <row r="9" spans="1:13" x14ac:dyDescent="0.4">
      <c r="A9" s="1" t="s">
        <v>21</v>
      </c>
      <c r="B9" s="1">
        <v>5</v>
      </c>
      <c r="C9">
        <v>8969</v>
      </c>
      <c r="D9" s="2">
        <v>6189</v>
      </c>
      <c r="E9" s="2">
        <v>7286</v>
      </c>
      <c r="F9" s="2">
        <v>9008</v>
      </c>
      <c r="G9" s="2">
        <v>7870</v>
      </c>
      <c r="H9" s="2">
        <v>7864.4</v>
      </c>
      <c r="I9" s="2">
        <v>114.04557245307971</v>
      </c>
      <c r="J9" s="2">
        <v>78.696404048624174</v>
      </c>
      <c r="K9" s="2">
        <v>92.645338487360775</v>
      </c>
      <c r="L9" s="2">
        <v>114.54147805299833</v>
      </c>
      <c r="M9" s="2">
        <v>100.07120695793704</v>
      </c>
    </row>
    <row r="10" spans="1:13" x14ac:dyDescent="0.4">
      <c r="A10" s="1" t="s">
        <v>31</v>
      </c>
      <c r="B10" s="1">
        <v>5</v>
      </c>
      <c r="C10">
        <v>3984</v>
      </c>
      <c r="D10" s="2">
        <v>3857</v>
      </c>
      <c r="E10" s="2">
        <v>4095</v>
      </c>
      <c r="F10" s="2">
        <v>4062</v>
      </c>
      <c r="G10" s="2">
        <v>3903</v>
      </c>
      <c r="H10" s="2">
        <v>3980.2</v>
      </c>
      <c r="I10" s="2">
        <v>50.658664360917562</v>
      </c>
      <c r="J10" s="2">
        <v>49.043792279131274</v>
      </c>
      <c r="K10" s="2">
        <v>52.070087991455175</v>
      </c>
      <c r="L10" s="2">
        <v>51.650475560754792</v>
      </c>
      <c r="M10" s="2">
        <v>49.628706576471188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6B33-FE2F-49B8-BC57-FA8F5C3236BE}">
  <dimension ref="A1:P8"/>
  <sheetViews>
    <sheetView workbookViewId="0">
      <selection sqref="A1:P8"/>
    </sheetView>
  </sheetViews>
  <sheetFormatPr defaultRowHeight="18.75" x14ac:dyDescent="0.4"/>
  <sheetData>
    <row r="1" spans="1:16" x14ac:dyDescent="0.4">
      <c r="C1" t="s">
        <v>22</v>
      </c>
      <c r="D1">
        <v>1</v>
      </c>
      <c r="E1">
        <v>2</v>
      </c>
      <c r="F1">
        <v>3</v>
      </c>
      <c r="G1">
        <v>1</v>
      </c>
      <c r="H1">
        <v>2</v>
      </c>
      <c r="I1">
        <v>3</v>
      </c>
      <c r="L1">
        <v>1</v>
      </c>
      <c r="M1">
        <v>2</v>
      </c>
      <c r="N1">
        <v>3</v>
      </c>
    </row>
    <row r="2" spans="1:16" x14ac:dyDescent="0.4">
      <c r="B2" t="s">
        <v>15</v>
      </c>
      <c r="C2" t="s">
        <v>14</v>
      </c>
      <c r="D2" t="s">
        <v>24</v>
      </c>
      <c r="G2" t="s">
        <v>9</v>
      </c>
      <c r="J2" t="s">
        <v>11</v>
      </c>
      <c r="K2" t="s">
        <v>12</v>
      </c>
      <c r="L2" t="s">
        <v>10</v>
      </c>
      <c r="O2" t="s">
        <v>13</v>
      </c>
      <c r="P2" t="s">
        <v>12</v>
      </c>
    </row>
    <row r="3" spans="1:16" x14ac:dyDescent="0.4">
      <c r="A3" s="3">
        <v>3</v>
      </c>
      <c r="B3" s="3" t="s">
        <v>19</v>
      </c>
      <c r="C3" s="4">
        <v>824.02200000000005</v>
      </c>
      <c r="D3" s="4">
        <v>24304</v>
      </c>
      <c r="E3" s="4">
        <v>30166</v>
      </c>
      <c r="F3" s="4">
        <v>26785</v>
      </c>
      <c r="G3" s="2">
        <f>(D3*0.01*0.6757+11.923)*$C3/781.981</f>
        <v>185.6150733391425</v>
      </c>
      <c r="H3" s="2">
        <f t="shared" ref="H3:I8" si="0">(E3*0.01*0.6757+11.923)*$C3/781.981</f>
        <v>227.35410206969735</v>
      </c>
      <c r="I3" s="2">
        <f t="shared" si="0"/>
        <v>203.28046574455135</v>
      </c>
      <c r="J3" s="2">
        <f>AVERAGE(G3:I3)</f>
        <v>205.41654705113038</v>
      </c>
      <c r="K3" s="2">
        <f>_xlfn.STDEV.S(G3:I3)/SQRT(3)</f>
        <v>12.096263367306976</v>
      </c>
      <c r="L3" s="2">
        <f>G3/$C3*1000</f>
        <v>225.25499724417855</v>
      </c>
      <c r="M3" s="2">
        <f>H3/$C3*1000</f>
        <v>275.90780594413417</v>
      </c>
      <c r="N3" s="2">
        <f>I3/$C3*1000</f>
        <v>246.69300788638088</v>
      </c>
      <c r="O3" s="2">
        <f>AVERAGE(L3:N3)</f>
        <v>249.2852703582312</v>
      </c>
      <c r="P3" s="2">
        <f>_xlfn.STDEV.S(L3:N3)/SQRT(3)</f>
        <v>14.679539341555165</v>
      </c>
    </row>
    <row r="4" spans="1:16" x14ac:dyDescent="0.4">
      <c r="A4" s="3">
        <v>6</v>
      </c>
      <c r="B4" s="3" t="s">
        <v>32</v>
      </c>
      <c r="C4">
        <v>781.98099999999999</v>
      </c>
      <c r="D4">
        <v>21170</v>
      </c>
      <c r="E4">
        <v>25605</v>
      </c>
      <c r="F4">
        <v>26896</v>
      </c>
      <c r="G4" s="2">
        <f t="shared" ref="G4:G8" si="1">(D4*0.01*0.6757+11.923)*$C4/781.981</f>
        <v>154.96869000000001</v>
      </c>
      <c r="H4" s="2">
        <f t="shared" si="0"/>
        <v>184.93598499999999</v>
      </c>
      <c r="I4" s="2">
        <f t="shared" si="0"/>
        <v>193.65927199999999</v>
      </c>
      <c r="J4" s="2">
        <f t="shared" ref="J4:J8" si="2">AVERAGE(G4:I4)</f>
        <v>177.85464899999999</v>
      </c>
      <c r="K4" s="2">
        <f t="shared" ref="K4:K8" si="3">_xlfn.STDEV.S(G4:I4)/SQRT(3)</f>
        <v>11.716786725795778</v>
      </c>
      <c r="L4" s="2">
        <f t="shared" ref="L4:N8" si="4">G4/$C4*1000</f>
        <v>198.17449528824872</v>
      </c>
      <c r="M4" s="2">
        <f t="shared" si="4"/>
        <v>236.49677549710285</v>
      </c>
      <c r="N4" s="2">
        <f t="shared" si="4"/>
        <v>247.6521450009655</v>
      </c>
      <c r="O4" s="2">
        <f t="shared" ref="O4:O8" si="5">AVERAGE(L4:N4)</f>
        <v>227.44113859543904</v>
      </c>
      <c r="P4" s="2">
        <f t="shared" ref="P4:P8" si="6">_xlfn.STDEV.S(L4:N4)/SQRT(3)</f>
        <v>14.983467278355583</v>
      </c>
    </row>
    <row r="5" spans="1:16" x14ac:dyDescent="0.4">
      <c r="A5" s="1">
        <v>4</v>
      </c>
      <c r="B5" s="1" t="s">
        <v>20</v>
      </c>
      <c r="C5">
        <v>797.98400000000004</v>
      </c>
      <c r="D5">
        <v>22830</v>
      </c>
      <c r="E5">
        <v>30883</v>
      </c>
      <c r="F5">
        <v>32830</v>
      </c>
      <c r="G5" s="2">
        <f t="shared" si="1"/>
        <v>169.58624111716273</v>
      </c>
      <c r="H5" s="2">
        <f t="shared" si="0"/>
        <v>225.11393032196946</v>
      </c>
      <c r="I5" s="2">
        <f t="shared" si="0"/>
        <v>238.53904032839677</v>
      </c>
      <c r="J5" s="2">
        <f t="shared" si="2"/>
        <v>211.07973725584301</v>
      </c>
      <c r="K5" s="2">
        <f t="shared" si="3"/>
        <v>21.105615848466819</v>
      </c>
      <c r="L5" s="2">
        <f t="shared" si="4"/>
        <v>212.51834763248729</v>
      </c>
      <c r="M5" s="2">
        <f t="shared" si="4"/>
        <v>282.10331325185649</v>
      </c>
      <c r="N5" s="2">
        <f t="shared" si="4"/>
        <v>298.92709669416524</v>
      </c>
      <c r="O5" s="2">
        <f t="shared" si="5"/>
        <v>264.51625252616969</v>
      </c>
      <c r="P5" s="2">
        <f t="shared" si="6"/>
        <v>26.448670460143067</v>
      </c>
    </row>
    <row r="6" spans="1:16" x14ac:dyDescent="0.4">
      <c r="A6" s="1">
        <v>7</v>
      </c>
      <c r="B6" s="3" t="s">
        <v>33</v>
      </c>
      <c r="C6">
        <v>755.94299999999998</v>
      </c>
      <c r="D6">
        <v>28466</v>
      </c>
      <c r="E6">
        <v>18377</v>
      </c>
      <c r="F6">
        <v>13104</v>
      </c>
      <c r="G6" s="2">
        <f t="shared" si="1"/>
        <v>197.46615942019818</v>
      </c>
      <c r="H6" s="2">
        <f t="shared" si="0"/>
        <v>131.56472163623795</v>
      </c>
      <c r="I6" s="2">
        <f t="shared" si="0"/>
        <v>97.121438710792205</v>
      </c>
      <c r="J6" s="2">
        <f t="shared" si="2"/>
        <v>142.05077325574277</v>
      </c>
      <c r="K6" s="2">
        <f t="shared" si="3"/>
        <v>29.437695236365226</v>
      </c>
      <c r="L6" s="2">
        <f t="shared" si="4"/>
        <v>261.21831860364892</v>
      </c>
      <c r="M6" s="2">
        <f t="shared" si="4"/>
        <v>174.04053167532203</v>
      </c>
      <c r="N6" s="2">
        <f t="shared" si="4"/>
        <v>128.47719829509924</v>
      </c>
      <c r="O6" s="2">
        <f t="shared" si="5"/>
        <v>187.91201619135674</v>
      </c>
      <c r="P6" s="2">
        <f t="shared" si="6"/>
        <v>38.941686392182007</v>
      </c>
    </row>
    <row r="7" spans="1:16" x14ac:dyDescent="0.4">
      <c r="A7" s="1">
        <v>5</v>
      </c>
      <c r="B7" s="1" t="s">
        <v>21</v>
      </c>
      <c r="C7">
        <v>824.02200000000005</v>
      </c>
      <c r="D7">
        <v>14384</v>
      </c>
      <c r="E7">
        <v>14794</v>
      </c>
      <c r="F7">
        <v>13997</v>
      </c>
      <c r="G7" s="2">
        <f t="shared" si="1"/>
        <v>114.98198480159493</v>
      </c>
      <c r="H7" s="2">
        <f t="shared" si="0"/>
        <v>117.90129592058631</v>
      </c>
      <c r="I7" s="2">
        <f t="shared" si="0"/>
        <v>112.22643991610794</v>
      </c>
      <c r="J7" s="2">
        <f t="shared" si="2"/>
        <v>115.03657354609639</v>
      </c>
      <c r="K7" s="2">
        <f t="shared" si="3"/>
        <v>1.6384171849848197</v>
      </c>
      <c r="L7" s="2">
        <f t="shared" si="4"/>
        <v>139.53751817499401</v>
      </c>
      <c r="M7" s="2">
        <f t="shared" si="4"/>
        <v>143.0802768865228</v>
      </c>
      <c r="N7" s="2">
        <f t="shared" si="4"/>
        <v>136.19349958630707</v>
      </c>
      <c r="O7" s="2">
        <f t="shared" si="5"/>
        <v>139.60376488260795</v>
      </c>
      <c r="P7" s="2">
        <f t="shared" si="6"/>
        <v>1.9883172839861283</v>
      </c>
    </row>
    <row r="8" spans="1:16" x14ac:dyDescent="0.4">
      <c r="A8" t="s">
        <v>34</v>
      </c>
      <c r="B8" s="3" t="s">
        <v>35</v>
      </c>
      <c r="C8">
        <v>781.98099999999999</v>
      </c>
      <c r="D8">
        <v>11246</v>
      </c>
      <c r="E8">
        <v>9813</v>
      </c>
      <c r="F8">
        <v>9926</v>
      </c>
      <c r="G8" s="2">
        <f t="shared" si="1"/>
        <v>87.912221999999986</v>
      </c>
      <c r="H8" s="2">
        <f t="shared" si="0"/>
        <v>78.229440999999994</v>
      </c>
      <c r="I8" s="2">
        <f t="shared" si="0"/>
        <v>78.992981999999998</v>
      </c>
      <c r="J8" s="2">
        <f t="shared" si="2"/>
        <v>81.711548333333326</v>
      </c>
      <c r="K8" s="2">
        <f t="shared" si="3"/>
        <v>3.1081620590010144</v>
      </c>
      <c r="L8" s="2">
        <f t="shared" si="4"/>
        <v>112.42245271943946</v>
      </c>
      <c r="M8" s="2">
        <f t="shared" si="4"/>
        <v>100.04007897890102</v>
      </c>
      <c r="N8" s="2">
        <f t="shared" si="4"/>
        <v>101.01649784329798</v>
      </c>
      <c r="O8" s="2">
        <f t="shared" si="5"/>
        <v>104.49300984721282</v>
      </c>
      <c r="P8" s="2">
        <f t="shared" si="6"/>
        <v>3.9747283616878342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7D9B-1E20-4A2B-8078-230CF7B3BFD3}">
  <dimension ref="A1:P4"/>
  <sheetViews>
    <sheetView workbookViewId="0">
      <selection sqref="A1:P4"/>
    </sheetView>
  </sheetViews>
  <sheetFormatPr defaultRowHeight="18.75" x14ac:dyDescent="0.4"/>
  <sheetData>
    <row r="1" spans="1:16" x14ac:dyDescent="0.4">
      <c r="C1" t="s">
        <v>22</v>
      </c>
      <c r="D1">
        <v>1</v>
      </c>
      <c r="E1">
        <v>2</v>
      </c>
      <c r="F1">
        <v>3</v>
      </c>
      <c r="G1">
        <v>1</v>
      </c>
      <c r="H1">
        <v>2</v>
      </c>
      <c r="I1">
        <v>3</v>
      </c>
      <c r="L1">
        <v>1</v>
      </c>
      <c r="M1">
        <v>2</v>
      </c>
      <c r="N1">
        <v>3</v>
      </c>
    </row>
    <row r="2" spans="1:16" x14ac:dyDescent="0.4">
      <c r="B2" t="s">
        <v>15</v>
      </c>
      <c r="C2" t="s">
        <v>14</v>
      </c>
      <c r="D2" t="s">
        <v>24</v>
      </c>
      <c r="G2" t="s">
        <v>9</v>
      </c>
      <c r="J2" t="s">
        <v>11</v>
      </c>
      <c r="K2" t="s">
        <v>12</v>
      </c>
      <c r="L2" t="s">
        <v>10</v>
      </c>
      <c r="O2" t="s">
        <v>13</v>
      </c>
      <c r="P2" t="s">
        <v>12</v>
      </c>
    </row>
    <row r="3" spans="1:16" x14ac:dyDescent="0.4">
      <c r="A3" s="3">
        <v>8</v>
      </c>
      <c r="B3" s="3" t="s">
        <v>36</v>
      </c>
      <c r="C3">
        <v>1200.5329999999999</v>
      </c>
      <c r="D3">
        <v>1236</v>
      </c>
      <c r="E3">
        <v>1394</v>
      </c>
      <c r="F3">
        <v>1381</v>
      </c>
      <c r="G3" s="5">
        <f>(D3*0.01*0.9263-0.8099)*$C3/1218.548</f>
        <v>10.481878659309276</v>
      </c>
      <c r="H3" s="5">
        <f t="shared" ref="H3:I4" si="0">(E3*0.01*0.9263-0.8099)*$C3/1218.548</f>
        <v>11.923795493346176</v>
      </c>
      <c r="I3" s="5">
        <f t="shared" si="0"/>
        <v>11.805156766495042</v>
      </c>
      <c r="J3" s="2">
        <f>AVERAGE(G3:I3)</f>
        <v>11.403610306383499</v>
      </c>
      <c r="K3" s="5">
        <f>_xlfn.STDEV.S(G3:I3)/SQRT(3)</f>
        <v>0.46213659913883826</v>
      </c>
      <c r="L3" s="5">
        <f>G3/$C3*1000</f>
        <v>8.7310208543282677</v>
      </c>
      <c r="M3" s="5">
        <f>H3/$C3*1000</f>
        <v>9.9320847434815835</v>
      </c>
      <c r="N3" s="5">
        <f>I3/$C3*1000</f>
        <v>9.8332630310828968</v>
      </c>
      <c r="O3" s="5">
        <f>AVERAGE(L3:N3)</f>
        <v>9.4987895429642499</v>
      </c>
      <c r="P3" s="5">
        <f>_xlfn.STDEV.S(L3:N3)/SQRT(3)</f>
        <v>0.38494285383145443</v>
      </c>
    </row>
    <row r="4" spans="1:16" x14ac:dyDescent="0.4">
      <c r="A4" s="3">
        <v>8</v>
      </c>
      <c r="B4" s="3" t="s">
        <v>37</v>
      </c>
      <c r="C4">
        <v>1200.5329999999999</v>
      </c>
      <c r="D4">
        <v>691</v>
      </c>
      <c r="E4">
        <v>734</v>
      </c>
      <c r="F4">
        <v>841</v>
      </c>
      <c r="G4" s="5">
        <f>(D4*0.01*0.9263-0.8099)*$C4/1218.548</f>
        <v>5.5081781874731233</v>
      </c>
      <c r="H4" s="5">
        <f t="shared" si="0"/>
        <v>5.9005985916730399</v>
      </c>
      <c r="I4" s="5">
        <f t="shared" si="0"/>
        <v>6.8770865742170182</v>
      </c>
      <c r="J4" s="2">
        <f t="shared" ref="J4" si="1">AVERAGE(G4:I4)</f>
        <v>6.0952877844543929</v>
      </c>
      <c r="K4" s="5">
        <f t="shared" ref="K4" si="2">_xlfn.STDEV.S(G4:I4)/SQRT(3)</f>
        <v>0.40698298660748078</v>
      </c>
      <c r="L4" s="5">
        <f t="shared" ref="L4:N4" si="3">G4/$C4*1000</f>
        <v>4.5881106037677624</v>
      </c>
      <c r="M4" s="5">
        <f t="shared" si="3"/>
        <v>4.9149824217018949</v>
      </c>
      <c r="N4" s="5">
        <f t="shared" si="3"/>
        <v>5.7283611314449656</v>
      </c>
      <c r="O4" s="5">
        <f t="shared" ref="O4" si="4">AVERAGE(L4:N4)</f>
        <v>5.0771513856382073</v>
      </c>
      <c r="P4" s="5">
        <f t="shared" ref="P4" si="5">_xlfn.STDEV.S(L4:N4)/SQRT(3)</f>
        <v>0.33900191548877118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8DAAE-E641-47F8-ACC5-11FB57ED2162}">
  <dimension ref="A1:V16"/>
  <sheetViews>
    <sheetView workbookViewId="0">
      <selection sqref="A1:V16"/>
    </sheetView>
  </sheetViews>
  <sheetFormatPr defaultRowHeight="18.75" x14ac:dyDescent="0.4"/>
  <sheetData>
    <row r="1" spans="1:22" x14ac:dyDescent="0.4">
      <c r="A1" s="6" t="s">
        <v>38</v>
      </c>
      <c r="B1" s="6"/>
      <c r="C1" s="6" t="s">
        <v>39</v>
      </c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7"/>
      <c r="Q1" s="7"/>
      <c r="R1" s="7"/>
      <c r="S1" s="7"/>
      <c r="T1" s="7"/>
      <c r="U1" s="7"/>
      <c r="V1" s="7"/>
    </row>
    <row r="2" spans="1:22" x14ac:dyDescent="0.4">
      <c r="A2" s="6" t="s">
        <v>40</v>
      </c>
      <c r="B2" s="6" t="s">
        <v>41</v>
      </c>
      <c r="C2" s="6">
        <v>50</v>
      </c>
      <c r="D2" s="6">
        <f>C2/2</f>
        <v>25</v>
      </c>
      <c r="E2" s="6">
        <f t="shared" ref="E2:V2" si="0">D2/2</f>
        <v>12.5</v>
      </c>
      <c r="F2" s="6">
        <f t="shared" si="0"/>
        <v>6.25</v>
      </c>
      <c r="G2" s="6">
        <f t="shared" si="0"/>
        <v>3.125</v>
      </c>
      <c r="H2" s="6">
        <f t="shared" si="0"/>
        <v>1.5625</v>
      </c>
      <c r="I2" s="6">
        <f t="shared" si="0"/>
        <v>0.78125</v>
      </c>
      <c r="J2" s="6">
        <f t="shared" si="0"/>
        <v>0.390625</v>
      </c>
      <c r="K2" s="6">
        <f t="shared" si="0"/>
        <v>0.1953125</v>
      </c>
      <c r="L2" s="6">
        <f t="shared" si="0"/>
        <v>9.765625E-2</v>
      </c>
      <c r="M2" s="6">
        <f t="shared" si="0"/>
        <v>4.8828125E-2</v>
      </c>
      <c r="N2" s="6">
        <f t="shared" si="0"/>
        <v>2.44140625E-2</v>
      </c>
      <c r="O2" s="6">
        <f t="shared" si="0"/>
        <v>1.220703125E-2</v>
      </c>
      <c r="P2" s="6">
        <f t="shared" si="0"/>
        <v>6.103515625E-3</v>
      </c>
      <c r="Q2" s="6">
        <f t="shared" si="0"/>
        <v>3.0517578125E-3</v>
      </c>
      <c r="R2" s="6">
        <f t="shared" si="0"/>
        <v>1.52587890625E-3</v>
      </c>
      <c r="S2" s="6">
        <f t="shared" si="0"/>
        <v>7.62939453125E-4</v>
      </c>
      <c r="T2" s="6">
        <f t="shared" si="0"/>
        <v>3.814697265625E-4</v>
      </c>
      <c r="U2" s="6">
        <f t="shared" si="0"/>
        <v>1.9073486328125E-4</v>
      </c>
      <c r="V2" s="6">
        <f t="shared" si="0"/>
        <v>9.5367431640625E-5</v>
      </c>
    </row>
    <row r="3" spans="1:22" x14ac:dyDescent="0.4">
      <c r="A3" s="6">
        <v>8</v>
      </c>
      <c r="B3" s="6">
        <v>1</v>
      </c>
      <c r="C3" s="8">
        <v>0.216</v>
      </c>
      <c r="D3" s="9">
        <v>0.215</v>
      </c>
      <c r="E3" s="9">
        <v>0.20499999999999999</v>
      </c>
      <c r="F3" s="9">
        <v>0.20799999999999999</v>
      </c>
      <c r="G3" s="9">
        <v>0.20100000000000001</v>
      </c>
      <c r="H3" s="9">
        <v>0.20799999999999999</v>
      </c>
      <c r="I3" s="9">
        <v>0.20399999999999999</v>
      </c>
      <c r="J3" s="9">
        <v>0.19700000000000001</v>
      </c>
      <c r="K3" s="9">
        <v>0.19600000000000001</v>
      </c>
      <c r="L3" s="9">
        <v>0.2</v>
      </c>
      <c r="M3" s="9">
        <v>0.19700000000000001</v>
      </c>
      <c r="N3" s="9">
        <v>0.19700000000000001</v>
      </c>
      <c r="O3" s="9">
        <v>0.2</v>
      </c>
      <c r="P3" s="9">
        <v>0.21</v>
      </c>
      <c r="Q3" s="9">
        <v>0.20100000000000001</v>
      </c>
      <c r="R3" s="9">
        <v>0.20399999999999999</v>
      </c>
      <c r="S3" s="9">
        <v>0.20200000000000001</v>
      </c>
      <c r="T3" s="9">
        <v>0.20300000000000001</v>
      </c>
      <c r="U3" s="9">
        <v>0.2</v>
      </c>
      <c r="V3" s="10">
        <v>0.216</v>
      </c>
    </row>
    <row r="4" spans="1:22" x14ac:dyDescent="0.4">
      <c r="A4" s="6">
        <v>8</v>
      </c>
      <c r="B4" s="6">
        <v>2</v>
      </c>
      <c r="C4" s="11">
        <v>0.20499999999999999</v>
      </c>
      <c r="D4" s="6">
        <v>0.20300000000000001</v>
      </c>
      <c r="E4" s="6">
        <v>0.20200000000000001</v>
      </c>
      <c r="F4" s="6">
        <v>0.20499999999999999</v>
      </c>
      <c r="G4" s="6">
        <v>0.20200000000000001</v>
      </c>
      <c r="H4" s="6">
        <v>0.21299999999999999</v>
      </c>
      <c r="I4" s="6">
        <v>0.19500000000000001</v>
      </c>
      <c r="J4" s="6">
        <v>0.19700000000000001</v>
      </c>
      <c r="K4" s="6">
        <v>0.19</v>
      </c>
      <c r="L4" s="6">
        <v>0.20100000000000001</v>
      </c>
      <c r="M4" s="6">
        <v>0.19900000000000001</v>
      </c>
      <c r="N4" s="6">
        <v>0.189</v>
      </c>
      <c r="O4" s="6">
        <v>0.19400000000000001</v>
      </c>
      <c r="P4" s="6">
        <v>0.20200000000000001</v>
      </c>
      <c r="Q4" s="6">
        <v>0.19800000000000001</v>
      </c>
      <c r="R4" s="6">
        <v>0.20399999999999999</v>
      </c>
      <c r="S4" s="6">
        <v>0.215</v>
      </c>
      <c r="T4" s="6">
        <v>0.20300000000000001</v>
      </c>
      <c r="U4" s="6">
        <v>0.20799999999999999</v>
      </c>
      <c r="V4" s="12">
        <v>0.221</v>
      </c>
    </row>
    <row r="5" spans="1:22" x14ac:dyDescent="0.4">
      <c r="A5" s="6">
        <v>8</v>
      </c>
      <c r="B5" s="6">
        <v>3</v>
      </c>
      <c r="C5" s="11">
        <v>0.21199999999999999</v>
      </c>
      <c r="D5" s="6">
        <v>0.20599999999999999</v>
      </c>
      <c r="E5" s="6">
        <v>0.193</v>
      </c>
      <c r="F5" s="6">
        <v>0.20599999999999999</v>
      </c>
      <c r="G5" s="6">
        <v>0.214</v>
      </c>
      <c r="H5" s="6">
        <v>0.19400000000000001</v>
      </c>
      <c r="I5" s="6">
        <v>0.222</v>
      </c>
      <c r="J5" s="6">
        <v>0.193</v>
      </c>
      <c r="K5" s="6">
        <v>0.19400000000000001</v>
      </c>
      <c r="L5" s="6">
        <v>0.20399999999999999</v>
      </c>
      <c r="M5" s="6">
        <v>0.19800000000000001</v>
      </c>
      <c r="N5" s="6">
        <v>0.187</v>
      </c>
      <c r="O5" s="6">
        <v>0.187</v>
      </c>
      <c r="P5" s="6">
        <v>0.20200000000000001</v>
      </c>
      <c r="Q5" s="6">
        <v>0.214</v>
      </c>
      <c r="R5" s="6">
        <v>0.19600000000000001</v>
      </c>
      <c r="S5" s="6">
        <v>0.191</v>
      </c>
      <c r="T5" s="6">
        <v>0.192</v>
      </c>
      <c r="U5" s="6">
        <v>0.2</v>
      </c>
      <c r="V5" s="12">
        <v>0.215</v>
      </c>
    </row>
    <row r="6" spans="1:22" x14ac:dyDescent="0.4">
      <c r="A6" s="6" t="s">
        <v>42</v>
      </c>
      <c r="B6" s="6">
        <v>1</v>
      </c>
      <c r="C6" s="8">
        <v>6.8000000000000005E-2</v>
      </c>
      <c r="D6" s="9">
        <v>0.157</v>
      </c>
      <c r="E6" s="9">
        <v>0.17599999999999999</v>
      </c>
      <c r="F6" s="9">
        <v>0.19</v>
      </c>
      <c r="G6" s="9">
        <v>0.21299999999999999</v>
      </c>
      <c r="H6" s="9">
        <v>0.20100000000000001</v>
      </c>
      <c r="I6" s="9">
        <v>0.22500000000000001</v>
      </c>
      <c r="J6" s="9">
        <v>0.19800000000000001</v>
      </c>
      <c r="K6" s="9">
        <v>0.186</v>
      </c>
      <c r="L6" s="9">
        <v>0.19500000000000001</v>
      </c>
      <c r="M6" s="9">
        <v>0.193</v>
      </c>
      <c r="N6" s="9">
        <v>0.19600000000000001</v>
      </c>
      <c r="O6" s="9">
        <v>0.19700000000000001</v>
      </c>
      <c r="P6" s="9">
        <v>0.19700000000000001</v>
      </c>
      <c r="Q6" s="9">
        <v>0.20699999999999999</v>
      </c>
      <c r="R6" s="9">
        <v>0.19400000000000001</v>
      </c>
      <c r="S6" s="9">
        <v>0.193</v>
      </c>
      <c r="T6" s="9">
        <v>0.221</v>
      </c>
      <c r="U6" s="9">
        <v>0.19500000000000001</v>
      </c>
      <c r="V6" s="10">
        <v>0.21099999999999999</v>
      </c>
    </row>
    <row r="7" spans="1:22" x14ac:dyDescent="0.4">
      <c r="A7" s="6" t="s">
        <v>42</v>
      </c>
      <c r="B7" s="6">
        <v>2</v>
      </c>
      <c r="C7" s="11">
        <v>6.6000000000000003E-2</v>
      </c>
      <c r="D7" s="6">
        <v>0.15</v>
      </c>
      <c r="E7" s="6">
        <v>0.17799999999999999</v>
      </c>
      <c r="F7" s="6">
        <v>0.2</v>
      </c>
      <c r="G7" s="6">
        <v>0.214</v>
      </c>
      <c r="H7" s="6">
        <v>0.21299999999999999</v>
      </c>
      <c r="I7" s="6">
        <v>0.20899999999999999</v>
      </c>
      <c r="J7" s="6">
        <v>0.19500000000000001</v>
      </c>
      <c r="K7" s="6">
        <v>0.188</v>
      </c>
      <c r="L7" s="6">
        <v>0.20699999999999999</v>
      </c>
      <c r="M7" s="6">
        <v>0.19800000000000001</v>
      </c>
      <c r="N7" s="6">
        <v>0.19</v>
      </c>
      <c r="O7" s="6">
        <v>0.192</v>
      </c>
      <c r="P7" s="6">
        <v>0.20200000000000001</v>
      </c>
      <c r="Q7" s="6">
        <v>0.20899999999999999</v>
      </c>
      <c r="R7" s="6">
        <v>0.193</v>
      </c>
      <c r="S7" s="6">
        <v>0.19900000000000001</v>
      </c>
      <c r="T7" s="6">
        <v>0.20399999999999999</v>
      </c>
      <c r="U7" s="6">
        <v>0.19800000000000001</v>
      </c>
      <c r="V7" s="12">
        <v>0.214</v>
      </c>
    </row>
    <row r="8" spans="1:22" x14ac:dyDescent="0.4">
      <c r="A8" s="6" t="s">
        <v>42</v>
      </c>
      <c r="B8" s="6">
        <v>3</v>
      </c>
      <c r="C8" s="13">
        <v>5.8000000000000003E-2</v>
      </c>
      <c r="D8" s="14">
        <v>0.14199999999999999</v>
      </c>
      <c r="E8" s="14">
        <v>0.17699999999999999</v>
      </c>
      <c r="F8" s="14">
        <v>0.19900000000000001</v>
      </c>
      <c r="G8" s="14">
        <v>0.21</v>
      </c>
      <c r="H8" s="14">
        <v>0.214</v>
      </c>
      <c r="I8" s="14">
        <v>0.214</v>
      </c>
      <c r="J8" s="14">
        <v>0.19700000000000001</v>
      </c>
      <c r="K8" s="14">
        <v>0.19800000000000001</v>
      </c>
      <c r="L8" s="14">
        <v>0.20399999999999999</v>
      </c>
      <c r="M8" s="14">
        <v>0.20399999999999999</v>
      </c>
      <c r="N8" s="14">
        <v>0.19500000000000001</v>
      </c>
      <c r="O8" s="14">
        <v>0.19500000000000001</v>
      </c>
      <c r="P8" s="14">
        <v>0.21</v>
      </c>
      <c r="Q8" s="14">
        <v>0.21099999999999999</v>
      </c>
      <c r="R8" s="14">
        <v>0.20399999999999999</v>
      </c>
      <c r="S8" s="14">
        <v>0.19400000000000001</v>
      </c>
      <c r="T8" s="14">
        <v>0.19600000000000001</v>
      </c>
      <c r="U8" s="14">
        <v>0.191</v>
      </c>
      <c r="V8" s="15">
        <v>0.218</v>
      </c>
    </row>
    <row r="9" spans="1:22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x14ac:dyDescent="0.4">
      <c r="A10" s="6" t="s">
        <v>43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x14ac:dyDescent="0.4">
      <c r="A11" s="6">
        <v>8</v>
      </c>
      <c r="B11" s="6">
        <v>1</v>
      </c>
      <c r="C11" s="8">
        <v>0.23699999999999999</v>
      </c>
      <c r="D11" s="9">
        <v>0.246</v>
      </c>
      <c r="E11" s="9">
        <v>0.23899999999999999</v>
      </c>
      <c r="F11" s="9">
        <v>0.24</v>
      </c>
      <c r="G11" s="9">
        <v>0.24299999999999999</v>
      </c>
      <c r="H11" s="9">
        <v>0.24299999999999999</v>
      </c>
      <c r="I11" s="9">
        <v>0.23899999999999999</v>
      </c>
      <c r="J11" s="9">
        <v>0.23899999999999999</v>
      </c>
      <c r="K11" s="9">
        <v>0.23499999999999999</v>
      </c>
      <c r="L11" s="9">
        <v>0.23799999999999999</v>
      </c>
      <c r="M11" s="9">
        <v>0.24099999999999999</v>
      </c>
      <c r="N11" s="9">
        <v>0.248</v>
      </c>
      <c r="O11" s="9">
        <v>0.24</v>
      </c>
      <c r="P11" s="9">
        <v>0.23799999999999999</v>
      </c>
      <c r="Q11" s="9">
        <v>0.23599999999999999</v>
      </c>
      <c r="R11" s="9">
        <v>0.247</v>
      </c>
      <c r="S11" s="9">
        <v>0.24099999999999999</v>
      </c>
      <c r="T11" s="9">
        <v>0.24099999999999999</v>
      </c>
      <c r="U11" s="9">
        <v>0.24299999999999999</v>
      </c>
      <c r="V11" s="10">
        <v>0.247</v>
      </c>
    </row>
    <row r="12" spans="1:22" x14ac:dyDescent="0.4">
      <c r="A12" s="6">
        <v>8</v>
      </c>
      <c r="B12" s="6">
        <v>2</v>
      </c>
      <c r="C12" s="11">
        <v>0.24099999999999999</v>
      </c>
      <c r="D12" s="6">
        <v>0.23599999999999999</v>
      </c>
      <c r="E12" s="6">
        <v>0.23599999999999999</v>
      </c>
      <c r="F12" s="6">
        <v>0.246</v>
      </c>
      <c r="G12" s="6">
        <v>0.24</v>
      </c>
      <c r="H12" s="6">
        <v>0.249</v>
      </c>
      <c r="I12" s="6">
        <v>0.247</v>
      </c>
      <c r="J12" s="6">
        <v>0.247</v>
      </c>
      <c r="K12" s="6">
        <v>0.24</v>
      </c>
      <c r="L12" s="6">
        <v>0.24099999999999999</v>
      </c>
      <c r="M12" s="6">
        <v>0.24399999999999999</v>
      </c>
      <c r="N12" s="6">
        <v>0.246</v>
      </c>
      <c r="O12" s="6">
        <v>0.247</v>
      </c>
      <c r="P12" s="6">
        <v>0.248</v>
      </c>
      <c r="Q12" s="6">
        <v>0.245</v>
      </c>
      <c r="R12" s="6">
        <v>0.24299999999999999</v>
      </c>
      <c r="S12" s="6">
        <v>0.245</v>
      </c>
      <c r="T12" s="6">
        <v>0.251</v>
      </c>
      <c r="U12" s="6">
        <v>0.23799999999999999</v>
      </c>
      <c r="V12" s="12">
        <v>0.245</v>
      </c>
    </row>
    <row r="13" spans="1:22" x14ac:dyDescent="0.4">
      <c r="A13" s="6">
        <v>8</v>
      </c>
      <c r="B13" s="6">
        <v>3</v>
      </c>
      <c r="C13" s="11">
        <v>0.23300000000000001</v>
      </c>
      <c r="D13" s="6">
        <v>0.23499999999999999</v>
      </c>
      <c r="E13" s="6">
        <v>0.24399999999999999</v>
      </c>
      <c r="F13" s="6">
        <v>0.25</v>
      </c>
      <c r="G13" s="6">
        <v>0.248</v>
      </c>
      <c r="H13" s="6">
        <v>0.249</v>
      </c>
      <c r="I13" s="6">
        <v>0.246</v>
      </c>
      <c r="J13" s="6">
        <v>0.24299999999999999</v>
      </c>
      <c r="K13" s="6">
        <v>0.24199999999999999</v>
      </c>
      <c r="L13" s="6">
        <v>0.24</v>
      </c>
      <c r="M13" s="6">
        <v>0.23699999999999999</v>
      </c>
      <c r="N13" s="6">
        <v>0.254</v>
      </c>
      <c r="O13" s="6">
        <v>0.24299999999999999</v>
      </c>
      <c r="P13" s="6">
        <v>0.247</v>
      </c>
      <c r="Q13" s="6">
        <v>0.247</v>
      </c>
      <c r="R13" s="6">
        <v>0.24399999999999999</v>
      </c>
      <c r="S13" s="6">
        <v>0.247</v>
      </c>
      <c r="T13" s="6">
        <v>0.245</v>
      </c>
      <c r="U13" s="6">
        <v>0.23899999999999999</v>
      </c>
      <c r="V13" s="12">
        <v>0.245</v>
      </c>
    </row>
    <row r="14" spans="1:22" x14ac:dyDescent="0.4">
      <c r="A14" s="6" t="s">
        <v>42</v>
      </c>
      <c r="B14" s="6">
        <v>1</v>
      </c>
      <c r="C14" s="8">
        <v>0.16800000000000001</v>
      </c>
      <c r="D14" s="9">
        <v>0.20799999999999999</v>
      </c>
      <c r="E14" s="9">
        <v>0.21299999999999999</v>
      </c>
      <c r="F14" s="9">
        <v>0.23599999999999999</v>
      </c>
      <c r="G14" s="9">
        <v>0.245</v>
      </c>
      <c r="H14" s="9">
        <v>0.24299999999999999</v>
      </c>
      <c r="I14" s="9">
        <v>0.24299999999999999</v>
      </c>
      <c r="J14" s="9">
        <v>0.24299999999999999</v>
      </c>
      <c r="K14" s="9">
        <v>0.24199999999999999</v>
      </c>
      <c r="L14" s="9">
        <v>0.24299999999999999</v>
      </c>
      <c r="M14" s="9">
        <v>0.24</v>
      </c>
      <c r="N14" s="9">
        <v>0.24299999999999999</v>
      </c>
      <c r="O14" s="9">
        <v>0.25600000000000001</v>
      </c>
      <c r="P14" s="9">
        <v>0.247</v>
      </c>
      <c r="Q14" s="9">
        <v>0.248</v>
      </c>
      <c r="R14" s="9">
        <v>0.246</v>
      </c>
      <c r="S14" s="9">
        <v>0.24299999999999999</v>
      </c>
      <c r="T14" s="9">
        <v>0.246</v>
      </c>
      <c r="U14" s="9">
        <v>0.24299999999999999</v>
      </c>
      <c r="V14" s="10">
        <v>0.245</v>
      </c>
    </row>
    <row r="15" spans="1:22" x14ac:dyDescent="0.4">
      <c r="A15" s="6" t="s">
        <v>42</v>
      </c>
      <c r="B15" s="6">
        <v>2</v>
      </c>
      <c r="C15" s="11">
        <v>0.17699999999999999</v>
      </c>
      <c r="D15" s="6">
        <v>0.20899999999999999</v>
      </c>
      <c r="E15" s="6">
        <v>0.219</v>
      </c>
      <c r="F15" s="6">
        <v>0.23899999999999999</v>
      </c>
      <c r="G15" s="6">
        <v>0.24199999999999999</v>
      </c>
      <c r="H15" s="6">
        <v>0.24</v>
      </c>
      <c r="I15" s="6">
        <v>0.23599999999999999</v>
      </c>
      <c r="J15" s="6">
        <v>0.23699999999999999</v>
      </c>
      <c r="K15" s="6">
        <v>0.23499999999999999</v>
      </c>
      <c r="L15" s="6">
        <v>0.24</v>
      </c>
      <c r="M15" s="6">
        <v>0.23799999999999999</v>
      </c>
      <c r="N15" s="6">
        <v>0.24099999999999999</v>
      </c>
      <c r="O15" s="6">
        <v>0.245</v>
      </c>
      <c r="P15" s="6">
        <v>0.23899999999999999</v>
      </c>
      <c r="Q15" s="6">
        <v>0.23799999999999999</v>
      </c>
      <c r="R15" s="6">
        <v>0.246</v>
      </c>
      <c r="S15" s="6">
        <v>0.246</v>
      </c>
      <c r="T15" s="6">
        <v>0.25</v>
      </c>
      <c r="U15" s="6">
        <v>0.245</v>
      </c>
      <c r="V15" s="12">
        <v>0.24399999999999999</v>
      </c>
    </row>
    <row r="16" spans="1:22" x14ac:dyDescent="0.4">
      <c r="A16" s="6" t="s">
        <v>42</v>
      </c>
      <c r="B16" s="6">
        <v>3</v>
      </c>
      <c r="C16" s="13">
        <v>0.16600000000000001</v>
      </c>
      <c r="D16" s="14">
        <v>0.20599999999999999</v>
      </c>
      <c r="E16" s="14">
        <v>0.21299999999999999</v>
      </c>
      <c r="F16" s="14">
        <v>0.23100000000000001</v>
      </c>
      <c r="G16" s="14">
        <v>0.23799999999999999</v>
      </c>
      <c r="H16" s="14">
        <v>0.24299999999999999</v>
      </c>
      <c r="I16" s="14">
        <v>0.24299999999999999</v>
      </c>
      <c r="J16" s="14">
        <v>0.246</v>
      </c>
      <c r="K16" s="14">
        <v>0.23699999999999999</v>
      </c>
      <c r="L16" s="14">
        <v>0.24099999999999999</v>
      </c>
      <c r="M16" s="14">
        <v>0.24299999999999999</v>
      </c>
      <c r="N16" s="14">
        <v>0.247</v>
      </c>
      <c r="O16" s="14">
        <v>0.251</v>
      </c>
      <c r="P16" s="14">
        <v>0.246</v>
      </c>
      <c r="Q16" s="14">
        <v>0.24399999999999999</v>
      </c>
      <c r="R16" s="14">
        <v>0.24</v>
      </c>
      <c r="S16" s="14">
        <v>0.24099999999999999</v>
      </c>
      <c r="T16" s="14">
        <v>0.247</v>
      </c>
      <c r="U16" s="14">
        <v>0.245</v>
      </c>
      <c r="V16" s="15">
        <v>0.30599999999999999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CDAF1-F234-4703-B362-A03A751ED41A}">
  <dimension ref="A1:W42"/>
  <sheetViews>
    <sheetView tabSelected="1" workbookViewId="0">
      <selection activeCell="Q5" sqref="Q5"/>
    </sheetView>
  </sheetViews>
  <sheetFormatPr defaultRowHeight="16.5" x14ac:dyDescent="0.4"/>
  <cols>
    <col min="1" max="1" width="12.625" style="6" bestFit="1" customWidth="1"/>
    <col min="2" max="13" width="9.125" style="6" bestFit="1" customWidth="1"/>
    <col min="14" max="21" width="9.125" style="7" bestFit="1" customWidth="1"/>
    <col min="22" max="22" width="11.25" style="7" bestFit="1" customWidth="1"/>
    <col min="23" max="23" width="9" style="7"/>
    <col min="24" max="16384" width="9" style="6"/>
  </cols>
  <sheetData>
    <row r="1" spans="1:23" x14ac:dyDescent="0.4">
      <c r="A1" s="6" t="s">
        <v>44</v>
      </c>
      <c r="C1" s="6" t="s">
        <v>39</v>
      </c>
    </row>
    <row r="2" spans="1:23" x14ac:dyDescent="0.4">
      <c r="A2" s="6" t="s">
        <v>40</v>
      </c>
      <c r="B2" s="6" t="s">
        <v>41</v>
      </c>
      <c r="C2" s="6">
        <v>50</v>
      </c>
      <c r="D2" s="6">
        <f>C2/2</f>
        <v>25</v>
      </c>
      <c r="E2" s="6">
        <f t="shared" ref="E2:V2" si="0">D2/2</f>
        <v>12.5</v>
      </c>
      <c r="F2" s="6">
        <f t="shared" si="0"/>
        <v>6.25</v>
      </c>
      <c r="G2" s="6">
        <f t="shared" si="0"/>
        <v>3.125</v>
      </c>
      <c r="H2" s="6">
        <f t="shared" si="0"/>
        <v>1.5625</v>
      </c>
      <c r="I2" s="6">
        <f t="shared" si="0"/>
        <v>0.78125</v>
      </c>
      <c r="J2" s="6">
        <f t="shared" si="0"/>
        <v>0.390625</v>
      </c>
      <c r="K2" s="6">
        <f t="shared" si="0"/>
        <v>0.1953125</v>
      </c>
      <c r="L2" s="6">
        <f t="shared" si="0"/>
        <v>9.765625E-2</v>
      </c>
      <c r="M2" s="6">
        <f t="shared" si="0"/>
        <v>4.8828125E-2</v>
      </c>
      <c r="N2" s="6">
        <f t="shared" si="0"/>
        <v>2.44140625E-2</v>
      </c>
      <c r="O2" s="6">
        <f t="shared" si="0"/>
        <v>1.220703125E-2</v>
      </c>
      <c r="P2" s="6">
        <f t="shared" si="0"/>
        <v>6.103515625E-3</v>
      </c>
      <c r="Q2" s="6">
        <f t="shared" si="0"/>
        <v>3.0517578125E-3</v>
      </c>
      <c r="R2" s="6">
        <f t="shared" si="0"/>
        <v>1.52587890625E-3</v>
      </c>
      <c r="S2" s="6">
        <f t="shared" si="0"/>
        <v>7.62939453125E-4</v>
      </c>
      <c r="T2" s="6">
        <f t="shared" si="0"/>
        <v>3.814697265625E-4</v>
      </c>
      <c r="U2" s="6">
        <f t="shared" si="0"/>
        <v>1.9073486328125E-4</v>
      </c>
      <c r="V2" s="6">
        <f t="shared" si="0"/>
        <v>9.5367431640625E-5</v>
      </c>
      <c r="W2" s="7" t="s">
        <v>45</v>
      </c>
    </row>
    <row r="3" spans="1:23" x14ac:dyDescent="0.4">
      <c r="A3" s="16">
        <v>8</v>
      </c>
      <c r="B3" s="6">
        <v>1</v>
      </c>
      <c r="C3" s="17">
        <v>646944</v>
      </c>
      <c r="D3" s="9">
        <v>649936</v>
      </c>
      <c r="E3" s="9">
        <v>669136</v>
      </c>
      <c r="F3" s="9">
        <v>717888</v>
      </c>
      <c r="G3" s="9">
        <v>742384</v>
      </c>
      <c r="H3" s="9">
        <v>820928</v>
      </c>
      <c r="I3" s="9">
        <v>827856</v>
      </c>
      <c r="J3" s="9">
        <v>824272</v>
      </c>
      <c r="K3" s="9">
        <v>803248</v>
      </c>
      <c r="L3" s="18">
        <v>830736</v>
      </c>
      <c r="M3" s="17">
        <v>838704</v>
      </c>
      <c r="N3" s="9">
        <v>825424</v>
      </c>
      <c r="O3" s="9">
        <v>838464</v>
      </c>
      <c r="P3" s="9">
        <v>835568</v>
      </c>
      <c r="Q3" s="9">
        <v>855168</v>
      </c>
      <c r="R3" s="9">
        <v>826624</v>
      </c>
      <c r="S3" s="9">
        <v>856032</v>
      </c>
      <c r="T3" s="9">
        <v>863728</v>
      </c>
      <c r="U3" s="9">
        <v>881744</v>
      </c>
      <c r="V3" s="18">
        <v>880400</v>
      </c>
    </row>
    <row r="4" spans="1:23" x14ac:dyDescent="0.4">
      <c r="A4" s="16">
        <v>8</v>
      </c>
      <c r="B4" s="6">
        <v>2</v>
      </c>
      <c r="C4" s="19">
        <v>576368</v>
      </c>
      <c r="D4" s="6">
        <v>639120</v>
      </c>
      <c r="E4" s="6">
        <v>644128</v>
      </c>
      <c r="F4" s="6">
        <v>668848</v>
      </c>
      <c r="G4" s="6">
        <v>723984</v>
      </c>
      <c r="H4" s="6">
        <v>791696</v>
      </c>
      <c r="I4" s="6">
        <v>793760</v>
      </c>
      <c r="J4" s="6">
        <v>811376</v>
      </c>
      <c r="K4" s="6">
        <v>801632</v>
      </c>
      <c r="L4" s="20">
        <v>846752</v>
      </c>
      <c r="M4" s="19">
        <v>826416</v>
      </c>
      <c r="N4" s="6">
        <v>822912</v>
      </c>
      <c r="O4" s="6">
        <v>826096</v>
      </c>
      <c r="P4" s="6">
        <v>856000</v>
      </c>
      <c r="Q4" s="6">
        <v>835936</v>
      </c>
      <c r="R4" s="6">
        <v>845632</v>
      </c>
      <c r="S4" s="6">
        <v>844000</v>
      </c>
      <c r="T4" s="6">
        <v>856592</v>
      </c>
      <c r="U4" s="6">
        <v>880432</v>
      </c>
      <c r="V4" s="20">
        <v>910256</v>
      </c>
    </row>
    <row r="5" spans="1:23" x14ac:dyDescent="0.4">
      <c r="A5" s="16">
        <v>8</v>
      </c>
      <c r="B5" s="6">
        <v>3</v>
      </c>
      <c r="C5" s="19">
        <v>603744</v>
      </c>
      <c r="D5" s="6">
        <v>600464</v>
      </c>
      <c r="E5" s="6">
        <v>594752</v>
      </c>
      <c r="F5" s="6">
        <v>624384</v>
      </c>
      <c r="G5" s="6">
        <v>650800</v>
      </c>
      <c r="H5" s="6">
        <v>727616</v>
      </c>
      <c r="I5" s="6">
        <v>773280</v>
      </c>
      <c r="J5" s="6">
        <v>823280</v>
      </c>
      <c r="K5" s="6">
        <v>781408</v>
      </c>
      <c r="L5" s="20">
        <v>828512</v>
      </c>
      <c r="M5" s="19">
        <v>815792</v>
      </c>
      <c r="N5" s="6">
        <v>813456</v>
      </c>
      <c r="O5" s="6">
        <v>785072</v>
      </c>
      <c r="P5" s="6">
        <v>813136</v>
      </c>
      <c r="Q5" s="6">
        <v>832912</v>
      </c>
      <c r="R5" s="6">
        <v>825200</v>
      </c>
      <c r="S5" s="6">
        <v>846416</v>
      </c>
      <c r="T5" s="6">
        <v>893712</v>
      </c>
      <c r="U5" s="6">
        <v>892896</v>
      </c>
      <c r="V5" s="20">
        <v>869536</v>
      </c>
    </row>
    <row r="6" spans="1:23" x14ac:dyDescent="0.4">
      <c r="A6" s="16" t="s">
        <v>42</v>
      </c>
      <c r="B6" s="6">
        <v>1</v>
      </c>
      <c r="C6" s="17">
        <v>262048</v>
      </c>
      <c r="D6" s="9">
        <v>194256</v>
      </c>
      <c r="E6" s="9">
        <v>135120</v>
      </c>
      <c r="F6" s="9">
        <v>381664</v>
      </c>
      <c r="G6" s="9">
        <v>534768</v>
      </c>
      <c r="H6" s="9">
        <v>712304</v>
      </c>
      <c r="I6" s="9">
        <v>813008</v>
      </c>
      <c r="J6" s="9">
        <v>823856</v>
      </c>
      <c r="K6" s="9">
        <v>812608</v>
      </c>
      <c r="L6" s="18">
        <v>824560</v>
      </c>
      <c r="M6" s="17">
        <v>825984</v>
      </c>
      <c r="N6" s="9">
        <v>848000</v>
      </c>
      <c r="O6" s="9">
        <v>834944</v>
      </c>
      <c r="P6" s="9">
        <v>864304</v>
      </c>
      <c r="Q6" s="9">
        <v>852400</v>
      </c>
      <c r="R6" s="9">
        <v>850928</v>
      </c>
      <c r="S6" s="9">
        <v>848960</v>
      </c>
      <c r="T6" s="9">
        <v>875808</v>
      </c>
      <c r="U6" s="9">
        <v>855824</v>
      </c>
      <c r="V6" s="18">
        <v>898160</v>
      </c>
    </row>
    <row r="7" spans="1:23" x14ac:dyDescent="0.4">
      <c r="A7" s="16" t="s">
        <v>42</v>
      </c>
      <c r="B7" s="6">
        <v>2</v>
      </c>
      <c r="C7" s="19">
        <v>261136</v>
      </c>
      <c r="D7" s="6">
        <v>200512</v>
      </c>
      <c r="E7" s="6">
        <v>109600</v>
      </c>
      <c r="F7" s="6">
        <v>341040</v>
      </c>
      <c r="G7" s="6">
        <v>569920</v>
      </c>
      <c r="H7" s="6">
        <v>709056</v>
      </c>
      <c r="I7" s="6">
        <v>781200</v>
      </c>
      <c r="J7" s="6">
        <v>833008</v>
      </c>
      <c r="K7" s="6">
        <v>831136</v>
      </c>
      <c r="L7" s="20">
        <v>861504</v>
      </c>
      <c r="M7" s="19">
        <v>843488</v>
      </c>
      <c r="N7" s="6">
        <v>842912</v>
      </c>
      <c r="O7" s="6">
        <v>832032</v>
      </c>
      <c r="P7" s="6">
        <v>891232</v>
      </c>
      <c r="Q7" s="6">
        <v>868080</v>
      </c>
      <c r="R7" s="6">
        <v>862320</v>
      </c>
      <c r="S7" s="6">
        <v>870768</v>
      </c>
      <c r="T7" s="6">
        <v>928800</v>
      </c>
      <c r="U7" s="6">
        <v>896336</v>
      </c>
      <c r="V7" s="20">
        <v>899248</v>
      </c>
    </row>
    <row r="8" spans="1:23" x14ac:dyDescent="0.4">
      <c r="A8" s="16" t="s">
        <v>42</v>
      </c>
      <c r="B8" s="6">
        <v>3</v>
      </c>
      <c r="C8" s="21">
        <v>256416</v>
      </c>
      <c r="D8" s="14">
        <v>220784</v>
      </c>
      <c r="E8" s="14">
        <v>107056</v>
      </c>
      <c r="F8" s="14">
        <v>364192</v>
      </c>
      <c r="G8" s="14">
        <v>598000</v>
      </c>
      <c r="H8" s="14">
        <v>723984</v>
      </c>
      <c r="I8" s="14">
        <v>787936</v>
      </c>
      <c r="J8" s="14">
        <v>804432</v>
      </c>
      <c r="K8" s="14">
        <v>803264</v>
      </c>
      <c r="L8" s="22">
        <v>802256</v>
      </c>
      <c r="M8" s="21">
        <v>833760</v>
      </c>
      <c r="N8" s="14">
        <v>851072</v>
      </c>
      <c r="O8" s="14">
        <v>863088</v>
      </c>
      <c r="P8" s="14">
        <v>867200</v>
      </c>
      <c r="Q8" s="14">
        <v>872896</v>
      </c>
      <c r="R8" s="14">
        <v>847776</v>
      </c>
      <c r="S8" s="14">
        <v>883712</v>
      </c>
      <c r="T8" s="14">
        <v>903248</v>
      </c>
      <c r="U8" s="14">
        <v>880928</v>
      </c>
      <c r="V8" s="22">
        <v>881344</v>
      </c>
    </row>
    <row r="9" spans="1:23" x14ac:dyDescent="0.4">
      <c r="A9" s="16" t="s">
        <v>46</v>
      </c>
      <c r="B9" s="6">
        <v>1</v>
      </c>
      <c r="C9" s="19">
        <v>68448</v>
      </c>
      <c r="D9" s="6">
        <v>44112</v>
      </c>
      <c r="E9" s="6">
        <v>29040</v>
      </c>
      <c r="F9" s="6">
        <v>29248</v>
      </c>
      <c r="G9" s="6">
        <v>52224</v>
      </c>
      <c r="H9" s="6">
        <v>52864</v>
      </c>
      <c r="I9" s="6">
        <v>72944</v>
      </c>
      <c r="J9" s="6">
        <v>99216</v>
      </c>
      <c r="K9" s="6">
        <v>194880</v>
      </c>
      <c r="L9" s="20">
        <v>275728</v>
      </c>
      <c r="M9" s="19">
        <v>430080</v>
      </c>
      <c r="N9" s="6">
        <v>662384</v>
      </c>
      <c r="O9" s="6">
        <v>759392</v>
      </c>
      <c r="P9" s="6">
        <v>811296</v>
      </c>
      <c r="Q9" s="6">
        <v>790864</v>
      </c>
      <c r="R9" s="6">
        <v>798208</v>
      </c>
      <c r="S9" s="6">
        <v>802864</v>
      </c>
      <c r="T9" s="6">
        <v>821392</v>
      </c>
      <c r="U9" s="6">
        <v>826480</v>
      </c>
      <c r="V9" s="20">
        <v>828688</v>
      </c>
    </row>
    <row r="10" spans="1:23" x14ac:dyDescent="0.4">
      <c r="A10" s="16" t="s">
        <v>46</v>
      </c>
      <c r="B10" s="6">
        <v>2</v>
      </c>
      <c r="C10" s="19">
        <v>65248</v>
      </c>
      <c r="D10" s="6">
        <v>30512</v>
      </c>
      <c r="E10" s="6">
        <v>25376</v>
      </c>
      <c r="F10" s="6">
        <v>34032</v>
      </c>
      <c r="G10" s="6">
        <v>32080</v>
      </c>
      <c r="H10" s="6">
        <v>53360</v>
      </c>
      <c r="I10" s="6">
        <v>69888</v>
      </c>
      <c r="J10" s="6">
        <v>124800</v>
      </c>
      <c r="K10" s="6">
        <v>172336</v>
      </c>
      <c r="L10" s="20">
        <v>349744</v>
      </c>
      <c r="M10" s="19">
        <v>421616</v>
      </c>
      <c r="N10" s="6">
        <v>719856</v>
      </c>
      <c r="O10" s="6">
        <v>763008</v>
      </c>
      <c r="P10" s="6">
        <v>806848</v>
      </c>
      <c r="Q10" s="6">
        <v>802416</v>
      </c>
      <c r="R10" s="6">
        <v>811952</v>
      </c>
      <c r="S10" s="6">
        <v>819872</v>
      </c>
      <c r="T10" s="6">
        <v>825472</v>
      </c>
      <c r="U10" s="6">
        <v>795296</v>
      </c>
      <c r="V10" s="20">
        <v>855856</v>
      </c>
    </row>
    <row r="11" spans="1:23" x14ac:dyDescent="0.4">
      <c r="A11" s="16" t="s">
        <v>46</v>
      </c>
      <c r="B11" s="6">
        <v>3</v>
      </c>
      <c r="C11" s="21">
        <v>69504</v>
      </c>
      <c r="D11" s="14">
        <v>35712</v>
      </c>
      <c r="E11" s="14">
        <v>29648</v>
      </c>
      <c r="F11" s="14">
        <v>35408</v>
      </c>
      <c r="G11" s="14">
        <v>40192</v>
      </c>
      <c r="H11" s="14">
        <v>64400</v>
      </c>
      <c r="I11" s="14">
        <v>70672</v>
      </c>
      <c r="J11" s="14">
        <v>145584</v>
      </c>
      <c r="K11" s="14">
        <v>188512</v>
      </c>
      <c r="L11" s="22">
        <v>370016</v>
      </c>
      <c r="M11" s="21">
        <v>446784</v>
      </c>
      <c r="N11" s="14">
        <v>740208</v>
      </c>
      <c r="O11" s="14">
        <v>745648</v>
      </c>
      <c r="P11" s="14">
        <v>862912</v>
      </c>
      <c r="Q11" s="14">
        <v>803040</v>
      </c>
      <c r="R11" s="14">
        <v>836512</v>
      </c>
      <c r="S11" s="14">
        <v>828400</v>
      </c>
      <c r="T11" s="14">
        <v>861920</v>
      </c>
      <c r="U11" s="14">
        <v>819072</v>
      </c>
      <c r="V11" s="22">
        <v>884832</v>
      </c>
    </row>
    <row r="12" spans="1:23" x14ac:dyDescent="0.4">
      <c r="A12" s="16" t="s">
        <v>47</v>
      </c>
      <c r="B12" s="6">
        <v>1</v>
      </c>
      <c r="C12" s="19">
        <v>86224</v>
      </c>
      <c r="D12" s="6">
        <v>130976</v>
      </c>
      <c r="E12" s="6">
        <v>170768</v>
      </c>
      <c r="F12" s="6">
        <v>241376</v>
      </c>
      <c r="G12" s="6">
        <v>267632</v>
      </c>
      <c r="H12" s="6">
        <v>411024</v>
      </c>
      <c r="I12" s="6">
        <v>460400</v>
      </c>
      <c r="J12" s="6">
        <v>694384</v>
      </c>
      <c r="K12" s="6">
        <v>748208</v>
      </c>
      <c r="L12" s="20">
        <v>786368</v>
      </c>
      <c r="M12" s="19">
        <v>778096</v>
      </c>
      <c r="N12" s="6">
        <v>803232</v>
      </c>
      <c r="O12" s="6">
        <v>770608</v>
      </c>
      <c r="P12" s="6">
        <v>820208</v>
      </c>
      <c r="Q12" s="6">
        <v>789776</v>
      </c>
      <c r="R12" s="6">
        <v>814000</v>
      </c>
      <c r="S12" s="6">
        <v>812752</v>
      </c>
      <c r="T12" s="6">
        <v>821744</v>
      </c>
      <c r="U12" s="6">
        <v>791312</v>
      </c>
      <c r="V12" s="20">
        <v>821632</v>
      </c>
    </row>
    <row r="13" spans="1:23" x14ac:dyDescent="0.4">
      <c r="A13" s="16" t="s">
        <v>47</v>
      </c>
      <c r="B13" s="6">
        <v>2</v>
      </c>
      <c r="C13" s="19">
        <v>77152</v>
      </c>
      <c r="D13" s="6">
        <v>134832</v>
      </c>
      <c r="E13" s="6">
        <v>171856</v>
      </c>
      <c r="F13" s="6">
        <v>245584</v>
      </c>
      <c r="G13" s="6">
        <v>337200</v>
      </c>
      <c r="H13" s="6">
        <v>413872</v>
      </c>
      <c r="I13" s="6">
        <v>493344</v>
      </c>
      <c r="J13" s="6">
        <v>684272</v>
      </c>
      <c r="K13" s="6">
        <v>776336</v>
      </c>
      <c r="L13" s="20">
        <v>791984</v>
      </c>
      <c r="M13" s="19">
        <v>791680</v>
      </c>
      <c r="N13" s="6">
        <v>783424</v>
      </c>
      <c r="O13" s="6">
        <v>796480</v>
      </c>
      <c r="P13" s="6">
        <v>820032</v>
      </c>
      <c r="Q13" s="6">
        <v>820720</v>
      </c>
      <c r="R13" s="6">
        <v>816656</v>
      </c>
      <c r="S13" s="6">
        <v>818096</v>
      </c>
      <c r="T13" s="6">
        <v>836944</v>
      </c>
      <c r="U13" s="6">
        <v>811904</v>
      </c>
      <c r="V13" s="20">
        <v>836288</v>
      </c>
    </row>
    <row r="14" spans="1:23" x14ac:dyDescent="0.4">
      <c r="A14" s="16" t="s">
        <v>47</v>
      </c>
      <c r="B14" s="6">
        <v>3</v>
      </c>
      <c r="C14" s="21">
        <v>80032</v>
      </c>
      <c r="D14" s="14">
        <v>151536</v>
      </c>
      <c r="E14" s="14">
        <v>167952</v>
      </c>
      <c r="F14" s="14">
        <v>223312</v>
      </c>
      <c r="G14" s="14">
        <v>293728</v>
      </c>
      <c r="H14" s="14">
        <v>386176</v>
      </c>
      <c r="I14" s="14">
        <v>488480</v>
      </c>
      <c r="J14" s="14">
        <v>709472</v>
      </c>
      <c r="K14" s="14">
        <v>776784</v>
      </c>
      <c r="L14" s="22">
        <v>805840</v>
      </c>
      <c r="M14" s="21">
        <v>768528</v>
      </c>
      <c r="N14" s="14">
        <v>820640</v>
      </c>
      <c r="O14" s="14">
        <v>789792</v>
      </c>
      <c r="P14" s="14">
        <v>834672</v>
      </c>
      <c r="Q14" s="14">
        <v>792832</v>
      </c>
      <c r="R14" s="14">
        <v>827904</v>
      </c>
      <c r="S14" s="14">
        <v>788976</v>
      </c>
      <c r="T14" s="14">
        <v>803264</v>
      </c>
      <c r="U14" s="14">
        <v>772848</v>
      </c>
      <c r="V14" s="22">
        <v>830048</v>
      </c>
    </row>
    <row r="15" spans="1:23" x14ac:dyDescent="0.4">
      <c r="A15" s="16"/>
      <c r="N15" s="6"/>
      <c r="O15" s="6"/>
      <c r="P15" s="6"/>
      <c r="Q15" s="6"/>
      <c r="R15" s="6"/>
      <c r="S15" s="6"/>
      <c r="T15" s="6"/>
      <c r="U15" s="6"/>
      <c r="V15" s="6"/>
    </row>
    <row r="16" spans="1:23" x14ac:dyDescent="0.4">
      <c r="A16" s="16" t="s">
        <v>48</v>
      </c>
    </row>
    <row r="17" spans="1:22" x14ac:dyDescent="0.4">
      <c r="A17" s="16">
        <v>8</v>
      </c>
      <c r="B17" s="6">
        <v>1</v>
      </c>
      <c r="C17" s="17">
        <v>890640</v>
      </c>
      <c r="D17" s="9">
        <v>883600</v>
      </c>
      <c r="E17" s="9">
        <v>923184</v>
      </c>
      <c r="F17" s="9">
        <v>1003104</v>
      </c>
      <c r="G17" s="9">
        <v>1183456</v>
      </c>
      <c r="H17" s="9">
        <v>1078432</v>
      </c>
      <c r="I17" s="9">
        <v>1178256</v>
      </c>
      <c r="J17" s="9">
        <v>1162768</v>
      </c>
      <c r="K17" s="9">
        <v>1208560</v>
      </c>
      <c r="L17" s="18">
        <v>1264000</v>
      </c>
      <c r="M17" s="17">
        <v>1311616</v>
      </c>
      <c r="N17" s="9">
        <v>1255488</v>
      </c>
      <c r="O17" s="9">
        <v>1306000</v>
      </c>
      <c r="P17" s="9">
        <v>1292352</v>
      </c>
      <c r="Q17" s="9">
        <v>1238320</v>
      </c>
      <c r="R17" s="9">
        <v>1197472</v>
      </c>
      <c r="S17" s="9">
        <v>1236032</v>
      </c>
      <c r="T17" s="9">
        <v>1287136</v>
      </c>
      <c r="U17" s="9">
        <v>1311952</v>
      </c>
      <c r="V17" s="18">
        <v>1314432</v>
      </c>
    </row>
    <row r="18" spans="1:22" x14ac:dyDescent="0.4">
      <c r="A18" s="16">
        <v>8</v>
      </c>
      <c r="B18" s="6">
        <v>2</v>
      </c>
      <c r="C18" s="19">
        <v>882672</v>
      </c>
      <c r="D18" s="6">
        <v>816864</v>
      </c>
      <c r="E18" s="6">
        <v>863824</v>
      </c>
      <c r="F18" s="6">
        <v>901680</v>
      </c>
      <c r="G18" s="6">
        <v>1105184</v>
      </c>
      <c r="H18" s="6">
        <v>995920</v>
      </c>
      <c r="I18" s="6">
        <v>1068672</v>
      </c>
      <c r="J18" s="6">
        <v>1013568</v>
      </c>
      <c r="K18" s="6">
        <v>1229328</v>
      </c>
      <c r="L18" s="20">
        <v>1213040</v>
      </c>
      <c r="M18" s="19">
        <v>1175408</v>
      </c>
      <c r="N18" s="6">
        <v>1059712</v>
      </c>
      <c r="O18" s="6">
        <v>1161504</v>
      </c>
      <c r="P18" s="6">
        <v>1063200</v>
      </c>
      <c r="Q18" s="6">
        <v>1145632</v>
      </c>
      <c r="R18" s="6">
        <v>1047472</v>
      </c>
      <c r="S18" s="6">
        <v>1023552</v>
      </c>
      <c r="T18" s="6">
        <v>1151344</v>
      </c>
      <c r="U18" s="6">
        <v>1012368</v>
      </c>
      <c r="V18" s="20">
        <v>1070192</v>
      </c>
    </row>
    <row r="19" spans="1:22" x14ac:dyDescent="0.4">
      <c r="A19" s="16">
        <v>8</v>
      </c>
      <c r="B19" s="6">
        <v>3</v>
      </c>
      <c r="C19" s="19">
        <v>862752</v>
      </c>
      <c r="D19" s="6">
        <v>843760</v>
      </c>
      <c r="E19" s="6">
        <v>874352</v>
      </c>
      <c r="F19" s="6">
        <v>863232</v>
      </c>
      <c r="G19" s="6">
        <v>961344</v>
      </c>
      <c r="H19" s="6">
        <v>967232</v>
      </c>
      <c r="I19" s="6">
        <v>1050112</v>
      </c>
      <c r="J19" s="6">
        <v>1033824</v>
      </c>
      <c r="K19" s="6">
        <v>1052384</v>
      </c>
      <c r="L19" s="20">
        <v>1042288</v>
      </c>
      <c r="M19" s="19">
        <v>1056688</v>
      </c>
      <c r="N19" s="6">
        <v>1037056</v>
      </c>
      <c r="O19" s="6">
        <v>1033920</v>
      </c>
      <c r="P19" s="6">
        <v>1017312</v>
      </c>
      <c r="Q19" s="6">
        <v>1097184</v>
      </c>
      <c r="R19" s="6">
        <v>1050176</v>
      </c>
      <c r="S19" s="6">
        <v>963312</v>
      </c>
      <c r="T19" s="6">
        <v>944784</v>
      </c>
      <c r="U19" s="6">
        <v>955248</v>
      </c>
      <c r="V19" s="20">
        <v>903616</v>
      </c>
    </row>
    <row r="20" spans="1:22" x14ac:dyDescent="0.4">
      <c r="A20" s="16" t="s">
        <v>42</v>
      </c>
      <c r="B20" s="6">
        <v>1</v>
      </c>
      <c r="C20" s="17">
        <v>252848</v>
      </c>
      <c r="D20" s="9">
        <v>389184</v>
      </c>
      <c r="E20" s="9">
        <v>723312</v>
      </c>
      <c r="F20" s="9">
        <v>1209216</v>
      </c>
      <c r="G20" s="9">
        <v>1315616</v>
      </c>
      <c r="H20" s="9">
        <v>1435024</v>
      </c>
      <c r="I20" s="9">
        <v>1452800</v>
      </c>
      <c r="J20" s="9">
        <v>1428176</v>
      </c>
      <c r="K20" s="9">
        <v>1394016</v>
      </c>
      <c r="L20" s="18">
        <v>1439632</v>
      </c>
      <c r="M20" s="17">
        <v>1358928</v>
      </c>
      <c r="N20" s="9">
        <v>1305216</v>
      </c>
      <c r="O20" s="9">
        <v>1248416</v>
      </c>
      <c r="P20" s="9">
        <v>1286112</v>
      </c>
      <c r="Q20" s="9">
        <v>1167744</v>
      </c>
      <c r="R20" s="9">
        <v>1272752</v>
      </c>
      <c r="S20" s="9">
        <v>1232368</v>
      </c>
      <c r="T20" s="9">
        <v>1159952</v>
      </c>
      <c r="U20" s="9">
        <v>1177904</v>
      </c>
      <c r="V20" s="18">
        <v>1251008</v>
      </c>
    </row>
    <row r="21" spans="1:22" x14ac:dyDescent="0.4">
      <c r="A21" s="16" t="s">
        <v>42</v>
      </c>
      <c r="B21" s="6">
        <v>2</v>
      </c>
      <c r="C21" s="19">
        <v>247344</v>
      </c>
      <c r="D21" s="6">
        <v>444160</v>
      </c>
      <c r="E21" s="6">
        <v>641680</v>
      </c>
      <c r="F21" s="6">
        <v>1204096</v>
      </c>
      <c r="G21" s="6">
        <v>1365584</v>
      </c>
      <c r="H21" s="6">
        <v>1359344</v>
      </c>
      <c r="I21" s="6">
        <v>1417536</v>
      </c>
      <c r="J21" s="6">
        <v>1398352</v>
      </c>
      <c r="K21" s="6">
        <v>1350672</v>
      </c>
      <c r="L21" s="20">
        <v>1202720</v>
      </c>
      <c r="M21" s="19">
        <v>1219792</v>
      </c>
      <c r="N21" s="6">
        <v>1200032</v>
      </c>
      <c r="O21" s="6">
        <v>1174880</v>
      </c>
      <c r="P21" s="6">
        <v>1148752</v>
      </c>
      <c r="Q21" s="6">
        <v>1117296</v>
      </c>
      <c r="R21" s="6">
        <v>949424</v>
      </c>
      <c r="S21" s="6">
        <v>1116448</v>
      </c>
      <c r="T21" s="6">
        <v>1134416</v>
      </c>
      <c r="U21" s="6">
        <v>1087648</v>
      </c>
      <c r="V21" s="20">
        <v>1084368</v>
      </c>
    </row>
    <row r="22" spans="1:22" x14ac:dyDescent="0.4">
      <c r="A22" s="16" t="s">
        <v>42</v>
      </c>
      <c r="B22" s="6">
        <v>3</v>
      </c>
      <c r="C22" s="21">
        <v>267232</v>
      </c>
      <c r="D22" s="14">
        <v>477744</v>
      </c>
      <c r="E22" s="14">
        <v>605136</v>
      </c>
      <c r="F22" s="14">
        <v>1163792</v>
      </c>
      <c r="G22" s="14">
        <v>1190448</v>
      </c>
      <c r="H22" s="14">
        <v>1328192</v>
      </c>
      <c r="I22" s="14">
        <v>1366720</v>
      </c>
      <c r="J22" s="14">
        <v>1288592</v>
      </c>
      <c r="K22" s="14">
        <v>1163984</v>
      </c>
      <c r="L22" s="22">
        <v>1090128</v>
      </c>
      <c r="M22" s="21">
        <v>1064368</v>
      </c>
      <c r="N22" s="14">
        <v>982128</v>
      </c>
      <c r="O22" s="14">
        <v>1063632</v>
      </c>
      <c r="P22" s="14">
        <v>1018288</v>
      </c>
      <c r="Q22" s="14">
        <v>1123280</v>
      </c>
      <c r="R22" s="14">
        <v>969920</v>
      </c>
      <c r="S22" s="14">
        <v>1001584</v>
      </c>
      <c r="T22" s="14">
        <v>931712</v>
      </c>
      <c r="U22" s="14">
        <v>882976</v>
      </c>
      <c r="V22" s="22">
        <v>847072</v>
      </c>
    </row>
    <row r="23" spans="1:22" x14ac:dyDescent="0.4">
      <c r="A23" s="16" t="s">
        <v>46</v>
      </c>
      <c r="B23" s="6">
        <v>1</v>
      </c>
      <c r="C23" s="19">
        <v>429440</v>
      </c>
      <c r="D23" s="6">
        <v>494112</v>
      </c>
      <c r="E23" s="6">
        <v>648160</v>
      </c>
      <c r="F23" s="6">
        <v>622288</v>
      </c>
      <c r="G23" s="6">
        <v>693840</v>
      </c>
      <c r="H23" s="6">
        <v>603744</v>
      </c>
      <c r="I23" s="6">
        <v>668928</v>
      </c>
      <c r="J23" s="6">
        <v>667632</v>
      </c>
      <c r="K23" s="6">
        <v>866640</v>
      </c>
      <c r="L23" s="20">
        <v>939440</v>
      </c>
      <c r="M23" s="19">
        <v>755808</v>
      </c>
      <c r="N23" s="6">
        <v>1184896</v>
      </c>
      <c r="O23" s="6">
        <v>1240736</v>
      </c>
      <c r="P23" s="6">
        <v>1204256</v>
      </c>
      <c r="Q23" s="6">
        <v>1238960</v>
      </c>
      <c r="R23" s="6">
        <v>1216864</v>
      </c>
      <c r="S23" s="6">
        <v>1239040</v>
      </c>
      <c r="T23" s="6">
        <v>1161216</v>
      </c>
      <c r="U23" s="6">
        <v>1235792</v>
      </c>
      <c r="V23" s="20">
        <v>1264352</v>
      </c>
    </row>
    <row r="24" spans="1:22" x14ac:dyDescent="0.4">
      <c r="A24" s="16" t="s">
        <v>46</v>
      </c>
      <c r="B24" s="6">
        <v>2</v>
      </c>
      <c r="C24" s="19">
        <v>427648</v>
      </c>
      <c r="D24" s="6">
        <v>546272</v>
      </c>
      <c r="E24" s="6">
        <v>563504</v>
      </c>
      <c r="F24" s="6">
        <v>594896</v>
      </c>
      <c r="G24" s="6">
        <v>626768</v>
      </c>
      <c r="H24" s="6">
        <v>587328</v>
      </c>
      <c r="I24" s="6">
        <v>621088</v>
      </c>
      <c r="J24" s="6">
        <v>752304</v>
      </c>
      <c r="K24" s="6">
        <v>830720</v>
      </c>
      <c r="L24" s="20">
        <v>919248</v>
      </c>
      <c r="M24" s="19">
        <v>707232</v>
      </c>
      <c r="N24" s="6">
        <v>1132992</v>
      </c>
      <c r="O24" s="6">
        <v>1200720</v>
      </c>
      <c r="P24" s="6">
        <v>1191152</v>
      </c>
      <c r="Q24" s="6">
        <v>1185920</v>
      </c>
      <c r="R24" s="6">
        <v>1154192</v>
      </c>
      <c r="S24" s="6">
        <v>1193024</v>
      </c>
      <c r="T24" s="6">
        <v>1188112</v>
      </c>
      <c r="U24" s="6">
        <v>1149728</v>
      </c>
      <c r="V24" s="20">
        <v>1190720</v>
      </c>
    </row>
    <row r="25" spans="1:22" x14ac:dyDescent="0.4">
      <c r="A25" s="16" t="s">
        <v>46</v>
      </c>
      <c r="B25" s="6">
        <v>3</v>
      </c>
      <c r="C25" s="21">
        <v>396352</v>
      </c>
      <c r="D25" s="14">
        <v>597056</v>
      </c>
      <c r="E25" s="14">
        <v>626512</v>
      </c>
      <c r="F25" s="14">
        <v>578384</v>
      </c>
      <c r="G25" s="14">
        <v>636608</v>
      </c>
      <c r="H25" s="14">
        <v>602800</v>
      </c>
      <c r="I25" s="14">
        <v>606128</v>
      </c>
      <c r="J25" s="14">
        <v>732016</v>
      </c>
      <c r="K25" s="14">
        <v>923264</v>
      </c>
      <c r="L25" s="22">
        <v>808960</v>
      </c>
      <c r="M25" s="21">
        <v>729568</v>
      </c>
      <c r="N25" s="14">
        <v>1148000</v>
      </c>
      <c r="O25" s="14">
        <v>1181984</v>
      </c>
      <c r="P25" s="14">
        <v>1150464</v>
      </c>
      <c r="Q25" s="14">
        <v>1093344</v>
      </c>
      <c r="R25" s="14">
        <v>1099632</v>
      </c>
      <c r="S25" s="14">
        <v>1082320</v>
      </c>
      <c r="T25" s="14">
        <v>1094000</v>
      </c>
      <c r="U25" s="14">
        <v>1140048</v>
      </c>
      <c r="V25" s="22">
        <v>1172256</v>
      </c>
    </row>
    <row r="26" spans="1:22" x14ac:dyDescent="0.4">
      <c r="A26" s="16" t="s">
        <v>47</v>
      </c>
      <c r="B26" s="6">
        <v>1</v>
      </c>
      <c r="C26" s="19">
        <v>340832</v>
      </c>
      <c r="D26" s="6">
        <v>465040</v>
      </c>
      <c r="E26" s="6">
        <v>678688</v>
      </c>
      <c r="F26" s="6">
        <v>915152</v>
      </c>
      <c r="G26" s="6">
        <v>788064</v>
      </c>
      <c r="H26" s="6">
        <v>1196944</v>
      </c>
      <c r="I26" s="6">
        <v>1421664</v>
      </c>
      <c r="J26" s="6">
        <v>1392944</v>
      </c>
      <c r="K26" s="6">
        <v>1519792</v>
      </c>
      <c r="L26" s="20">
        <v>1446288</v>
      </c>
      <c r="M26" s="19">
        <v>1505344</v>
      </c>
      <c r="N26" s="6">
        <v>1429040</v>
      </c>
      <c r="O26" s="6">
        <v>1503824</v>
      </c>
      <c r="P26" s="6">
        <v>1456496</v>
      </c>
      <c r="Q26" s="6">
        <v>1462720</v>
      </c>
      <c r="R26" s="6">
        <v>1402304</v>
      </c>
      <c r="S26" s="6">
        <v>1440480</v>
      </c>
      <c r="T26" s="6">
        <v>1457072</v>
      </c>
      <c r="U26" s="6">
        <v>1508896</v>
      </c>
      <c r="V26" s="20">
        <v>1430048</v>
      </c>
    </row>
    <row r="27" spans="1:22" x14ac:dyDescent="0.4">
      <c r="A27" s="16" t="s">
        <v>47</v>
      </c>
      <c r="B27" s="6">
        <v>2</v>
      </c>
      <c r="C27" s="19">
        <v>386912</v>
      </c>
      <c r="D27" s="6">
        <v>499744</v>
      </c>
      <c r="E27" s="6">
        <v>662624</v>
      </c>
      <c r="F27" s="6">
        <v>858096</v>
      </c>
      <c r="G27" s="6">
        <v>806608</v>
      </c>
      <c r="H27" s="6">
        <v>1133024</v>
      </c>
      <c r="I27" s="6">
        <v>1398128</v>
      </c>
      <c r="J27" s="6">
        <v>1408176</v>
      </c>
      <c r="K27" s="6">
        <v>1452368</v>
      </c>
      <c r="L27" s="20">
        <v>1385264</v>
      </c>
      <c r="M27" s="19">
        <v>1454656</v>
      </c>
      <c r="N27" s="6">
        <v>1414896</v>
      </c>
      <c r="O27" s="6">
        <v>1428576</v>
      </c>
      <c r="P27" s="6">
        <v>1376384</v>
      </c>
      <c r="Q27" s="6">
        <v>1427488</v>
      </c>
      <c r="R27" s="6">
        <v>1331024</v>
      </c>
      <c r="S27" s="6">
        <v>1413696</v>
      </c>
      <c r="T27" s="6">
        <v>1342240</v>
      </c>
      <c r="U27" s="6">
        <v>1397984</v>
      </c>
      <c r="V27" s="20">
        <v>1301712</v>
      </c>
    </row>
    <row r="28" spans="1:22" x14ac:dyDescent="0.4">
      <c r="A28" s="16" t="s">
        <v>47</v>
      </c>
      <c r="B28" s="6">
        <v>3</v>
      </c>
      <c r="C28" s="21">
        <v>309056</v>
      </c>
      <c r="D28" s="14">
        <v>498016</v>
      </c>
      <c r="E28" s="14">
        <v>691568</v>
      </c>
      <c r="F28" s="14">
        <v>860832</v>
      </c>
      <c r="G28" s="14">
        <v>771152</v>
      </c>
      <c r="H28" s="14">
        <v>1131152</v>
      </c>
      <c r="I28" s="14">
        <v>1296144</v>
      </c>
      <c r="J28" s="14">
        <v>1336224</v>
      </c>
      <c r="K28" s="14">
        <v>1347616</v>
      </c>
      <c r="L28" s="22">
        <v>1377408</v>
      </c>
      <c r="M28" s="21">
        <v>1351344</v>
      </c>
      <c r="N28" s="14">
        <v>1278512</v>
      </c>
      <c r="O28" s="14">
        <v>1325328</v>
      </c>
      <c r="P28" s="14">
        <v>1295232</v>
      </c>
      <c r="Q28" s="14">
        <v>1331344</v>
      </c>
      <c r="R28" s="14">
        <v>1279632</v>
      </c>
      <c r="S28" s="14">
        <v>1307520</v>
      </c>
      <c r="T28" s="14">
        <v>1255232</v>
      </c>
      <c r="U28" s="14">
        <v>1297536</v>
      </c>
      <c r="V28" s="22">
        <v>1191728</v>
      </c>
    </row>
    <row r="29" spans="1:22" x14ac:dyDescent="0.4">
      <c r="A29" s="1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4">
      <c r="A30" s="16" t="s">
        <v>49</v>
      </c>
    </row>
    <row r="31" spans="1:22" x14ac:dyDescent="0.4">
      <c r="A31" s="16">
        <v>8</v>
      </c>
      <c r="B31" s="6">
        <v>1</v>
      </c>
      <c r="C31" s="17">
        <v>143072</v>
      </c>
      <c r="D31" s="9">
        <v>377664</v>
      </c>
      <c r="E31" s="9">
        <v>562432</v>
      </c>
      <c r="F31" s="9">
        <v>618256</v>
      </c>
      <c r="G31" s="9">
        <v>745120</v>
      </c>
      <c r="H31" s="9">
        <v>723248</v>
      </c>
      <c r="I31" s="9">
        <v>688928</v>
      </c>
      <c r="J31" s="9">
        <v>728512</v>
      </c>
      <c r="K31" s="9">
        <v>729680</v>
      </c>
      <c r="L31" s="18">
        <v>737440</v>
      </c>
      <c r="M31" s="17">
        <v>694304</v>
      </c>
      <c r="N31" s="9">
        <v>651936</v>
      </c>
      <c r="O31" s="9">
        <v>679488</v>
      </c>
      <c r="P31" s="9">
        <v>808224</v>
      </c>
      <c r="Q31" s="9">
        <v>706864</v>
      </c>
      <c r="R31" s="9">
        <v>674928</v>
      </c>
      <c r="S31" s="9">
        <v>749008</v>
      </c>
      <c r="T31" s="9">
        <v>734976</v>
      </c>
      <c r="U31" s="9">
        <v>801632</v>
      </c>
      <c r="V31" s="18">
        <v>920304</v>
      </c>
    </row>
    <row r="32" spans="1:22" x14ac:dyDescent="0.4">
      <c r="A32" s="16">
        <v>8</v>
      </c>
      <c r="B32" s="6">
        <v>2</v>
      </c>
      <c r="C32" s="19">
        <v>120512</v>
      </c>
      <c r="D32" s="6">
        <v>361984</v>
      </c>
      <c r="E32" s="6">
        <v>477616</v>
      </c>
      <c r="F32" s="6">
        <v>590800</v>
      </c>
      <c r="G32" s="6">
        <v>582864</v>
      </c>
      <c r="H32" s="6">
        <v>606256</v>
      </c>
      <c r="I32" s="6">
        <v>665888</v>
      </c>
      <c r="J32" s="6">
        <v>684704</v>
      </c>
      <c r="K32" s="6">
        <v>620816</v>
      </c>
      <c r="L32" s="20">
        <v>658160</v>
      </c>
      <c r="M32" s="19">
        <v>645600</v>
      </c>
      <c r="N32" s="6">
        <v>618096</v>
      </c>
      <c r="O32" s="6">
        <v>641968</v>
      </c>
      <c r="P32" s="6">
        <v>598880</v>
      </c>
      <c r="Q32" s="6">
        <v>792704</v>
      </c>
      <c r="R32" s="6">
        <v>677744</v>
      </c>
      <c r="S32" s="6">
        <v>686976</v>
      </c>
      <c r="T32" s="6">
        <v>751728</v>
      </c>
      <c r="U32" s="6">
        <v>724496</v>
      </c>
      <c r="V32" s="20">
        <v>849952</v>
      </c>
    </row>
    <row r="33" spans="1:22" x14ac:dyDescent="0.4">
      <c r="A33" s="16">
        <v>8</v>
      </c>
      <c r="B33" s="6">
        <v>3</v>
      </c>
      <c r="C33" s="19">
        <v>98928</v>
      </c>
      <c r="D33" s="6">
        <v>320112</v>
      </c>
      <c r="E33" s="6">
        <v>416752</v>
      </c>
      <c r="F33" s="6">
        <v>539584</v>
      </c>
      <c r="G33" s="6">
        <v>570000</v>
      </c>
      <c r="H33" s="6">
        <v>559184</v>
      </c>
      <c r="I33" s="6">
        <v>558128</v>
      </c>
      <c r="J33" s="6">
        <v>622224</v>
      </c>
      <c r="K33" s="6">
        <v>628672</v>
      </c>
      <c r="L33" s="20">
        <v>578912</v>
      </c>
      <c r="M33" s="19">
        <v>608896</v>
      </c>
      <c r="N33" s="6">
        <v>579120</v>
      </c>
      <c r="O33" s="6">
        <v>610416</v>
      </c>
      <c r="P33" s="6">
        <v>633872</v>
      </c>
      <c r="Q33" s="6">
        <v>736640</v>
      </c>
      <c r="R33" s="6">
        <v>657744</v>
      </c>
      <c r="S33" s="6">
        <v>698240</v>
      </c>
      <c r="T33" s="6">
        <v>757296</v>
      </c>
      <c r="U33" s="6">
        <v>857392</v>
      </c>
      <c r="V33" s="20">
        <v>809920</v>
      </c>
    </row>
    <row r="34" spans="1:22" x14ac:dyDescent="0.4">
      <c r="A34" s="16" t="s">
        <v>42</v>
      </c>
      <c r="B34" s="6">
        <v>1</v>
      </c>
      <c r="C34" s="17">
        <v>17104</v>
      </c>
      <c r="D34" s="9">
        <v>13440</v>
      </c>
      <c r="E34" s="9">
        <v>19056</v>
      </c>
      <c r="F34" s="9">
        <v>75600</v>
      </c>
      <c r="G34" s="9">
        <v>83728</v>
      </c>
      <c r="H34" s="9">
        <v>108672</v>
      </c>
      <c r="I34" s="9">
        <v>186544</v>
      </c>
      <c r="J34" s="9">
        <v>314784</v>
      </c>
      <c r="K34" s="9">
        <v>454544</v>
      </c>
      <c r="L34" s="18">
        <v>471328</v>
      </c>
      <c r="M34" s="17">
        <v>604880</v>
      </c>
      <c r="N34" s="9">
        <v>583936</v>
      </c>
      <c r="O34" s="9">
        <v>565552</v>
      </c>
      <c r="P34" s="9">
        <v>631088</v>
      </c>
      <c r="Q34" s="9">
        <v>637376</v>
      </c>
      <c r="R34" s="9">
        <v>638976</v>
      </c>
      <c r="S34" s="9">
        <v>698352</v>
      </c>
      <c r="T34" s="9">
        <v>654016</v>
      </c>
      <c r="U34" s="9">
        <v>767392</v>
      </c>
      <c r="V34" s="18">
        <v>804032</v>
      </c>
    </row>
    <row r="35" spans="1:22" x14ac:dyDescent="0.4">
      <c r="A35" s="16" t="s">
        <v>42</v>
      </c>
      <c r="B35" s="6">
        <v>2</v>
      </c>
      <c r="C35" s="19">
        <v>16688</v>
      </c>
      <c r="D35" s="6">
        <v>7504</v>
      </c>
      <c r="E35" s="6">
        <v>11072</v>
      </c>
      <c r="F35" s="6">
        <v>56624</v>
      </c>
      <c r="G35" s="6">
        <v>93168</v>
      </c>
      <c r="H35" s="6">
        <v>99424</v>
      </c>
      <c r="I35" s="6">
        <v>149200</v>
      </c>
      <c r="J35" s="6">
        <v>282288</v>
      </c>
      <c r="K35" s="6">
        <v>422080</v>
      </c>
      <c r="L35" s="20">
        <v>506336</v>
      </c>
      <c r="M35" s="19">
        <v>545888</v>
      </c>
      <c r="N35" s="6">
        <v>584112</v>
      </c>
      <c r="O35" s="6">
        <v>596720</v>
      </c>
      <c r="P35" s="6">
        <v>648080</v>
      </c>
      <c r="Q35" s="6">
        <v>720960</v>
      </c>
      <c r="R35" s="6">
        <v>616320</v>
      </c>
      <c r="S35" s="6">
        <v>672016</v>
      </c>
      <c r="T35" s="6">
        <v>722448</v>
      </c>
      <c r="U35" s="6">
        <v>773104</v>
      </c>
      <c r="V35" s="20">
        <v>828432</v>
      </c>
    </row>
    <row r="36" spans="1:22" x14ac:dyDescent="0.4">
      <c r="A36" s="16" t="s">
        <v>42</v>
      </c>
      <c r="B36" s="6">
        <v>3</v>
      </c>
      <c r="C36" s="21">
        <v>16080</v>
      </c>
      <c r="D36" s="14">
        <v>7264</v>
      </c>
      <c r="E36" s="14">
        <v>10064</v>
      </c>
      <c r="F36" s="14">
        <v>69104</v>
      </c>
      <c r="G36" s="14">
        <v>104592</v>
      </c>
      <c r="H36" s="14">
        <v>108208</v>
      </c>
      <c r="I36" s="14">
        <v>244944</v>
      </c>
      <c r="J36" s="14">
        <v>312272</v>
      </c>
      <c r="K36" s="14">
        <v>420896</v>
      </c>
      <c r="L36" s="22">
        <v>556736</v>
      </c>
      <c r="M36" s="21">
        <v>622688</v>
      </c>
      <c r="N36" s="14">
        <v>566032</v>
      </c>
      <c r="O36" s="14">
        <v>674096</v>
      </c>
      <c r="P36" s="14">
        <v>697520</v>
      </c>
      <c r="Q36" s="14">
        <v>663072</v>
      </c>
      <c r="R36" s="14">
        <v>701456</v>
      </c>
      <c r="S36" s="14">
        <v>645840</v>
      </c>
      <c r="T36" s="14">
        <v>797216</v>
      </c>
      <c r="U36" s="14">
        <v>815808</v>
      </c>
      <c r="V36" s="22">
        <v>691376</v>
      </c>
    </row>
    <row r="37" spans="1:22" x14ac:dyDescent="0.4">
      <c r="A37" s="16" t="s">
        <v>46</v>
      </c>
      <c r="B37" s="6">
        <v>1</v>
      </c>
      <c r="C37" s="19">
        <v>21920</v>
      </c>
      <c r="D37" s="6">
        <v>9408</v>
      </c>
      <c r="E37" s="6">
        <v>7024</v>
      </c>
      <c r="F37" s="6">
        <v>7776</v>
      </c>
      <c r="G37" s="6">
        <v>9184</v>
      </c>
      <c r="H37" s="6">
        <v>10192</v>
      </c>
      <c r="I37" s="6">
        <v>14240</v>
      </c>
      <c r="J37" s="6">
        <v>17120</v>
      </c>
      <c r="K37" s="6">
        <v>18848</v>
      </c>
      <c r="L37" s="20">
        <v>22256</v>
      </c>
      <c r="M37" s="19">
        <v>30848</v>
      </c>
      <c r="N37" s="6">
        <v>49264</v>
      </c>
      <c r="O37" s="6">
        <v>120416</v>
      </c>
      <c r="P37" s="6">
        <v>358976</v>
      </c>
      <c r="Q37" s="6">
        <v>529808</v>
      </c>
      <c r="R37" s="6">
        <v>616240</v>
      </c>
      <c r="S37" s="6">
        <v>644320</v>
      </c>
      <c r="T37" s="6">
        <v>760080</v>
      </c>
      <c r="U37" s="6">
        <v>694768</v>
      </c>
      <c r="V37" s="20">
        <v>683504</v>
      </c>
    </row>
    <row r="38" spans="1:22" x14ac:dyDescent="0.4">
      <c r="A38" s="16" t="s">
        <v>46</v>
      </c>
      <c r="B38" s="6">
        <v>2</v>
      </c>
      <c r="C38" s="19">
        <v>21232</v>
      </c>
      <c r="D38" s="6">
        <v>10176</v>
      </c>
      <c r="E38" s="6">
        <v>4624</v>
      </c>
      <c r="F38" s="6">
        <v>5648</v>
      </c>
      <c r="G38" s="6">
        <v>4896</v>
      </c>
      <c r="H38" s="6">
        <v>7056</v>
      </c>
      <c r="I38" s="6">
        <v>8032</v>
      </c>
      <c r="J38" s="6">
        <v>12656</v>
      </c>
      <c r="K38" s="6">
        <v>12896</v>
      </c>
      <c r="L38" s="20">
        <v>15632</v>
      </c>
      <c r="M38" s="19">
        <v>20304</v>
      </c>
      <c r="N38" s="6">
        <v>29440</v>
      </c>
      <c r="O38" s="6">
        <v>133136</v>
      </c>
      <c r="P38" s="6">
        <v>437696</v>
      </c>
      <c r="Q38" s="6">
        <v>556192</v>
      </c>
      <c r="R38" s="6">
        <v>710448</v>
      </c>
      <c r="S38" s="6">
        <v>697904</v>
      </c>
      <c r="T38" s="6">
        <v>710128</v>
      </c>
      <c r="U38" s="6">
        <v>753024</v>
      </c>
      <c r="V38" s="20">
        <v>732528</v>
      </c>
    </row>
    <row r="39" spans="1:22" x14ac:dyDescent="0.4">
      <c r="A39" s="16" t="s">
        <v>46</v>
      </c>
      <c r="B39" s="6">
        <v>3</v>
      </c>
      <c r="C39" s="21">
        <v>22000</v>
      </c>
      <c r="D39" s="14">
        <v>10080</v>
      </c>
      <c r="E39" s="14">
        <v>7328</v>
      </c>
      <c r="F39" s="14">
        <v>4784</v>
      </c>
      <c r="G39" s="14">
        <v>6080</v>
      </c>
      <c r="H39" s="14">
        <v>7904</v>
      </c>
      <c r="I39" s="14">
        <v>8176</v>
      </c>
      <c r="J39" s="14">
        <v>16208</v>
      </c>
      <c r="K39" s="14">
        <v>20976</v>
      </c>
      <c r="L39" s="22">
        <v>27232</v>
      </c>
      <c r="M39" s="21">
        <v>30032</v>
      </c>
      <c r="N39" s="14">
        <v>49760</v>
      </c>
      <c r="O39" s="14">
        <v>155136</v>
      </c>
      <c r="P39" s="14">
        <v>440752</v>
      </c>
      <c r="Q39" s="14">
        <v>539296</v>
      </c>
      <c r="R39" s="14">
        <v>590624</v>
      </c>
      <c r="S39" s="14">
        <v>747904</v>
      </c>
      <c r="T39" s="14">
        <v>776256</v>
      </c>
      <c r="U39" s="14">
        <v>782480</v>
      </c>
      <c r="V39" s="22">
        <v>749824</v>
      </c>
    </row>
    <row r="40" spans="1:22" x14ac:dyDescent="0.4">
      <c r="A40" s="16" t="s">
        <v>47</v>
      </c>
      <c r="B40" s="6">
        <v>1</v>
      </c>
      <c r="C40" s="19">
        <v>23840</v>
      </c>
      <c r="D40" s="6">
        <v>6064</v>
      </c>
      <c r="E40" s="6">
        <v>7632</v>
      </c>
      <c r="F40" s="6">
        <v>3616</v>
      </c>
      <c r="G40" s="6">
        <v>7504</v>
      </c>
      <c r="H40" s="6">
        <v>9328</v>
      </c>
      <c r="I40" s="6">
        <v>36928</v>
      </c>
      <c r="J40" s="6">
        <v>289536</v>
      </c>
      <c r="K40" s="6">
        <v>494496</v>
      </c>
      <c r="L40" s="20">
        <v>579856</v>
      </c>
      <c r="M40" s="19">
        <v>627104</v>
      </c>
      <c r="N40" s="6">
        <v>636192</v>
      </c>
      <c r="O40" s="6">
        <v>712080</v>
      </c>
      <c r="P40" s="6">
        <v>721056</v>
      </c>
      <c r="Q40" s="6">
        <v>658832</v>
      </c>
      <c r="R40" s="6">
        <v>731808</v>
      </c>
      <c r="S40" s="6">
        <v>739856</v>
      </c>
      <c r="T40" s="6">
        <v>746944</v>
      </c>
      <c r="U40" s="6">
        <v>675536</v>
      </c>
      <c r="V40" s="20">
        <v>827776</v>
      </c>
    </row>
    <row r="41" spans="1:22" x14ac:dyDescent="0.4">
      <c r="A41" s="16" t="s">
        <v>47</v>
      </c>
      <c r="B41" s="6">
        <v>2</v>
      </c>
      <c r="C41" s="19">
        <v>24384</v>
      </c>
      <c r="D41" s="6">
        <v>5552</v>
      </c>
      <c r="E41" s="6">
        <v>6912</v>
      </c>
      <c r="F41" s="6">
        <v>3280</v>
      </c>
      <c r="G41" s="6">
        <v>8944</v>
      </c>
      <c r="H41" s="6">
        <v>9168</v>
      </c>
      <c r="I41" s="6">
        <v>38128</v>
      </c>
      <c r="J41" s="6">
        <v>245120</v>
      </c>
      <c r="K41" s="6">
        <v>531040</v>
      </c>
      <c r="L41" s="20">
        <v>600800</v>
      </c>
      <c r="M41" s="19">
        <v>641520</v>
      </c>
      <c r="N41" s="6">
        <v>742912</v>
      </c>
      <c r="O41" s="6">
        <v>678144</v>
      </c>
      <c r="P41" s="6">
        <v>783936</v>
      </c>
      <c r="Q41" s="6">
        <v>720304</v>
      </c>
      <c r="R41" s="6">
        <v>696512</v>
      </c>
      <c r="S41" s="6">
        <v>759392</v>
      </c>
      <c r="T41" s="6">
        <v>768944</v>
      </c>
      <c r="U41" s="6">
        <v>706768</v>
      </c>
      <c r="V41" s="20">
        <v>840496</v>
      </c>
    </row>
    <row r="42" spans="1:22" x14ac:dyDescent="0.4">
      <c r="A42" s="16" t="s">
        <v>47</v>
      </c>
      <c r="B42" s="6">
        <v>3</v>
      </c>
      <c r="C42" s="21">
        <v>19536</v>
      </c>
      <c r="D42" s="14">
        <v>5088</v>
      </c>
      <c r="E42" s="14">
        <v>4944</v>
      </c>
      <c r="F42" s="14">
        <v>3280</v>
      </c>
      <c r="G42" s="14">
        <v>5328</v>
      </c>
      <c r="H42" s="14">
        <v>10736</v>
      </c>
      <c r="I42" s="14">
        <v>69728</v>
      </c>
      <c r="J42" s="14">
        <v>172400</v>
      </c>
      <c r="K42" s="14">
        <v>518976</v>
      </c>
      <c r="L42" s="22">
        <v>520432</v>
      </c>
      <c r="M42" s="21">
        <v>640016</v>
      </c>
      <c r="N42" s="14">
        <v>630496</v>
      </c>
      <c r="O42" s="14">
        <v>697424</v>
      </c>
      <c r="P42" s="14">
        <v>702192</v>
      </c>
      <c r="Q42" s="14">
        <v>714720</v>
      </c>
      <c r="R42" s="14">
        <v>713664</v>
      </c>
      <c r="S42" s="14">
        <v>747232</v>
      </c>
      <c r="T42" s="14">
        <v>714320</v>
      </c>
      <c r="U42" s="14">
        <v>759968</v>
      </c>
      <c r="V42" s="22">
        <v>822160</v>
      </c>
    </row>
  </sheetData>
  <phoneticPr fontId="1"/>
  <conditionalFormatting sqref="C3:V15">
    <cfRule type="cellIs" dxfId="2" priority="3" operator="greaterThan">
      <formula>#REF!</formula>
    </cfRule>
  </conditionalFormatting>
  <conditionalFormatting sqref="C17:V29">
    <cfRule type="cellIs" dxfId="1" priority="1" operator="greaterThan">
      <formula>#REF!</formula>
    </cfRule>
  </conditionalFormatting>
  <conditionalFormatting sqref="C31:V42">
    <cfRule type="cellIs" dxfId="0" priority="2" operator="greaterThan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Figure 1c</vt:lpstr>
      <vt:lpstr>Figure 2c</vt:lpstr>
      <vt:lpstr>Figure 3b</vt:lpstr>
      <vt:lpstr>Figure 4b</vt:lpstr>
      <vt:lpstr>Supplementary Figure 9a</vt:lpstr>
      <vt:lpstr>Supplementary Figure 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工藤慧</dc:creator>
  <cp:lastModifiedBy>工藤慧</cp:lastModifiedBy>
  <dcterms:created xsi:type="dcterms:W3CDTF">2025-08-15T05:27:56Z</dcterms:created>
  <dcterms:modified xsi:type="dcterms:W3CDTF">2026-03-15T06:52:07Z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2025-08-15T05:37:37Z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9c6d1751-57ca-43a7-8cb4-0163b5a805df</vt:lpwstr>
  </property>
  <property fmtid="{D5CDD505-2E9C-101B-9397-08002B2CF9AE}" pid="8" name="MSIP_Label_ddc55989-3c9e-4466-8514-eac6f80f6373_ContentBits">
    <vt:lpwstr>0</vt:lpwstr>
  </property>
  <property fmtid="{D5CDD505-2E9C-101B-9397-08002B2CF9AE}" pid="9" name="MSIP_Label_ddc55989-3c9e-4466-8514-eac6f80f6373_Tag">
    <vt:lpwstr>10, 0, 1, 1</vt:lpwstr>
  </property>
</Properties>
</file>