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jamak/Desktop/Papers/2025 Schoofs VEGFR2 sprouting/Revision/Ready to submit/"/>
    </mc:Choice>
  </mc:AlternateContent>
  <xr:revisionPtr revIDLastSave="0" documentId="8_{89ABDA2C-A96D-A542-A8E4-9DD9A9D84997}" xr6:coauthVersionLast="47" xr6:coauthVersionMax="47" xr10:uidLastSave="{00000000-0000-0000-0000-000000000000}"/>
  <bookViews>
    <workbookView xWindow="660" yWindow="1920" windowWidth="30240" windowHeight="18200" activeTab="15" xr2:uid="{659E0EED-60B8-E64F-BF58-5FC5AFA46F53}"/>
  </bookViews>
  <sheets>
    <sheet name="Fig 1d" sheetId="1" r:id="rId1"/>
    <sheet name="Fig 2e" sheetId="8" r:id="rId2"/>
    <sheet name="Fig 2f" sheetId="9" r:id="rId3"/>
    <sheet name="Fig 2g" sheetId="10" r:id="rId4"/>
    <sheet name="Fig 2h" sheetId="2" r:id="rId5"/>
    <sheet name="Fig 3e,f" sheetId="5" r:id="rId6"/>
    <sheet name="Fig 3i" sheetId="12" r:id="rId7"/>
    <sheet name="Fig 4g-i" sheetId="3" r:id="rId8"/>
    <sheet name="Fig 5d" sheetId="4" r:id="rId9"/>
    <sheet name="Fig 5f" sheetId="6" r:id="rId10"/>
    <sheet name="Fig 5g" sheetId="7" r:id="rId11"/>
    <sheet name="Fig 5h" sheetId="17" r:id="rId12"/>
    <sheet name="Fig 5i" sheetId="18" r:id="rId13"/>
    <sheet name="Fig 6b" sheetId="16" r:id="rId14"/>
    <sheet name="Fig 6c" sheetId="13" r:id="rId15"/>
    <sheet name="Fig 7f" sheetId="14" r:id="rId16"/>
    <sheet name="Supp Fig 4b" sheetId="20" r:id="rId17"/>
    <sheet name="Supp Fig 7" sheetId="15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5" l="1"/>
  <c r="C66" i="15"/>
  <c r="M43" i="18" l="1"/>
  <c r="L44" i="18"/>
  <c r="L43" i="18"/>
  <c r="M44" i="18"/>
  <c r="K44" i="18"/>
  <c r="K43" i="18"/>
  <c r="M42" i="18"/>
  <c r="L42" i="18"/>
  <c r="K42" i="18"/>
  <c r="L46" i="17"/>
  <c r="L47" i="17"/>
  <c r="M46" i="17"/>
  <c r="M47" i="17"/>
  <c r="M45" i="17"/>
  <c r="L45" i="17"/>
  <c r="K46" i="17"/>
  <c r="K47" i="17"/>
  <c r="K45" i="17"/>
  <c r="S22" i="20"/>
  <c r="R22" i="20"/>
  <c r="T22" i="20" s="1"/>
  <c r="U22" i="20" s="1"/>
  <c r="S21" i="20"/>
  <c r="T21" i="20" s="1"/>
  <c r="U21" i="20" s="1"/>
  <c r="R21" i="20"/>
  <c r="S20" i="20"/>
  <c r="T20" i="20" s="1"/>
  <c r="U20" i="20" s="1"/>
  <c r="R20" i="20"/>
  <c r="S15" i="20"/>
  <c r="T15" i="20" s="1"/>
  <c r="R15" i="20"/>
  <c r="S14" i="20"/>
  <c r="T14" i="20" s="1"/>
  <c r="R14" i="20"/>
  <c r="T13" i="20"/>
  <c r="Q27" i="20" s="1"/>
  <c r="S13" i="20"/>
  <c r="R13" i="20"/>
  <c r="Q28" i="20" l="1"/>
  <c r="U14" i="20"/>
  <c r="R28" i="20" s="1"/>
  <c r="Q29" i="20"/>
  <c r="U15" i="20"/>
  <c r="R29" i="20" s="1"/>
  <c r="U13" i="20"/>
  <c r="R27" i="20" s="1"/>
  <c r="H22" i="20" l="1"/>
  <c r="H21" i="20"/>
  <c r="H20" i="20"/>
  <c r="G22" i="20"/>
  <c r="G21" i="20"/>
  <c r="G20" i="20"/>
  <c r="H15" i="20"/>
  <c r="H14" i="20"/>
  <c r="H13" i="20"/>
  <c r="G15" i="20"/>
  <c r="G14" i="20"/>
  <c r="G13" i="20"/>
  <c r="I22" i="20" l="1"/>
  <c r="J22" i="20" s="1"/>
  <c r="I21" i="20"/>
  <c r="J21" i="20" s="1"/>
  <c r="I20" i="20"/>
  <c r="J20" i="20" s="1"/>
  <c r="I15" i="20"/>
  <c r="I14" i="20"/>
  <c r="I13" i="20"/>
  <c r="F29" i="20"/>
  <c r="J15" i="20"/>
  <c r="G29" i="20" s="1"/>
  <c r="F27" i="20"/>
  <c r="J13" i="20"/>
  <c r="G27" i="20" s="1"/>
  <c r="F28" i="20"/>
  <c r="J14" i="20"/>
  <c r="G28" i="20" s="1"/>
  <c r="E11" i="17" l="1"/>
  <c r="L21" i="17"/>
  <c r="L20" i="17"/>
  <c r="L19" i="17"/>
  <c r="K21" i="17"/>
  <c r="K20" i="17"/>
  <c r="K19" i="17"/>
  <c r="L14" i="17"/>
  <c r="L13" i="17"/>
  <c r="L12" i="17"/>
  <c r="K14" i="17"/>
  <c r="K13" i="17"/>
  <c r="K12" i="17"/>
  <c r="D94" i="17"/>
  <c r="E94" i="17"/>
  <c r="D53" i="17"/>
  <c r="E53" i="17"/>
  <c r="C53" i="17"/>
  <c r="C94" i="17"/>
  <c r="D20" i="17"/>
  <c r="E20" i="17"/>
  <c r="C20" i="17"/>
  <c r="D11" i="17"/>
  <c r="C11" i="17"/>
  <c r="E16" i="18"/>
  <c r="E62" i="17"/>
  <c r="D62" i="17"/>
  <c r="C62" i="17"/>
  <c r="E99" i="18"/>
  <c r="D99" i="18"/>
  <c r="C99" i="18"/>
  <c r="E90" i="18"/>
  <c r="D90" i="18"/>
  <c r="C90" i="18"/>
  <c r="E82" i="18"/>
  <c r="D82" i="18"/>
  <c r="C82" i="18"/>
  <c r="E72" i="18"/>
  <c r="D72" i="18"/>
  <c r="C72" i="18"/>
  <c r="E63" i="18"/>
  <c r="D63" i="18"/>
  <c r="C63" i="18"/>
  <c r="E54" i="18"/>
  <c r="D54" i="18"/>
  <c r="C54" i="18"/>
  <c r="E45" i="18"/>
  <c r="D45" i="18"/>
  <c r="C45" i="18"/>
  <c r="E34" i="18"/>
  <c r="D34" i="18"/>
  <c r="C34" i="18"/>
  <c r="J26" i="18"/>
  <c r="J25" i="18"/>
  <c r="E25" i="18"/>
  <c r="D25" i="18"/>
  <c r="C25" i="18"/>
  <c r="M18" i="18"/>
  <c r="N18" i="18" s="1"/>
  <c r="M17" i="18"/>
  <c r="N17" i="18" s="1"/>
  <c r="M16" i="18"/>
  <c r="N16" i="18" s="1"/>
  <c r="D16" i="18"/>
  <c r="C16" i="18"/>
  <c r="N12" i="18"/>
  <c r="K26" i="18" s="1"/>
  <c r="M12" i="18"/>
  <c r="M11" i="18"/>
  <c r="N11" i="18" s="1"/>
  <c r="K25" i="18" s="1"/>
  <c r="M10" i="18"/>
  <c r="J24" i="18" s="1"/>
  <c r="E9" i="18"/>
  <c r="D9" i="18"/>
  <c r="C9" i="18"/>
  <c r="N10" i="18" l="1"/>
  <c r="K24" i="18" s="1"/>
  <c r="E108" i="17" l="1"/>
  <c r="D108" i="17"/>
  <c r="C108" i="17"/>
  <c r="D101" i="17"/>
  <c r="E101" i="17"/>
  <c r="C101" i="17"/>
  <c r="D85" i="17"/>
  <c r="E85" i="17"/>
  <c r="C85" i="17"/>
  <c r="E76" i="17"/>
  <c r="D76" i="17"/>
  <c r="C76" i="17"/>
  <c r="D69" i="17"/>
  <c r="E69" i="17"/>
  <c r="C69" i="17"/>
  <c r="D42" i="17"/>
  <c r="E42" i="17"/>
  <c r="C42" i="17"/>
  <c r="E33" i="17"/>
  <c r="D33" i="17"/>
  <c r="C33" i="17"/>
  <c r="D27" i="17"/>
  <c r="E27" i="17"/>
  <c r="C27" i="17"/>
  <c r="M20" i="17"/>
  <c r="N20" i="17" s="1"/>
  <c r="M21" i="17"/>
  <c r="N21" i="17" s="1"/>
  <c r="M19" i="17"/>
  <c r="N19" i="17" s="1"/>
  <c r="M13" i="17"/>
  <c r="M14" i="17"/>
  <c r="M12" i="17"/>
  <c r="N14" i="17" l="1"/>
  <c r="K29" i="17" s="1"/>
  <c r="J29" i="17"/>
  <c r="N12" i="17"/>
  <c r="K27" i="17" s="1"/>
  <c r="J27" i="17"/>
  <c r="N13" i="17"/>
  <c r="K28" i="17" s="1"/>
  <c r="J28" i="17"/>
  <c r="Y34" i="15"/>
  <c r="Y18" i="15"/>
  <c r="V16" i="15"/>
  <c r="V50" i="15"/>
  <c r="V34" i="15"/>
  <c r="S34" i="15"/>
  <c r="S18" i="15"/>
  <c r="P50" i="15"/>
  <c r="P34" i="15"/>
  <c r="P18" i="15"/>
  <c r="L66" i="15"/>
  <c r="I66" i="15"/>
  <c r="L34" i="15"/>
  <c r="L13" i="15"/>
  <c r="I50" i="15"/>
  <c r="I34" i="15"/>
  <c r="I18" i="15"/>
  <c r="F34" i="15"/>
  <c r="F66" i="15"/>
  <c r="C50" i="15"/>
  <c r="C34" i="15"/>
  <c r="C18" i="15"/>
  <c r="L123" i="14"/>
  <c r="I123" i="14"/>
  <c r="F123" i="14"/>
  <c r="C123" i="14"/>
  <c r="Y63" i="14"/>
  <c r="Y33" i="14"/>
  <c r="L33" i="14"/>
  <c r="V93" i="14"/>
  <c r="V63" i="14"/>
  <c r="V33" i="14"/>
  <c r="S63" i="14"/>
  <c r="S33" i="14"/>
  <c r="P93" i="14"/>
  <c r="P63" i="14"/>
  <c r="P33" i="14"/>
  <c r="L63" i="14"/>
  <c r="I93" i="14"/>
  <c r="I63" i="14"/>
  <c r="I33" i="14"/>
  <c r="F63" i="14"/>
  <c r="F33" i="14"/>
  <c r="C93" i="14"/>
  <c r="C63" i="14"/>
  <c r="C33" i="14"/>
  <c r="I16" i="16" l="1"/>
  <c r="J16" i="16" s="1"/>
  <c r="I15" i="16"/>
  <c r="J15" i="16" s="1"/>
  <c r="I14" i="16"/>
  <c r="J14" i="16" s="1"/>
  <c r="I13" i="16"/>
  <c r="J13" i="16" s="1"/>
  <c r="I12" i="16"/>
  <c r="J12" i="16" s="1"/>
  <c r="I11" i="16"/>
  <c r="J11" i="16" s="1"/>
  <c r="I10" i="13"/>
  <c r="J10" i="13" s="1"/>
  <c r="I9" i="13"/>
  <c r="J9" i="13" s="1"/>
  <c r="I5" i="13"/>
  <c r="J5" i="13" s="1"/>
  <c r="I16" i="13"/>
  <c r="J16" i="13" s="1"/>
  <c r="I15" i="13"/>
  <c r="J15" i="13" s="1"/>
  <c r="I14" i="13"/>
  <c r="J14" i="13" s="1"/>
  <c r="I13" i="13"/>
  <c r="J13" i="13" s="1"/>
  <c r="I12" i="13"/>
  <c r="J12" i="13" s="1"/>
  <c r="I11" i="13"/>
  <c r="J11" i="13" s="1"/>
  <c r="I8" i="13"/>
  <c r="J8" i="13" s="1"/>
  <c r="I7" i="13"/>
  <c r="J7" i="13" s="1"/>
  <c r="I6" i="13"/>
  <c r="J6" i="13" s="1"/>
  <c r="I4" i="13"/>
  <c r="J4" i="13" s="1"/>
  <c r="I3" i="13"/>
  <c r="J3" i="13" s="1"/>
  <c r="I2" i="13"/>
  <c r="J2" i="13" s="1"/>
  <c r="H23" i="12" l="1"/>
  <c r="G23" i="12"/>
  <c r="F23" i="12"/>
  <c r="E23" i="12"/>
  <c r="D23" i="12"/>
  <c r="C23" i="12"/>
  <c r="K4" i="12"/>
  <c r="L6" i="12"/>
  <c r="K6" i="12"/>
  <c r="J6" i="12"/>
  <c r="I6" i="12"/>
  <c r="L4" i="12"/>
  <c r="J4" i="12"/>
  <c r="I4" i="12"/>
  <c r="L21" i="12"/>
  <c r="K21" i="12"/>
  <c r="J21" i="12"/>
  <c r="I21" i="12"/>
  <c r="L20" i="12"/>
  <c r="K20" i="12"/>
  <c r="J20" i="12"/>
  <c r="I20" i="12"/>
  <c r="L17" i="12"/>
  <c r="K17" i="12"/>
  <c r="J17" i="12"/>
  <c r="I17" i="12"/>
  <c r="L16" i="12"/>
  <c r="K16" i="12"/>
  <c r="J16" i="12"/>
  <c r="I16" i="12"/>
  <c r="L13" i="12"/>
  <c r="K13" i="12"/>
  <c r="J13" i="12"/>
  <c r="I13" i="12"/>
  <c r="L12" i="12"/>
  <c r="K12" i="12"/>
  <c r="J12" i="12"/>
  <c r="I12" i="12"/>
  <c r="L9" i="12"/>
  <c r="K9" i="12"/>
  <c r="J9" i="12"/>
  <c r="I9" i="12"/>
  <c r="L8" i="12"/>
  <c r="K8" i="12"/>
  <c r="J8" i="12"/>
  <c r="I8" i="12"/>
  <c r="AB18" i="1"/>
  <c r="AB19" i="1"/>
  <c r="AC19" i="1"/>
  <c r="AF19" i="1"/>
  <c r="AG19" i="1"/>
  <c r="AG18" i="1"/>
  <c r="AF18" i="1"/>
  <c r="S116" i="1"/>
  <c r="X107" i="1"/>
  <c r="X78" i="1"/>
  <c r="X44" i="1"/>
  <c r="X22" i="1"/>
  <c r="S170" i="1"/>
  <c r="S142" i="1"/>
  <c r="S37" i="1"/>
  <c r="Q14" i="3"/>
  <c r="R13" i="3"/>
  <c r="Q13" i="3"/>
  <c r="S38" i="3"/>
  <c r="R38" i="3"/>
  <c r="Q38" i="3"/>
  <c r="S37" i="3"/>
  <c r="R37" i="3"/>
  <c r="Q37" i="3"/>
  <c r="S26" i="3"/>
  <c r="R26" i="3"/>
  <c r="Q26" i="3"/>
  <c r="S25" i="3"/>
  <c r="R25" i="3"/>
  <c r="Q25" i="3"/>
  <c r="M14" i="3"/>
  <c r="J14" i="3"/>
  <c r="M13" i="3"/>
  <c r="J13" i="3"/>
  <c r="M12" i="3"/>
  <c r="J12" i="3"/>
  <c r="M11" i="3"/>
  <c r="N12" i="3" s="1"/>
  <c r="J11" i="3"/>
  <c r="M10" i="3"/>
  <c r="J10" i="3"/>
  <c r="M9" i="3"/>
  <c r="J9" i="3"/>
  <c r="M8" i="3"/>
  <c r="J8" i="3"/>
  <c r="M7" i="3"/>
  <c r="J7" i="3"/>
  <c r="M6" i="3"/>
  <c r="J6" i="3"/>
  <c r="M5" i="3"/>
  <c r="J5" i="3"/>
  <c r="M4" i="3"/>
  <c r="J4" i="3"/>
  <c r="L38" i="10"/>
  <c r="K38" i="10"/>
  <c r="J38" i="10"/>
  <c r="L37" i="10"/>
  <c r="K37" i="10"/>
  <c r="J37" i="10"/>
  <c r="L25" i="10"/>
  <c r="K25" i="10"/>
  <c r="J25" i="10"/>
  <c r="L24" i="10"/>
  <c r="K24" i="10"/>
  <c r="J24" i="10"/>
  <c r="L12" i="10"/>
  <c r="K12" i="10"/>
  <c r="J12" i="10"/>
  <c r="L11" i="10"/>
  <c r="K11" i="10"/>
  <c r="J11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K10" i="9"/>
  <c r="L11" i="9"/>
  <c r="K11" i="9"/>
  <c r="J11" i="9"/>
  <c r="L10" i="9"/>
  <c r="J10" i="9"/>
  <c r="G4" i="9"/>
  <c r="G5" i="9"/>
  <c r="G6" i="9"/>
  <c r="G7" i="9"/>
  <c r="G8" i="9"/>
  <c r="G9" i="9"/>
  <c r="G10" i="9"/>
  <c r="G11" i="9"/>
  <c r="G12" i="9"/>
  <c r="G13" i="9"/>
  <c r="G14" i="9"/>
  <c r="G15" i="9"/>
  <c r="G3" i="9"/>
  <c r="K11" i="8"/>
  <c r="K10" i="8"/>
  <c r="J11" i="8"/>
  <c r="J10" i="8"/>
  <c r="G4" i="8"/>
  <c r="G5" i="8"/>
  <c r="G6" i="8"/>
  <c r="G7" i="8"/>
  <c r="G8" i="8"/>
  <c r="G9" i="8"/>
  <c r="G10" i="8"/>
  <c r="G11" i="8"/>
  <c r="G12" i="8"/>
  <c r="G3" i="8"/>
  <c r="K14" i="2"/>
  <c r="J14" i="2"/>
  <c r="K13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D65" i="1"/>
  <c r="G12" i="3"/>
  <c r="J24" i="7"/>
  <c r="J17" i="7"/>
  <c r="J12" i="7"/>
  <c r="P4" i="6"/>
  <c r="J21" i="6"/>
  <c r="J14" i="6"/>
  <c r="J8" i="6"/>
  <c r="P21" i="6"/>
  <c r="P20" i="6"/>
  <c r="P19" i="6"/>
  <c r="P18" i="6"/>
  <c r="P17" i="6"/>
  <c r="P16" i="6"/>
  <c r="P14" i="6"/>
  <c r="P13" i="6"/>
  <c r="P12" i="6"/>
  <c r="P11" i="6"/>
  <c r="P10" i="6"/>
  <c r="P8" i="6"/>
  <c r="P7" i="6"/>
  <c r="P6" i="6"/>
  <c r="P5" i="6"/>
  <c r="J27" i="5"/>
  <c r="H27" i="5"/>
  <c r="F27" i="5"/>
  <c r="J18" i="5"/>
  <c r="H18" i="5"/>
  <c r="F18" i="5"/>
  <c r="J13" i="5"/>
  <c r="H13" i="5"/>
  <c r="F13" i="5"/>
  <c r="K15" i="4"/>
  <c r="K14" i="4"/>
  <c r="J15" i="4"/>
  <c r="J14" i="4"/>
  <c r="I15" i="4"/>
  <c r="I14" i="4"/>
  <c r="H15" i="4"/>
  <c r="H14" i="4"/>
  <c r="S14" i="3"/>
  <c r="S13" i="3"/>
  <c r="R14" i="3"/>
  <c r="I13" i="2"/>
  <c r="I14" i="2"/>
  <c r="AD19" i="1"/>
  <c r="AD18" i="1"/>
  <c r="AC18" i="1"/>
  <c r="N83" i="1"/>
  <c r="N68" i="1"/>
  <c r="N48" i="1"/>
  <c r="N27" i="1"/>
  <c r="I64" i="1"/>
  <c r="I83" i="1"/>
  <c r="I46" i="1"/>
  <c r="I22" i="1"/>
  <c r="D79" i="1"/>
  <c r="D64" i="1"/>
  <c r="D29" i="1"/>
  <c r="D50" i="1"/>
  <c r="K12" i="3" l="1"/>
  <c r="J13" i="2"/>
</calcChain>
</file>

<file path=xl/sharedStrings.xml><?xml version="1.0" encoding="utf-8"?>
<sst xmlns="http://schemas.openxmlformats.org/spreadsheetml/2006/main" count="1890" uniqueCount="277">
  <si>
    <t>VECTOR</t>
  </si>
  <si>
    <t>Animal 1</t>
  </si>
  <si>
    <t>Width</t>
  </si>
  <si>
    <t>Animal</t>
  </si>
  <si>
    <t>Animal 2</t>
  </si>
  <si>
    <t>Animal 3</t>
  </si>
  <si>
    <t>Animal 4</t>
  </si>
  <si>
    <t>Average</t>
  </si>
  <si>
    <t>VEGFA</t>
  </si>
  <si>
    <t>None</t>
  </si>
  <si>
    <t>Uninjected</t>
  </si>
  <si>
    <t>-</t>
  </si>
  <si>
    <t>Summary</t>
  </si>
  <si>
    <t>VEGF-C C165S</t>
  </si>
  <si>
    <t>SD</t>
  </si>
  <si>
    <t>per mm2</t>
  </si>
  <si>
    <t>wt</t>
  </si>
  <si>
    <t>flox/+</t>
  </si>
  <si>
    <t>genotype</t>
  </si>
  <si>
    <t>branch points</t>
  </si>
  <si>
    <t>Genotype</t>
  </si>
  <si>
    <t>image_name</t>
  </si>
  <si>
    <t>vessel_area_fraction</t>
  </si>
  <si>
    <t>branchpoint_count</t>
  </si>
  <si>
    <t>C1-MAX_20230914 r2 flox flox hadcre p2-p21 10x tam .lif - Region 1_Merged.mat</t>
  </si>
  <si>
    <t>C4-MAX_20240417 vegfr2 lx lx hadcre proxcre p2 p20 10x tam.lif - Region 1_Merged-1.mat</t>
  </si>
  <si>
    <t>C4-MAX_20240417 vegfr2 lx lx hadcre proxcre p2 p20 10x tam.lif - Region 4_Merged-1.mat</t>
  </si>
  <si>
    <t>C4-MAX_20240723 vegfr2 lx + had cre prox1cre p2 -p20 10x tamoxifen .lif - Region 2_Merged-1.mat</t>
  </si>
  <si>
    <t>C4-MAX_20240723 vegfr2 lx + had cre prox1cre p2 -p20 10x tamoxifen .lif - Region 3_Merged-1.mat</t>
  </si>
  <si>
    <t>C4-MAX_20240723 vegfr2 lx + had cre prox1cre p2 -p20 10x tamoxifen .lif - Region 4_Merged-1.mat</t>
  </si>
  <si>
    <t>C4-MAX_20240723 vegfr2 lx + had cre prox1cre p2 -p20 10x tamoxifen .lif - Region 5_Merged-1.mat</t>
  </si>
  <si>
    <t>C4-MAX_20240724 hadcre prox1cre p2-p20 10x tam .lif - Region 1_Merged-1.mat</t>
  </si>
  <si>
    <t>C4-MAX_20240724 hadcre prox1cre p2-p20 10x tam .lif - Region 2_Merged-1.mat</t>
  </si>
  <si>
    <t>C4-MAX_20240724 hadcre prox1cre p2-p20 10x tam .lif - Region 3_Merged-1.mat</t>
  </si>
  <si>
    <t>C4-MAX_20240724 hadcre prox1cre p2-p20 10x tam .lif - Region 4_Merged-1.mat</t>
  </si>
  <si>
    <t>mouse ID</t>
  </si>
  <si>
    <t>Group</t>
  </si>
  <si>
    <t>flox/flox</t>
  </si>
  <si>
    <t>Summary - lymphatic coverage</t>
  </si>
  <si>
    <t>Cre wt</t>
  </si>
  <si>
    <t>Pik3ca flox/flox</t>
  </si>
  <si>
    <t>AAV-VEGF-C</t>
  </si>
  <si>
    <t>Mouse ID</t>
  </si>
  <si>
    <t>LYVE1-high</t>
  </si>
  <si>
    <t>LYVE1-intermed</t>
  </si>
  <si>
    <t>LYVE1-low</t>
  </si>
  <si>
    <t>Sample</t>
  </si>
  <si>
    <t>Prox1-CreERT2</t>
  </si>
  <si>
    <t>%EC</t>
  </si>
  <si>
    <t>%BEC of all EC</t>
  </si>
  <si>
    <t>%LEC of all EC</t>
  </si>
  <si>
    <t>%GFP+ BEC</t>
  </si>
  <si>
    <t>Ki67+ of all BEC</t>
  </si>
  <si>
    <t>%GFP+ LEC</t>
  </si>
  <si>
    <t>%GFP- LEC</t>
  </si>
  <si>
    <t>Ki67+ of all LEC</t>
  </si>
  <si>
    <t>normalized KI67 of LEC</t>
  </si>
  <si>
    <t>Ki67+ of all GFP+ LEC</t>
  </si>
  <si>
    <t>lx/lx</t>
  </si>
  <si>
    <t>mTmG/+</t>
  </si>
  <si>
    <t>N/A</t>
  </si>
  <si>
    <t>+</t>
  </si>
  <si>
    <t>lx/+</t>
  </si>
  <si>
    <t>iSuRe-Cre</t>
  </si>
  <si>
    <t>%Tom+ BEC</t>
  </si>
  <si>
    <t>%Tom+ LEC</t>
  </si>
  <si>
    <t>%Tom- LEC</t>
  </si>
  <si>
    <t>Ki67+ of all Tom+ LEC</t>
  </si>
  <si>
    <t>Ki67+ of all Tom- LEC</t>
  </si>
  <si>
    <t>het</t>
  </si>
  <si>
    <t>lx//lx</t>
  </si>
  <si>
    <t>Rosa</t>
  </si>
  <si>
    <t>Vegfr3</t>
  </si>
  <si>
    <t>Vegfr2</t>
  </si>
  <si>
    <t>M</t>
  </si>
  <si>
    <t>F</t>
  </si>
  <si>
    <t>ID</t>
  </si>
  <si>
    <t>57722 left</t>
  </si>
  <si>
    <t>57722 right</t>
  </si>
  <si>
    <t>Branchpoint per mm2</t>
  </si>
  <si>
    <t>Genotype / sex</t>
  </si>
  <si>
    <t>Sex</t>
  </si>
  <si>
    <t>flox/flox ; cre wt</t>
  </si>
  <si>
    <t>flox/flox ; cre +</t>
  </si>
  <si>
    <t>Pik3ca wt - AAV-VEGF-C</t>
  </si>
  <si>
    <t>Pik3ca wt - CTRL</t>
  </si>
  <si>
    <t>Pik3ca mutant - AAV-VEGF-C</t>
  </si>
  <si>
    <t>Pik3ca mutant - CTRL</t>
  </si>
  <si>
    <t>n/a*</t>
  </si>
  <si>
    <t>nd*</t>
  </si>
  <si>
    <t>Vegfr2 flox/flox</t>
  </si>
  <si>
    <t>Vegfr2 flox/+</t>
  </si>
  <si>
    <t>Vegfr2 wt</t>
  </si>
  <si>
    <t>flox/flox ; iSuRe-HadCre het; cre+</t>
  </si>
  <si>
    <t>flox/+ ; iSuRe-HadCre het; cre+</t>
  </si>
  <si>
    <t>wt ; iSuRe-HadCre het; cre+</t>
  </si>
  <si>
    <t>flox/flox ; iSuRe-Cre het; cre+</t>
  </si>
  <si>
    <t>flox/+ ; iSuRe-Cre het; cre+</t>
  </si>
  <si>
    <t>flox/+ ; iSuRe-Cre het; cre-</t>
  </si>
  <si>
    <t>wt ; iSuRe-Cre het; cre-</t>
  </si>
  <si>
    <t>flox/flox ; iSuRe-Cre het; cre-</t>
  </si>
  <si>
    <t>wt ; iSuRe-Cre het; cre+</t>
  </si>
  <si>
    <t>51850 Prox1-GFP+ female</t>
  </si>
  <si>
    <t>51851 Prox1-GFP+ female left ear</t>
  </si>
  <si>
    <t>51851 Prox1-GFP+ female right ear</t>
  </si>
  <si>
    <t>51851 Prox1-GFP+ female average</t>
  </si>
  <si>
    <t>173624 Efnb2-GfP+ male</t>
  </si>
  <si>
    <t>026795   Vegfr2 flox/flox; HadCre het; cre- male</t>
  </si>
  <si>
    <t>026800  Vegfr2 flox/+; HadCre het; cre- male</t>
  </si>
  <si>
    <t>26804 Vegfr2 flox/+; HadCre het; cre- female</t>
  </si>
  <si>
    <t>026805 Vegfr2 flox/flox; HadCre het; cre- female</t>
  </si>
  <si>
    <t>26198 Vegfr2 flox/flox; HadCre het; cre- male</t>
  </si>
  <si>
    <t>180073 Vegfr2 flox/flox; iSuRe-Cre het; cre- male</t>
  </si>
  <si>
    <t>177419 Vegfr2 flox/+; iSuRe-Cre het; cre- female</t>
  </si>
  <si>
    <t>177417 Vegfr2 flox/+; iSuRe-Cre het; cre- female</t>
  </si>
  <si>
    <t>Vegfr2 flox/-</t>
  </si>
  <si>
    <t>* Mice culled at weaning age before dtabase IDs were generated</t>
  </si>
  <si>
    <t>R2 flox/+;Cre wt</t>
  </si>
  <si>
    <t>R2 flox/+; Cre+</t>
  </si>
  <si>
    <t>R2 flox/-; Cre wt</t>
  </si>
  <si>
    <t>R2 flox/-; Cre+</t>
  </si>
  <si>
    <t>Heterozygote       (Vegfr2 flox/+;Cre+ or Vegfr2 flox/-;Cre wt)</t>
  </si>
  <si>
    <t>Mutant                   Vegfr2 flox/-; Cre+</t>
  </si>
  <si>
    <t>Wildtype               (Vegfr2 wt)</t>
  </si>
  <si>
    <t>Wildtype</t>
  </si>
  <si>
    <t>Heterozygote</t>
  </si>
  <si>
    <t>Mutant</t>
  </si>
  <si>
    <t>male</t>
  </si>
  <si>
    <t>female</t>
  </si>
  <si>
    <t>total ends</t>
  </si>
  <si>
    <t>VEGFR2+ ends</t>
  </si>
  <si>
    <t>%VEGFR2+ ends</t>
  </si>
  <si>
    <t>end count</t>
  </si>
  <si>
    <t>%VEGFR2+ tip</t>
  </si>
  <si>
    <t>VEGFR2+ tip</t>
  </si>
  <si>
    <t>ends in the tip region</t>
  </si>
  <si>
    <t>ends in the central region</t>
  </si>
  <si>
    <t>total end count</t>
  </si>
  <si>
    <t xml:space="preserve">total vessel ends </t>
  </si>
  <si>
    <t>Tip occupancy</t>
  </si>
  <si>
    <t>Vessel ends</t>
  </si>
  <si>
    <t>R2 flox/-; Cre-</t>
  </si>
  <si>
    <t>R2 flox/+; Cre-</t>
  </si>
  <si>
    <t>Wildtype (Vegfr2 wt)</t>
  </si>
  <si>
    <t>Mutant (Vegfr2 flox/-; Cre+)</t>
  </si>
  <si>
    <t>Heterozygote (Vegfr2 flox/+; Cre+ or Vegfr2 flox/-; Cre-)</t>
  </si>
  <si>
    <t>Branch points</t>
  </si>
  <si>
    <t>Vessel ends/mm2</t>
  </si>
  <si>
    <t>Tissue area (um2)</t>
  </si>
  <si>
    <t>Summary - branch points</t>
  </si>
  <si>
    <t>Summary - vessel ends (central region)</t>
  </si>
  <si>
    <t>Vessel ends (central)</t>
  </si>
  <si>
    <t>Wildtype
(Vegfr2 wt)</t>
  </si>
  <si>
    <t>Mutant 
(Vegfr2 flox/-; Cre+)</t>
  </si>
  <si>
    <t>Heterozygote (Vegfr2 flox/+;Cre+ or Vegfr2 flox/-;Cre wt)</t>
  </si>
  <si>
    <t>not imaged</t>
  </si>
  <si>
    <t>tdom+ of LYVE1high</t>
  </si>
  <si>
    <t>Vegfr3 wt</t>
  </si>
  <si>
    <t>Vegfr3 flox/+</t>
  </si>
  <si>
    <t>Vegfr3 flox/flox</t>
  </si>
  <si>
    <t>% of LEC</t>
  </si>
  <si>
    <t>%KI67-tdTom+</t>
  </si>
  <si>
    <t>%KI67 GFP+</t>
  </si>
  <si>
    <t>%LEC</t>
  </si>
  <si>
    <t>Fig. 3f</t>
  </si>
  <si>
    <t>Fig. 3e</t>
  </si>
  <si>
    <t>WT</t>
  </si>
  <si>
    <t>Animal 2 (ear 2)</t>
  </si>
  <si>
    <t>Vegfr2-flox/flox</t>
  </si>
  <si>
    <t>Vegfr2-flox/flox; Vegfr1-CreERT2</t>
  </si>
  <si>
    <t>gfp+</t>
  </si>
  <si>
    <t>tom+</t>
  </si>
  <si>
    <t>total</t>
  </si>
  <si>
    <t>MRH2_1st ear</t>
  </si>
  <si>
    <t>MRH2_2nd ear</t>
  </si>
  <si>
    <t>MRH3_1st ear</t>
  </si>
  <si>
    <t>MRH3_2nd ear</t>
  </si>
  <si>
    <t>MRH5_1st ear</t>
  </si>
  <si>
    <t>MRH5_2nd ear</t>
  </si>
  <si>
    <t>MRH6_1st ear</t>
  </si>
  <si>
    <t>MRH6_2nd ear</t>
  </si>
  <si>
    <t>Animal 5</t>
  </si>
  <si>
    <t>Animal 6</t>
  </si>
  <si>
    <t>Cap</t>
  </si>
  <si>
    <t>Col</t>
  </si>
  <si>
    <t>Total number:</t>
  </si>
  <si>
    <t>%LV area</t>
  </si>
  <si>
    <t>R3 flox/flox;R2 flox/+</t>
  </si>
  <si>
    <t>R2 flox/flox;R3 flox/flox</t>
  </si>
  <si>
    <t>R2 flox/flox;R3 wt</t>
  </si>
  <si>
    <t>Vegfr2 flox</t>
  </si>
  <si>
    <t>Vegfr3 flox</t>
  </si>
  <si>
    <t>R26-iSuReHadCre</t>
  </si>
  <si>
    <t>HadCre/wt</t>
  </si>
  <si>
    <t>normalized %LV area</t>
  </si>
  <si>
    <t>Nomalized %LV area: %LV area is normalized to the average of %LV area value of Cre wt group</t>
  </si>
  <si>
    <t>Total area: edge region of 100um away from the punch edge</t>
  </si>
  <si>
    <t>spiky ends</t>
  </si>
  <si>
    <t>spiky ends/area</t>
  </si>
  <si>
    <t>Spiky ends: number of spiky ends within the region of 200um away from the punsch edge</t>
  </si>
  <si>
    <r>
      <t xml:space="preserve">LV area: area of LV within the region of </t>
    </r>
    <r>
      <rPr>
        <b/>
        <sz val="12"/>
        <color theme="1"/>
        <rFont val="Calibri"/>
        <family val="2"/>
        <scheme val="minor"/>
      </rPr>
      <t>100um</t>
    </r>
    <r>
      <rPr>
        <sz val="12"/>
        <color theme="1"/>
        <rFont val="Calibri"/>
        <family val="2"/>
        <scheme val="minor"/>
      </rPr>
      <t xml:space="preserve"> away from the punsch edge</t>
    </r>
  </si>
  <si>
    <t>WT_no VEGFC</t>
  </si>
  <si>
    <t>Normalized CTCF</t>
  </si>
  <si>
    <t>Pik3ca lx/lx_no VEGFC</t>
  </si>
  <si>
    <t>WT_+VEGFC</t>
  </si>
  <si>
    <t>Pik3ca lx/lx_+VEGFC</t>
  </si>
  <si>
    <t>Permeabilized</t>
  </si>
  <si>
    <t>Unpermeabilized</t>
  </si>
  <si>
    <t>mouse ID and gender?</t>
  </si>
  <si>
    <r>
      <t xml:space="preserve">Total area: edge region of </t>
    </r>
    <r>
      <rPr>
        <b/>
        <sz val="12"/>
        <color theme="1"/>
        <rFont val="Calibri"/>
        <family val="2"/>
        <scheme val="minor"/>
      </rPr>
      <t>200um</t>
    </r>
    <r>
      <rPr>
        <sz val="12"/>
        <color theme="1"/>
        <rFont val="Calibri"/>
        <family val="2"/>
        <scheme val="minor"/>
      </rPr>
      <t xml:space="preserve"> away from the punch edge</t>
    </r>
  </si>
  <si>
    <t>2 days post</t>
  </si>
  <si>
    <t>3 days post</t>
  </si>
  <si>
    <t>5 days post</t>
  </si>
  <si>
    <t>%spiky sprouts</t>
  </si>
  <si>
    <t>%blunt with sprouts</t>
  </si>
  <si>
    <t>%blunt sprouts</t>
  </si>
  <si>
    <t>2 days post induction</t>
  </si>
  <si>
    <t>3 days post induction</t>
  </si>
  <si>
    <t>5 days post induction</t>
  </si>
  <si>
    <t>capillary morphology</t>
  </si>
  <si>
    <t>KI67+ blunt-ended vessels</t>
  </si>
  <si>
    <t>total blunt ends</t>
  </si>
  <si>
    <t>KI67+ blunt ends</t>
  </si>
  <si>
    <t>%KI67+ blunt ends</t>
  </si>
  <si>
    <t>%KI67- blunt ends</t>
  </si>
  <si>
    <t>Experiment 1</t>
  </si>
  <si>
    <t>Experiment 2</t>
  </si>
  <si>
    <t>Average of two experiments</t>
  </si>
  <si>
    <t>4 days post induction</t>
  </si>
  <si>
    <t>6 days post induction</t>
  </si>
  <si>
    <t>4 days post</t>
  </si>
  <si>
    <t>6 days post</t>
  </si>
  <si>
    <t>KI67+ spiky-ended vessels</t>
  </si>
  <si>
    <t>total spiky ends</t>
  </si>
  <si>
    <t>KI67+ spiky ends</t>
  </si>
  <si>
    <t>%KI67+ spiky ends</t>
  </si>
  <si>
    <t>%KI67- spiky ends</t>
  </si>
  <si>
    <t>AAV-VEGFC</t>
  </si>
  <si>
    <t>Pik3ca-H1047R</t>
  </si>
  <si>
    <t>Blunt</t>
  </si>
  <si>
    <t>Blunt with sprouts</t>
  </si>
  <si>
    <t>Spiky</t>
  </si>
  <si>
    <t>Excluded because data only from cap</t>
  </si>
  <si>
    <t>Relative spiky end density (fold change vs control)</t>
  </si>
  <si>
    <t>Relative spiky end density (fold change vs control): value of spiky ends/area is normalized to the average of spiky ends/area of Cre wt group</t>
  </si>
  <si>
    <t>TaM1386L_female</t>
  </si>
  <si>
    <t>TaM1381L_female</t>
  </si>
  <si>
    <t>TaM1649L_female</t>
  </si>
  <si>
    <t>TaM1650L_female</t>
  </si>
  <si>
    <t>TaM1376L_Male</t>
  </si>
  <si>
    <t>TaM1377L_Male</t>
  </si>
  <si>
    <t>TaM1380L_Female</t>
  </si>
  <si>
    <t>TaM1657L_Male</t>
  </si>
  <si>
    <t>TaM1659L_Male</t>
  </si>
  <si>
    <t>TaM1379L_Male</t>
  </si>
  <si>
    <t>TaM1378L_Male</t>
  </si>
  <si>
    <t>TaM1661L_Female</t>
  </si>
  <si>
    <t>TaM1662L_Female</t>
  </si>
  <si>
    <t>Tm112b_Male</t>
  </si>
  <si>
    <t>Tm113b_Male</t>
  </si>
  <si>
    <t>Tam1756_Male</t>
  </si>
  <si>
    <t>Tam1757_Male</t>
  </si>
  <si>
    <t>Tm114b_Female</t>
  </si>
  <si>
    <t>Tm115b_Female</t>
  </si>
  <si>
    <t>Tam1758_Male</t>
  </si>
  <si>
    <t>Tam1759_Male</t>
  </si>
  <si>
    <t>Tm116b_Female</t>
  </si>
  <si>
    <t>Tam1760_Male</t>
  </si>
  <si>
    <t>Tam1761_Female</t>
  </si>
  <si>
    <t>total area (um2)</t>
  </si>
  <si>
    <t>LV area (um2)</t>
  </si>
  <si>
    <t>n/a</t>
  </si>
  <si>
    <t>Cre wt; Pik3ca wt/wt</t>
  </si>
  <si>
    <t>Cre+; Pik3ca wt/wt</t>
  </si>
  <si>
    <t>Cre wt; Pik3ca flox/flox</t>
  </si>
  <si>
    <t>Cre+, Pik3ca flox/flox</t>
  </si>
  <si>
    <t>Cre+; Pik3ca flox/flox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</si>
</sst>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2" tint="-0.249977111117893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FF7F8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8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6" fillId="0" borderId="0" xfId="0" applyFont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0" fillId="0" borderId="3" xfId="0" applyNumberFormat="1" applyBorder="1"/>
    <xf numFmtId="0" fontId="3" fillId="0" borderId="3" xfId="0" applyFont="1" applyBorder="1"/>
    <xf numFmtId="0" fontId="5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3" xfId="0" applyFont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3" fillId="0" borderId="5" xfId="0" applyFont="1" applyBorder="1"/>
    <xf numFmtId="0" fontId="1" fillId="0" borderId="11" xfId="0" applyFont="1" applyBorder="1"/>
    <xf numFmtId="0" fontId="6" fillId="0" borderId="13" xfId="0" applyFont="1" applyBorder="1"/>
    <xf numFmtId="0" fontId="0" fillId="0" borderId="3" xfId="0" applyBorder="1" applyAlignment="1">
      <alignment vertical="center"/>
    </xf>
    <xf numFmtId="0" fontId="1" fillId="3" borderId="3" xfId="0" applyFont="1" applyFill="1" applyBorder="1" applyAlignment="1">
      <alignment horizontal="center"/>
    </xf>
    <xf numFmtId="164" fontId="7" fillId="4" borderId="3" xfId="0" applyNumberFormat="1" applyFont="1" applyFill="1" applyBorder="1"/>
    <xf numFmtId="164" fontId="7" fillId="5" borderId="3" xfId="0" applyNumberFormat="1" applyFont="1" applyFill="1" applyBorder="1"/>
    <xf numFmtId="164" fontId="7" fillId="6" borderId="17" xfId="0" applyNumberFormat="1" applyFont="1" applyFill="1" applyBorder="1"/>
    <xf numFmtId="164" fontId="7" fillId="6" borderId="3" xfId="0" applyNumberFormat="1" applyFont="1" applyFill="1" applyBorder="1"/>
    <xf numFmtId="0" fontId="8" fillId="0" borderId="3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8" fillId="0" borderId="17" xfId="0" applyFon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7" xfId="0" applyBorder="1"/>
    <xf numFmtId="0" fontId="8" fillId="0" borderId="4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/>
    <xf numFmtId="164" fontId="0" fillId="7" borderId="20" xfId="0" applyNumberFormat="1" applyFill="1" applyBorder="1" applyAlignment="1">
      <alignment horizontal="center"/>
    </xf>
    <xf numFmtId="164" fontId="0" fillId="7" borderId="21" xfId="0" applyNumberFormat="1" applyFill="1" applyBorder="1" applyAlignment="1">
      <alignment horizontal="center"/>
    </xf>
    <xf numFmtId="0" fontId="0" fillId="7" borderId="20" xfId="0" applyFill="1" applyBorder="1"/>
    <xf numFmtId="0" fontId="0" fillId="7" borderId="21" xfId="0" applyFill="1" applyBorder="1"/>
    <xf numFmtId="0" fontId="1" fillId="7" borderId="0" xfId="0" applyFont="1" applyFill="1"/>
    <xf numFmtId="0" fontId="0" fillId="7" borderId="0" xfId="0" applyFill="1"/>
    <xf numFmtId="0" fontId="0" fillId="0" borderId="3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8" fillId="7" borderId="26" xfId="0" applyFont="1" applyFill="1" applyBorder="1" applyAlignment="1">
      <alignment horizontal="center"/>
    </xf>
    <xf numFmtId="164" fontId="0" fillId="7" borderId="27" xfId="0" applyNumberFormat="1" applyFill="1" applyBorder="1" applyAlignment="1">
      <alignment horizontal="center"/>
    </xf>
    <xf numFmtId="0" fontId="0" fillId="7" borderId="27" xfId="0" applyFill="1" applyBorder="1"/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7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2" xfId="0" applyFont="1" applyBorder="1"/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9" fontId="0" fillId="0" borderId="3" xfId="1" applyFont="1" applyBorder="1" applyAlignment="1">
      <alignment horizontal="center"/>
    </xf>
    <xf numFmtId="9" fontId="0" fillId="0" borderId="3" xfId="1" applyFont="1" applyBorder="1" applyAlignment="1">
      <alignment horizontal="center" vertical="center"/>
    </xf>
    <xf numFmtId="9" fontId="5" fillId="2" borderId="3" xfId="1" applyFont="1" applyFill="1" applyBorder="1" applyAlignment="1">
      <alignment horizontal="center"/>
    </xf>
    <xf numFmtId="0" fontId="5" fillId="2" borderId="3" xfId="1" applyNumberFormat="1" applyFont="1" applyFill="1" applyBorder="1" applyAlignment="1">
      <alignment horizontal="center"/>
    </xf>
    <xf numFmtId="0" fontId="0" fillId="0" borderId="3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16" xfId="0" applyBorder="1"/>
    <xf numFmtId="0" fontId="0" fillId="0" borderId="5" xfId="0" applyBorder="1"/>
    <xf numFmtId="0" fontId="1" fillId="0" borderId="14" xfId="0" applyFont="1" applyBorder="1"/>
    <xf numFmtId="0" fontId="0" fillId="0" borderId="7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0" fillId="0" borderId="28" xfId="0" applyBorder="1"/>
    <xf numFmtId="0" fontId="3" fillId="0" borderId="23" xfId="0" applyFont="1" applyBorder="1"/>
    <xf numFmtId="0" fontId="0" fillId="0" borderId="29" xfId="0" applyBorder="1"/>
    <xf numFmtId="0" fontId="0" fillId="0" borderId="24" xfId="0" applyBorder="1"/>
    <xf numFmtId="0" fontId="0" fillId="0" borderId="30" xfId="0" applyBorder="1"/>
    <xf numFmtId="0" fontId="6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left" vertical="center"/>
    </xf>
    <xf numFmtId="164" fontId="10" fillId="9" borderId="3" xfId="0" applyNumberFormat="1" applyFont="1" applyFill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164" fontId="7" fillId="4" borderId="31" xfId="0" applyNumberFormat="1" applyFont="1" applyFill="1" applyBorder="1"/>
    <xf numFmtId="164" fontId="7" fillId="5" borderId="31" xfId="0" applyNumberFormat="1" applyFont="1" applyFill="1" applyBorder="1"/>
    <xf numFmtId="164" fontId="7" fillId="6" borderId="32" xfId="0" applyNumberFormat="1" applyFont="1" applyFill="1" applyBorder="1"/>
    <xf numFmtId="164" fontId="7" fillId="6" borderId="31" xfId="0" applyNumberFormat="1" applyFont="1" applyFill="1" applyBorder="1"/>
    <xf numFmtId="164" fontId="10" fillId="9" borderId="31" xfId="0" applyNumberFormat="1" applyFont="1" applyFill="1" applyBorder="1" applyAlignment="1">
      <alignment horizontal="center"/>
    </xf>
    <xf numFmtId="164" fontId="10" fillId="9" borderId="19" xfId="0" applyNumberFormat="1" applyFont="1" applyFill="1" applyBorder="1" applyAlignment="1">
      <alignment horizontal="center"/>
    </xf>
    <xf numFmtId="164" fontId="10" fillId="9" borderId="21" xfId="0" applyNumberFormat="1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164" fontId="7" fillId="4" borderId="33" xfId="0" applyNumberFormat="1" applyFont="1" applyFill="1" applyBorder="1"/>
    <xf numFmtId="164" fontId="7" fillId="5" borderId="33" xfId="0" applyNumberFormat="1" applyFont="1" applyFill="1" applyBorder="1"/>
    <xf numFmtId="164" fontId="7" fillId="6" borderId="35" xfId="0" applyNumberFormat="1" applyFont="1" applyFill="1" applyBorder="1"/>
    <xf numFmtId="164" fontId="7" fillId="6" borderId="33" xfId="0" applyNumberFormat="1" applyFont="1" applyFill="1" applyBorder="1"/>
    <xf numFmtId="164" fontId="10" fillId="9" borderId="33" xfId="0" applyNumberFormat="1" applyFont="1" applyFill="1" applyBorder="1" applyAlignment="1">
      <alignment horizontal="center"/>
    </xf>
    <xf numFmtId="164" fontId="10" fillId="9" borderId="23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164" fontId="11" fillId="7" borderId="27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7" borderId="36" xfId="0" applyNumberFormat="1" applyFill="1" applyBorder="1" applyAlignment="1">
      <alignment horizontal="center"/>
    </xf>
    <xf numFmtId="164" fontId="0" fillId="7" borderId="37" xfId="0" applyNumberFormat="1" applyFill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1" xfId="0" applyFont="1" applyBorder="1"/>
    <xf numFmtId="164" fontId="0" fillId="7" borderId="45" xfId="0" applyNumberFormat="1" applyFill="1" applyBorder="1" applyAlignment="1">
      <alignment horizontal="center"/>
    </xf>
    <xf numFmtId="2" fontId="0" fillId="0" borderId="0" xfId="0" applyNumberFormat="1"/>
    <xf numFmtId="2" fontId="5" fillId="0" borderId="3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165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165" fontId="12" fillId="0" borderId="3" xfId="0" applyNumberFormat="1" applyFont="1" applyBorder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5" fillId="7" borderId="5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41" xfId="0" applyFont="1" applyFill="1" applyBorder="1" applyAlignment="1">
      <alignment horizontal="center" vertical="center"/>
    </xf>
    <xf numFmtId="0" fontId="5" fillId="7" borderId="44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2" borderId="2" xfId="0" applyFill="1" applyBorder="1" applyAlignment="1">
      <alignment horizontal="center"/>
    </xf>
    <xf numFmtId="0" fontId="5" fillId="12" borderId="0" xfId="0" applyFont="1" applyFill="1" applyAlignment="1">
      <alignment horizontal="center" vertical="center"/>
    </xf>
    <xf numFmtId="0" fontId="5" fillId="12" borderId="48" xfId="0" applyFont="1" applyFill="1" applyBorder="1" applyAlignment="1">
      <alignment horizontal="center" vertical="center"/>
    </xf>
    <xf numFmtId="0" fontId="5" fillId="12" borderId="51" xfId="0" applyFont="1" applyFill="1" applyBorder="1" applyAlignment="1">
      <alignment horizontal="center" vertical="center"/>
    </xf>
    <xf numFmtId="0" fontId="5" fillId="12" borderId="40" xfId="0" applyFont="1" applyFill="1" applyBorder="1" applyAlignment="1">
      <alignment horizontal="center" vertical="center"/>
    </xf>
    <xf numFmtId="0" fontId="5" fillId="12" borderId="4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5" fillId="13" borderId="5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0" fillId="13" borderId="41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44" xfId="0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5" fillId="14" borderId="48" xfId="0" applyFont="1" applyFill="1" applyBorder="1" applyAlignment="1">
      <alignment horizontal="center" vertical="center"/>
    </xf>
    <xf numFmtId="0" fontId="5" fillId="14" borderId="51" xfId="0" applyFont="1" applyFill="1" applyBorder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1" fillId="14" borderId="0" xfId="0" applyFont="1" applyFill="1" applyAlignment="1">
      <alignment horizontal="center"/>
    </xf>
    <xf numFmtId="0" fontId="0" fillId="14" borderId="0" xfId="0" applyFill="1" applyAlignment="1">
      <alignment horizontal="center"/>
    </xf>
    <xf numFmtId="0" fontId="0" fillId="14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4" borderId="40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1" fillId="7" borderId="54" xfId="0" applyFont="1" applyFill="1" applyBorder="1" applyAlignment="1">
      <alignment horizontal="center"/>
    </xf>
    <xf numFmtId="0" fontId="0" fillId="7" borderId="50" xfId="0" applyFill="1" applyBorder="1" applyAlignment="1">
      <alignment horizontal="center" vertical="center"/>
    </xf>
    <xf numFmtId="0" fontId="0" fillId="7" borderId="50" xfId="0" applyFill="1" applyBorder="1" applyAlignment="1">
      <alignment horizontal="center"/>
    </xf>
    <xf numFmtId="0" fontId="5" fillId="7" borderId="50" xfId="0" applyFont="1" applyFill="1" applyBorder="1" applyAlignment="1">
      <alignment horizontal="center" vertical="center"/>
    </xf>
    <xf numFmtId="0" fontId="5" fillId="7" borderId="55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7" borderId="52" xfId="0" applyFont="1" applyFill="1" applyBorder="1" applyAlignment="1">
      <alignment horizontal="center" vertical="center"/>
    </xf>
    <xf numFmtId="0" fontId="1" fillId="7" borderId="57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5" fillId="7" borderId="6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7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1" fillId="12" borderId="56" xfId="0" applyFont="1" applyFill="1" applyBorder="1" applyAlignment="1">
      <alignment horizontal="center"/>
    </xf>
    <xf numFmtId="0" fontId="0" fillId="12" borderId="49" xfId="0" applyFill="1" applyBorder="1" applyAlignment="1">
      <alignment horizontal="center" vertical="center"/>
    </xf>
    <xf numFmtId="0" fontId="0" fillId="12" borderId="49" xfId="0" applyFill="1" applyBorder="1" applyAlignment="1">
      <alignment horizontal="center"/>
    </xf>
    <xf numFmtId="0" fontId="5" fillId="12" borderId="49" xfId="0" applyFont="1" applyFill="1" applyBorder="1" applyAlignment="1">
      <alignment horizontal="center" vertical="center"/>
    </xf>
    <xf numFmtId="0" fontId="5" fillId="12" borderId="58" xfId="0" applyFont="1" applyFill="1" applyBorder="1" applyAlignment="1">
      <alignment horizontal="center" vertical="center"/>
    </xf>
    <xf numFmtId="0" fontId="5" fillId="12" borderId="52" xfId="0" applyFont="1" applyFill="1" applyBorder="1" applyAlignment="1">
      <alignment horizontal="center" vertical="center"/>
    </xf>
    <xf numFmtId="0" fontId="14" fillId="16" borderId="0" xfId="0" applyFont="1" applyFill="1" applyAlignment="1">
      <alignment horizontal="center"/>
    </xf>
    <xf numFmtId="0" fontId="15" fillId="16" borderId="0" xfId="0" applyFont="1" applyFill="1" applyAlignment="1">
      <alignment horizontal="center"/>
    </xf>
    <xf numFmtId="0" fontId="1" fillId="16" borderId="0" xfId="0" applyFont="1" applyFill="1" applyAlignment="1">
      <alignment horizontal="center"/>
    </xf>
    <xf numFmtId="0" fontId="0" fillId="16" borderId="0" xfId="0" applyFill="1" applyAlignment="1">
      <alignment horizontal="center"/>
    </xf>
    <xf numFmtId="0" fontId="5" fillId="16" borderId="0" xfId="0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1" fillId="12" borderId="59" xfId="0" applyFont="1" applyFill="1" applyBorder="1" applyAlignment="1">
      <alignment horizontal="center"/>
    </xf>
    <xf numFmtId="0" fontId="0" fillId="12" borderId="60" xfId="0" applyFill="1" applyBorder="1" applyAlignment="1">
      <alignment horizontal="center"/>
    </xf>
    <xf numFmtId="0" fontId="5" fillId="12" borderId="61" xfId="0" applyFont="1" applyFill="1" applyBorder="1" applyAlignment="1">
      <alignment horizontal="center" vertical="center"/>
    </xf>
    <xf numFmtId="0" fontId="5" fillId="12" borderId="60" xfId="0" applyFont="1" applyFill="1" applyBorder="1" applyAlignment="1">
      <alignment horizontal="center" vertical="center"/>
    </xf>
    <xf numFmtId="0" fontId="5" fillId="12" borderId="59" xfId="0" applyFont="1" applyFill="1" applyBorder="1" applyAlignment="1">
      <alignment horizontal="center" vertical="center"/>
    </xf>
    <xf numFmtId="0" fontId="5" fillId="12" borderId="62" xfId="0" applyFont="1" applyFill="1" applyBorder="1" applyAlignment="1">
      <alignment horizontal="center" vertical="center"/>
    </xf>
    <xf numFmtId="0" fontId="1" fillId="13" borderId="56" xfId="0" applyFont="1" applyFill="1" applyBorder="1" applyAlignment="1">
      <alignment horizontal="center"/>
    </xf>
    <xf numFmtId="0" fontId="0" fillId="13" borderId="49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/>
    </xf>
    <xf numFmtId="0" fontId="5" fillId="13" borderId="49" xfId="0" applyFont="1" applyFill="1" applyBorder="1" applyAlignment="1">
      <alignment horizontal="center" vertical="center"/>
    </xf>
    <xf numFmtId="0" fontId="5" fillId="13" borderId="58" xfId="0" applyFont="1" applyFill="1" applyBorder="1" applyAlignment="1">
      <alignment horizontal="center" vertical="center"/>
    </xf>
    <xf numFmtId="0" fontId="5" fillId="13" borderId="52" xfId="0" applyFont="1" applyFill="1" applyBorder="1" applyAlignment="1">
      <alignment horizontal="center" vertical="center"/>
    </xf>
    <xf numFmtId="0" fontId="1" fillId="13" borderId="57" xfId="0" applyFont="1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5" fillId="13" borderId="6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57" xfId="0" applyFont="1" applyFill="1" applyBorder="1" applyAlignment="1">
      <alignment horizontal="center" vertical="center"/>
    </xf>
    <xf numFmtId="0" fontId="5" fillId="13" borderId="34" xfId="0" applyFont="1" applyFill="1" applyBorder="1" applyAlignment="1">
      <alignment horizontal="center" vertical="center"/>
    </xf>
    <xf numFmtId="0" fontId="1" fillId="14" borderId="56" xfId="0" applyFont="1" applyFill="1" applyBorder="1" applyAlignment="1">
      <alignment horizontal="center"/>
    </xf>
    <xf numFmtId="0" fontId="0" fillId="14" borderId="49" xfId="0" applyFill="1" applyBorder="1" applyAlignment="1">
      <alignment horizontal="center" vertical="center"/>
    </xf>
    <xf numFmtId="0" fontId="0" fillId="14" borderId="49" xfId="0" applyFill="1" applyBorder="1" applyAlignment="1">
      <alignment horizontal="center"/>
    </xf>
    <xf numFmtId="0" fontId="5" fillId="14" borderId="49" xfId="0" applyFont="1" applyFill="1" applyBorder="1" applyAlignment="1">
      <alignment horizontal="center" vertical="center"/>
    </xf>
    <xf numFmtId="0" fontId="5" fillId="14" borderId="58" xfId="0" applyFont="1" applyFill="1" applyBorder="1" applyAlignment="1">
      <alignment horizontal="center" vertical="center"/>
    </xf>
    <xf numFmtId="0" fontId="5" fillId="14" borderId="52" xfId="0" applyFont="1" applyFill="1" applyBorder="1" applyAlignment="1">
      <alignment horizontal="center" vertical="center"/>
    </xf>
    <xf numFmtId="0" fontId="1" fillId="14" borderId="57" xfId="0" applyFont="1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5" fillId="14" borderId="6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57" xfId="0" applyFont="1" applyFill="1" applyBorder="1" applyAlignment="1">
      <alignment horizontal="center" vertical="center"/>
    </xf>
    <xf numFmtId="0" fontId="5" fillId="14" borderId="34" xfId="0" applyFont="1" applyFill="1" applyBorder="1" applyAlignment="1">
      <alignment horizontal="center" vertical="center"/>
    </xf>
    <xf numFmtId="0" fontId="1" fillId="7" borderId="56" xfId="0" applyFont="1" applyFill="1" applyBorder="1" applyAlignment="1">
      <alignment horizontal="center"/>
    </xf>
    <xf numFmtId="0" fontId="0" fillId="7" borderId="49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/>
    </xf>
    <xf numFmtId="0" fontId="5" fillId="7" borderId="58" xfId="0" applyFont="1" applyFill="1" applyBorder="1" applyAlignment="1">
      <alignment horizontal="center" vertical="center"/>
    </xf>
    <xf numFmtId="0" fontId="1" fillId="12" borderId="57" xfId="0" applyFon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5" fillId="12" borderId="6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0" fillId="13" borderId="38" xfId="0" applyFill="1" applyBorder="1" applyAlignment="1">
      <alignment horizontal="center" vertical="center"/>
    </xf>
    <xf numFmtId="0" fontId="0" fillId="13" borderId="50" xfId="0" applyFill="1" applyBorder="1" applyAlignment="1">
      <alignment horizontal="center"/>
    </xf>
    <xf numFmtId="0" fontId="5" fillId="13" borderId="50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10" borderId="56" xfId="0" applyFont="1" applyFill="1" applyBorder="1" applyAlignment="1">
      <alignment horizontal="center" vertical="center"/>
    </xf>
    <xf numFmtId="0" fontId="1" fillId="16" borderId="63" xfId="0" applyFont="1" applyFill="1" applyBorder="1" applyAlignment="1">
      <alignment horizontal="center"/>
    </xf>
    <xf numFmtId="0" fontId="0" fillId="14" borderId="60" xfId="0" applyFill="1" applyBorder="1" applyAlignment="1">
      <alignment horizontal="center"/>
    </xf>
    <xf numFmtId="0" fontId="0" fillId="16" borderId="63" xfId="0" applyFill="1" applyBorder="1" applyAlignment="1">
      <alignment horizontal="center"/>
    </xf>
    <xf numFmtId="0" fontId="5" fillId="16" borderId="63" xfId="0" applyFont="1" applyFill="1" applyBorder="1" applyAlignment="1">
      <alignment horizontal="center" vertical="center"/>
    </xf>
    <xf numFmtId="0" fontId="0" fillId="14" borderId="37" xfId="0" applyFill="1" applyBorder="1" applyAlignment="1">
      <alignment horizontal="center"/>
    </xf>
    <xf numFmtId="0" fontId="0" fillId="14" borderId="62" xfId="0" applyFill="1" applyBorder="1" applyAlignment="1">
      <alignment horizontal="center" vertical="center"/>
    </xf>
    <xf numFmtId="0" fontId="0" fillId="14" borderId="60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16" fillId="0" borderId="0" xfId="0" applyFont="1"/>
    <xf numFmtId="0" fontId="0" fillId="17" borderId="3" xfId="0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4" fillId="0" borderId="48" xfId="0" applyFont="1" applyBorder="1"/>
    <xf numFmtId="0" fontId="17" fillId="12" borderId="3" xfId="0" applyFont="1" applyFill="1" applyBorder="1" applyAlignment="1">
      <alignment horizontal="center"/>
    </xf>
    <xf numFmtId="0" fontId="0" fillId="3" borderId="34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/>
    </xf>
    <xf numFmtId="0" fontId="0" fillId="12" borderId="33" xfId="0" applyFill="1" applyBorder="1" applyAlignment="1">
      <alignment horizontal="center"/>
    </xf>
    <xf numFmtId="0" fontId="0" fillId="12" borderId="34" xfId="0" applyFill="1" applyBorder="1" applyAlignment="1">
      <alignment horizontal="center" vertical="center"/>
    </xf>
    <xf numFmtId="0" fontId="19" fillId="17" borderId="3" xfId="0" applyFont="1" applyFill="1" applyBorder="1" applyAlignment="1">
      <alignment horizontal="center"/>
    </xf>
    <xf numFmtId="0" fontId="18" fillId="17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12" borderId="22" xfId="0" applyFill="1" applyBorder="1" applyAlignment="1">
      <alignment horizontal="center"/>
    </xf>
    <xf numFmtId="0" fontId="0" fillId="3" borderId="66" xfId="0" applyFill="1" applyBorder="1" applyAlignment="1">
      <alignment horizontal="center" vertic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0" fillId="12" borderId="0" xfId="0" applyFill="1"/>
    <xf numFmtId="0" fontId="20" fillId="12" borderId="0" xfId="0" applyFont="1" applyFill="1" applyAlignment="1">
      <alignment horizontal="left"/>
    </xf>
    <xf numFmtId="0" fontId="20" fillId="10" borderId="0" xfId="0" applyFont="1" applyFill="1"/>
    <xf numFmtId="0" fontId="0" fillId="3" borderId="3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12" borderId="3" xfId="0" applyFill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10" fontId="0" fillId="0" borderId="21" xfId="0" applyNumberFormat="1" applyBorder="1" applyAlignment="1">
      <alignment horizontal="center"/>
    </xf>
    <xf numFmtId="10" fontId="0" fillId="3" borderId="64" xfId="0" applyNumberFormat="1" applyFill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10" fontId="0" fillId="12" borderId="64" xfId="0" applyNumberFormat="1" applyFill="1" applyBorder="1" applyAlignment="1">
      <alignment horizontal="center"/>
    </xf>
    <xf numFmtId="10" fontId="0" fillId="12" borderId="33" xfId="0" applyNumberFormat="1" applyFill="1" applyBorder="1" applyAlignment="1">
      <alignment horizontal="center"/>
    </xf>
    <xf numFmtId="10" fontId="0" fillId="12" borderId="35" xfId="0" applyNumberFormat="1" applyFill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3" borderId="33" xfId="0" applyNumberFormat="1" applyFill="1" applyBorder="1" applyAlignment="1">
      <alignment horizontal="center"/>
    </xf>
    <xf numFmtId="10" fontId="0" fillId="3" borderId="35" xfId="0" applyNumberForma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1" fillId="0" borderId="3" xfId="0" applyNumberFormat="1" applyFont="1" applyBorder="1" applyAlignment="1">
      <alignment horizontal="center"/>
    </xf>
    <xf numFmtId="10" fontId="0" fillId="17" borderId="3" xfId="0" applyNumberFormat="1" applyFill="1" applyBorder="1" applyAlignment="1">
      <alignment horizontal="center"/>
    </xf>
    <xf numFmtId="10" fontId="7" fillId="0" borderId="3" xfId="0" applyNumberFormat="1" applyFont="1" applyBorder="1" applyAlignment="1">
      <alignment horizontal="center"/>
    </xf>
    <xf numFmtId="10" fontId="17" fillId="0" borderId="3" xfId="0" applyNumberFormat="1" applyFont="1" applyBorder="1" applyAlignment="1">
      <alignment horizontal="center"/>
    </xf>
    <xf numFmtId="10" fontId="17" fillId="0" borderId="0" xfId="0" applyNumberFormat="1" applyFont="1" applyAlignment="1">
      <alignment horizontal="center"/>
    </xf>
    <xf numFmtId="10" fontId="19" fillId="0" borderId="3" xfId="0" applyNumberFormat="1" applyFont="1" applyBorder="1" applyAlignment="1">
      <alignment horizontal="center"/>
    </xf>
    <xf numFmtId="10" fontId="18" fillId="0" borderId="3" xfId="0" applyNumberFormat="1" applyFont="1" applyBorder="1" applyAlignment="1">
      <alignment horizontal="center"/>
    </xf>
    <xf numFmtId="10" fontId="0" fillId="0" borderId="0" xfId="0" applyNumberForma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7" borderId="48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7" borderId="24" xfId="0" applyFont="1" applyFill="1" applyBorder="1" applyAlignment="1">
      <alignment horizontal="center"/>
    </xf>
    <xf numFmtId="0" fontId="8" fillId="7" borderId="25" xfId="0" applyFont="1" applyFill="1" applyBorder="1" applyAlignment="1">
      <alignment horizontal="center"/>
    </xf>
    <xf numFmtId="0" fontId="0" fillId="0" borderId="5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4" fillId="15" borderId="65" xfId="0" applyFont="1" applyFill="1" applyBorder="1" applyAlignment="1">
      <alignment horizontal="center"/>
    </xf>
    <xf numFmtId="0" fontId="14" fillId="15" borderId="4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14" fillId="15" borderId="48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14" fillId="11" borderId="43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15" fillId="12" borderId="9" xfId="0" applyFont="1" applyFill="1" applyBorder="1" applyAlignment="1">
      <alignment horizontal="center"/>
    </xf>
    <xf numFmtId="0" fontId="15" fillId="12" borderId="10" xfId="0" applyFont="1" applyFill="1" applyBorder="1" applyAlignment="1">
      <alignment horizontal="center"/>
    </xf>
    <xf numFmtId="0" fontId="15" fillId="13" borderId="9" xfId="0" applyFont="1" applyFill="1" applyBorder="1" applyAlignment="1">
      <alignment horizontal="center"/>
    </xf>
    <xf numFmtId="0" fontId="15" fillId="13" borderId="10" xfId="0" applyFont="1" applyFill="1" applyBorder="1" applyAlignment="1">
      <alignment horizontal="center"/>
    </xf>
    <xf numFmtId="0" fontId="15" fillId="14" borderId="9" xfId="0" applyFont="1" applyFill="1" applyBorder="1" applyAlignment="1">
      <alignment horizontal="center"/>
    </xf>
    <xf numFmtId="0" fontId="15" fillId="14" borderId="10" xfId="0" applyFont="1" applyFill="1" applyBorder="1" applyAlignment="1">
      <alignment horizontal="center"/>
    </xf>
    <xf numFmtId="0" fontId="14" fillId="10" borderId="43" xfId="0" applyFont="1" applyFill="1" applyBorder="1" applyAlignment="1">
      <alignment horizontal="center"/>
    </xf>
    <xf numFmtId="0" fontId="21" fillId="15" borderId="65" xfId="0" applyFont="1" applyFill="1" applyBorder="1" applyAlignment="1">
      <alignment horizontal="center"/>
    </xf>
    <xf numFmtId="0" fontId="21" fillId="15" borderId="4" xfId="0" applyFont="1" applyFill="1" applyBorder="1" applyAlignment="1">
      <alignment horizontal="center"/>
    </xf>
    <xf numFmtId="0" fontId="0" fillId="14" borderId="49" xfId="0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829732</xdr:colOff>
      <xdr:row>22</xdr:row>
      <xdr:rowOff>-1</xdr:rowOff>
    </xdr:from>
    <xdr:to>
      <xdr:col>42</xdr:col>
      <xdr:colOff>118771</xdr:colOff>
      <xdr:row>57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9D200F-68B7-BC43-FD3F-162D9A230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68799" y="4504266"/>
          <a:ext cx="13750105" cy="7162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815868</xdr:colOff>
      <xdr:row>11</xdr:row>
      <xdr:rowOff>200660</xdr:rowOff>
    </xdr:from>
    <xdr:to>
      <xdr:col>13</xdr:col>
      <xdr:colOff>652780</xdr:colOff>
      <xdr:row>35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21361-BBC8-224B-38D9-09830ECEB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7968" y="2435860"/>
          <a:ext cx="5818612" cy="4752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18</xdr:col>
      <xdr:colOff>190598</xdr:colOff>
      <xdr:row>32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6EE953-6EE5-CDEB-F162-9CA97204B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1200" y="2438400"/>
          <a:ext cx="10477598" cy="4229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241256</xdr:colOff>
      <xdr:row>11</xdr:row>
      <xdr:rowOff>183491</xdr:rowOff>
    </xdr:from>
    <xdr:to>
      <xdr:col>23</xdr:col>
      <xdr:colOff>292884</xdr:colOff>
      <xdr:row>27</xdr:row>
      <xdr:rowOff>77305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0B9B9D-0BCE-FE5C-944A-3BB188CF8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19865" y="2370100"/>
          <a:ext cx="9769889" cy="30743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812800</xdr:colOff>
      <xdr:row>15</xdr:row>
      <xdr:rowOff>16933</xdr:rowOff>
    </xdr:from>
    <xdr:to>
      <xdr:col>15</xdr:col>
      <xdr:colOff>719667</xdr:colOff>
      <xdr:row>27</xdr:row>
      <xdr:rowOff>51569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E2B207-89F7-77AE-7D49-19B8DF5B3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7267" y="3064933"/>
          <a:ext cx="7772400" cy="24730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661458</xdr:colOff>
      <xdr:row>1</xdr:row>
      <xdr:rowOff>158750</xdr:rowOff>
    </xdr:from>
    <xdr:to>
      <xdr:col>18</xdr:col>
      <xdr:colOff>453947</xdr:colOff>
      <xdr:row>31</xdr:row>
      <xdr:rowOff>11740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783DA-3283-C64B-BB6D-FD8076A87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86666" y="158750"/>
          <a:ext cx="4713739" cy="58722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2184944</xdr:colOff>
      <xdr:row>24</xdr:row>
      <xdr:rowOff>204837</xdr:rowOff>
    </xdr:from>
    <xdr:to>
      <xdr:col>12</xdr:col>
      <xdr:colOff>10950</xdr:colOff>
      <xdr:row>60</xdr:row>
      <xdr:rowOff>122902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89ACD4-5475-9AD6-F953-1617B7307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5482" y="4929783"/>
          <a:ext cx="8737081" cy="72922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630767</xdr:colOff>
      <xdr:row>3</xdr:row>
      <xdr:rowOff>143932</xdr:rowOff>
    </xdr:from>
    <xdr:to>
      <xdr:col>29</xdr:col>
      <xdr:colOff>127000</xdr:colOff>
      <xdr:row>14</xdr:row>
      <xdr:rowOff>72083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97903-E828-7E5A-FAAD-F802D08CA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83567" y="787399"/>
          <a:ext cx="7793566" cy="2197217"/>
        </a:xfrm>
        <a:prstGeom prst="rect">
          <a:avLst/>
        </a:prstGeom>
      </xdr:spPr>
    </xdr:pic>
    <xdr:clientData/>
  </xdr:twoCellAnchor>
  <xdr:twoCellAnchor editAs="oneCell">
    <xdr:from>
      <xdr:col>19</xdr:col>
      <xdr:colOff>558801</xdr:colOff>
      <xdr:row>27</xdr:row>
      <xdr:rowOff>186267</xdr:rowOff>
    </xdr:from>
    <xdr:to>
      <xdr:col>29</xdr:col>
      <xdr:colOff>33868</xdr:colOff>
      <xdr:row>37</xdr:row>
      <xdr:rowOff>133217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D1DD52-7572-DD81-77E6-AD7B7A1FB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11601" y="5740400"/>
          <a:ext cx="7772400" cy="1978950"/>
        </a:xfrm>
        <a:prstGeom prst="rect">
          <a:avLst/>
        </a:prstGeom>
      </xdr:spPr>
    </xdr:pic>
    <xdr:clientData/>
  </xdr:twoCellAnchor>
  <xdr:twoCellAnchor editAs="oneCell">
    <xdr:from>
      <xdr:col>19</xdr:col>
      <xdr:colOff>558800</xdr:colOff>
      <xdr:row>16</xdr:row>
      <xdr:rowOff>84667</xdr:rowOff>
    </xdr:from>
    <xdr:to>
      <xdr:col>29</xdr:col>
      <xdr:colOff>33867</xdr:colOff>
      <xdr:row>25</xdr:row>
      <xdr:rowOff>14124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B40D7D-0CC7-2CB4-1C54-74417B35A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311600" y="3403600"/>
          <a:ext cx="7772400" cy="17582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</xdr:colOff>
      <xdr:row>17</xdr:row>
      <xdr:rowOff>67733</xdr:rowOff>
    </xdr:from>
    <xdr:to>
      <xdr:col>13</xdr:col>
      <xdr:colOff>778933</xdr:colOff>
      <xdr:row>39</xdr:row>
      <xdr:rowOff>149453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6FA57A-108C-F684-8578-583ABE5DC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4533" y="3522133"/>
          <a:ext cx="11633200" cy="45521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914399</xdr:colOff>
      <xdr:row>21</xdr:row>
      <xdr:rowOff>74506</xdr:rowOff>
    </xdr:from>
    <xdr:to>
      <xdr:col>13</xdr:col>
      <xdr:colOff>213360</xdr:colOff>
      <xdr:row>43</xdr:row>
      <xdr:rowOff>158269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9BCF37-2B7F-564A-AA67-DE06F2C30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4319" y="4362026"/>
          <a:ext cx="8879841" cy="4554163"/>
        </a:xfrm>
        <a:prstGeom prst="rect">
          <a:avLst/>
        </a:prstGeom>
      </xdr:spPr>
    </xdr:pic>
    <xdr:clientData/>
  </xdr:twoCellAnchor>
  <xdr:twoCellAnchor editAs="oneCell">
    <xdr:from>
      <xdr:col>15</xdr:col>
      <xdr:colOff>965200</xdr:colOff>
      <xdr:row>21</xdr:row>
      <xdr:rowOff>33867</xdr:rowOff>
    </xdr:from>
    <xdr:to>
      <xdr:col>20</xdr:col>
      <xdr:colOff>499533</xdr:colOff>
      <xdr:row>51</xdr:row>
      <xdr:rowOff>29634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6C525F-4547-BDFF-6A51-0428A23A2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73200" y="4334934"/>
          <a:ext cx="4749800" cy="61087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799082</xdr:colOff>
      <xdr:row>24</xdr:row>
      <xdr:rowOff>75594</xdr:rowOff>
    </xdr:from>
    <xdr:to>
      <xdr:col>12</xdr:col>
      <xdr:colOff>726924</xdr:colOff>
      <xdr:row>43</xdr:row>
      <xdr:rowOff>105832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38B23-5C3A-BEEC-A4B0-A047C020B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4082" y="4822975"/>
          <a:ext cx="8560818" cy="3764643"/>
        </a:xfrm>
        <a:prstGeom prst="rect">
          <a:avLst/>
        </a:prstGeom>
      </xdr:spPr>
    </xdr:pic>
    <xdr:clientData/>
  </xdr:twoCellAnchor>
  <xdr:twoCellAnchor editAs="oneCell">
    <xdr:from>
      <xdr:col>15</xdr:col>
      <xdr:colOff>362857</xdr:colOff>
      <xdr:row>24</xdr:row>
      <xdr:rowOff>75595</xdr:rowOff>
    </xdr:from>
    <xdr:to>
      <xdr:col>20</xdr:col>
      <xdr:colOff>183243</xdr:colOff>
      <xdr:row>54</xdr:row>
      <xdr:rowOff>18747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5F4453-5454-AD0B-84DF-289424E7A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67619" y="4822976"/>
          <a:ext cx="4991100" cy="58547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16933</xdr:colOff>
      <xdr:row>7</xdr:row>
      <xdr:rowOff>118534</xdr:rowOff>
    </xdr:from>
    <xdr:to>
      <xdr:col>28</xdr:col>
      <xdr:colOff>102396</xdr:colOff>
      <xdr:row>40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47F15C-3813-5A49-A281-2382C0771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04533" y="1557867"/>
          <a:ext cx="14190930" cy="65870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622299</xdr:colOff>
      <xdr:row>11</xdr:row>
      <xdr:rowOff>165100</xdr:rowOff>
    </xdr:from>
    <xdr:to>
      <xdr:col>25</xdr:col>
      <xdr:colOff>558800</xdr:colOff>
      <xdr:row>36</xdr:row>
      <xdr:rowOff>98223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85C850A-C053-8643-A8E1-04F42D279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2399" y="2400300"/>
          <a:ext cx="12319001" cy="501312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1291167</xdr:colOff>
      <xdr:row>2</xdr:row>
      <xdr:rowOff>21166</xdr:rowOff>
    </xdr:from>
    <xdr:to>
      <xdr:col>31</xdr:col>
      <xdr:colOff>167412</xdr:colOff>
      <xdr:row>26</xdr:row>
      <xdr:rowOff>165120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18B5DC4-4283-EB77-93E2-BA689A282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67917" y="560916"/>
          <a:ext cx="9448995" cy="5110833"/>
        </a:xfrm>
        <a:prstGeom prst="rect">
          <a:avLst/>
        </a:prstGeom>
      </xdr:spPr>
    </xdr:pic>
    <xdr:clientData/>
  </xdr:twoCellAnchor>
  <xdr:twoCellAnchor editAs="oneCell">
    <xdr:from>
      <xdr:col>25</xdr:col>
      <xdr:colOff>1301750</xdr:colOff>
      <xdr:row>32</xdr:row>
      <xdr:rowOff>158749</xdr:rowOff>
    </xdr:from>
    <xdr:to>
      <xdr:col>31</xdr:col>
      <xdr:colOff>177995</xdr:colOff>
      <xdr:row>55</xdr:row>
      <xdr:rowOff>142875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DAE2B9F-6FFA-7E41-B50E-FF5D03574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78500" y="6889749"/>
          <a:ext cx="9448995" cy="473075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793750</xdr:colOff>
      <xdr:row>1</xdr:row>
      <xdr:rowOff>238124</xdr:rowOff>
    </xdr:from>
    <xdr:to>
      <xdr:col>32</xdr:col>
      <xdr:colOff>793751</xdr:colOff>
      <xdr:row>33</xdr:row>
      <xdr:rowOff>203150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CE32D85-5D51-0F41-9B4F-42C4A6CB8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70500" y="523874"/>
          <a:ext cx="12334876" cy="6616651"/>
        </a:xfrm>
        <a:prstGeom prst="rect">
          <a:avLst/>
        </a:prstGeom>
      </xdr:spPr>
    </xdr:pic>
    <xdr:clientData/>
  </xdr:twoCellAnchor>
  <xdr:twoCellAnchor editAs="oneCell">
    <xdr:from>
      <xdr:col>25</xdr:col>
      <xdr:colOff>873125</xdr:colOff>
      <xdr:row>36</xdr:row>
      <xdr:rowOff>95249</xdr:rowOff>
    </xdr:from>
    <xdr:to>
      <xdr:col>32</xdr:col>
      <xdr:colOff>793574</xdr:colOff>
      <xdr:row>67</xdr:row>
      <xdr:rowOff>63499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26230CD-36C8-579F-E4F6-C4AB56311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49875" y="7651749"/>
          <a:ext cx="12255324" cy="639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3D5F-1F9C-5440-B148-64608A415A67}">
  <dimension ref="A1:AG276"/>
  <sheetViews>
    <sheetView zoomScaleNormal="100" workbookViewId="0">
      <selection activeCell="D25" sqref="D25"/>
    </sheetView>
  </sheetViews>
  <sheetFormatPr baseColWidth="10" defaultRowHeight="16" x14ac:dyDescent="0.2"/>
  <cols>
    <col min="1" max="1" width="13.83203125" style="2" bestFit="1" customWidth="1"/>
    <col min="2" max="2" width="30.83203125" bestFit="1" customWidth="1"/>
    <col min="4" max="4" width="10.83203125" style="3"/>
    <col min="6" max="6" width="10.83203125" style="2"/>
    <col min="7" max="7" width="42.5" bestFit="1" customWidth="1"/>
    <col min="9" max="9" width="10.83203125" style="3"/>
    <col min="11" max="11" width="10.83203125" style="2"/>
    <col min="12" max="12" width="41.1640625" bestFit="1" customWidth="1"/>
    <col min="14" max="14" width="10.83203125" style="3"/>
    <col min="17" max="17" width="22.33203125" customWidth="1"/>
    <col min="22" max="22" width="22.1640625" customWidth="1"/>
    <col min="24" max="24" width="10.83203125" customWidth="1"/>
    <col min="28" max="28" width="12.83203125" bestFit="1" customWidth="1"/>
    <col min="29" max="30" width="12.1640625" bestFit="1" customWidth="1"/>
  </cols>
  <sheetData>
    <row r="1" spans="1:33" x14ac:dyDescent="0.2">
      <c r="A1"/>
      <c r="D1"/>
      <c r="F1"/>
      <c r="I1"/>
      <c r="K1"/>
      <c r="N1"/>
    </row>
    <row r="2" spans="1:33" ht="17" thickBot="1" x14ac:dyDescent="0.25">
      <c r="A2" t="s">
        <v>20</v>
      </c>
      <c r="B2" s="315" t="s">
        <v>166</v>
      </c>
      <c r="C2" s="315"/>
      <c r="D2" s="315"/>
      <c r="F2" s="315" t="s">
        <v>166</v>
      </c>
      <c r="G2" s="315"/>
      <c r="H2" s="315"/>
      <c r="I2" s="315"/>
      <c r="K2" s="315" t="s">
        <v>166</v>
      </c>
      <c r="L2" s="315"/>
      <c r="M2" s="315"/>
      <c r="N2" s="315"/>
      <c r="P2" s="315" t="s">
        <v>169</v>
      </c>
      <c r="Q2" s="315"/>
      <c r="R2" s="315"/>
      <c r="S2" s="315"/>
      <c r="U2" s="315" t="s">
        <v>169</v>
      </c>
      <c r="V2" s="315"/>
      <c r="W2" s="315"/>
      <c r="X2" s="315"/>
    </row>
    <row r="3" spans="1:33" ht="17" thickBot="1" x14ac:dyDescent="0.25">
      <c r="A3" s="310" t="s">
        <v>13</v>
      </c>
      <c r="B3" s="311"/>
      <c r="C3" s="311"/>
      <c r="D3" s="312"/>
      <c r="F3" s="310" t="s">
        <v>8</v>
      </c>
      <c r="G3" s="311"/>
      <c r="H3" s="311"/>
      <c r="I3" s="312"/>
      <c r="K3" s="310" t="s">
        <v>9</v>
      </c>
      <c r="L3" s="311"/>
      <c r="M3" s="311"/>
      <c r="N3" s="312"/>
      <c r="O3" s="49"/>
      <c r="P3" s="126" t="s">
        <v>0</v>
      </c>
      <c r="Q3" s="127" t="s">
        <v>3</v>
      </c>
      <c r="R3" s="127" t="s">
        <v>2</v>
      </c>
      <c r="S3" s="128" t="s">
        <v>7</v>
      </c>
      <c r="T3" s="49"/>
      <c r="U3" s="126" t="s">
        <v>0</v>
      </c>
      <c r="V3" s="127" t="s">
        <v>3</v>
      </c>
      <c r="W3" s="127" t="s">
        <v>2</v>
      </c>
      <c r="X3" s="128" t="s">
        <v>7</v>
      </c>
      <c r="Y3" s="49"/>
    </row>
    <row r="4" spans="1:33" s="14" customFormat="1" x14ac:dyDescent="0.2">
      <c r="A4" s="11" t="s">
        <v>0</v>
      </c>
      <c r="B4" s="12" t="s">
        <v>3</v>
      </c>
      <c r="C4" s="12" t="s">
        <v>2</v>
      </c>
      <c r="D4" s="13" t="s">
        <v>7</v>
      </c>
      <c r="F4" s="11" t="s">
        <v>0</v>
      </c>
      <c r="G4" s="12" t="s">
        <v>3</v>
      </c>
      <c r="H4" s="12" t="s">
        <v>2</v>
      </c>
      <c r="I4" s="13" t="s">
        <v>7</v>
      </c>
      <c r="K4" s="11" t="s">
        <v>0</v>
      </c>
      <c r="L4" s="12" t="s">
        <v>3</v>
      </c>
      <c r="M4" s="12" t="s">
        <v>2</v>
      </c>
      <c r="N4" s="13" t="s">
        <v>7</v>
      </c>
      <c r="O4" s="12"/>
      <c r="P4" s="2" t="s">
        <v>8</v>
      </c>
      <c r="Q4" t="s">
        <v>1</v>
      </c>
      <c r="R4">
        <v>28.655000000000001</v>
      </c>
      <c r="S4" s="3"/>
      <c r="T4" s="12"/>
      <c r="U4" s="2" t="s">
        <v>11</v>
      </c>
      <c r="V4" t="s">
        <v>1</v>
      </c>
      <c r="W4">
        <v>16.832999999999998</v>
      </c>
      <c r="X4" s="3"/>
      <c r="Y4" s="12"/>
    </row>
    <row r="5" spans="1:33" x14ac:dyDescent="0.2">
      <c r="A5" s="2" t="s">
        <v>13</v>
      </c>
      <c r="B5" t="s">
        <v>102</v>
      </c>
      <c r="C5">
        <v>37.503</v>
      </c>
      <c r="F5" s="2" t="s">
        <v>8</v>
      </c>
      <c r="G5" t="s">
        <v>114</v>
      </c>
      <c r="H5">
        <v>91.96</v>
      </c>
      <c r="K5" s="2" t="s">
        <v>11</v>
      </c>
      <c r="L5" t="s">
        <v>107</v>
      </c>
      <c r="M5" s="4">
        <v>35.935000000000002</v>
      </c>
      <c r="P5" s="2" t="s">
        <v>8</v>
      </c>
      <c r="Q5" t="s">
        <v>1</v>
      </c>
      <c r="R5">
        <v>40.838999999999999</v>
      </c>
      <c r="S5" s="3"/>
      <c r="U5" s="2" t="s">
        <v>11</v>
      </c>
      <c r="V5" t="s">
        <v>1</v>
      </c>
      <c r="W5">
        <v>28.841999999999999</v>
      </c>
      <c r="X5" s="3"/>
    </row>
    <row r="6" spans="1:33" x14ac:dyDescent="0.2">
      <c r="A6" s="2" t="s">
        <v>13</v>
      </c>
      <c r="C6">
        <v>33.451999999999998</v>
      </c>
      <c r="F6" s="2" t="s">
        <v>8</v>
      </c>
      <c r="H6">
        <v>103.51600000000001</v>
      </c>
      <c r="K6" s="2" t="s">
        <v>11</v>
      </c>
      <c r="M6" s="4">
        <v>48.639000000000003</v>
      </c>
      <c r="P6" s="2" t="s">
        <v>8</v>
      </c>
      <c r="Q6" t="s">
        <v>1</v>
      </c>
      <c r="R6">
        <v>64.909000000000006</v>
      </c>
      <c r="S6" s="3"/>
      <c r="U6" s="2" t="s">
        <v>11</v>
      </c>
      <c r="V6" t="s">
        <v>1</v>
      </c>
      <c r="W6">
        <v>12.119</v>
      </c>
      <c r="X6" s="3"/>
    </row>
    <row r="7" spans="1:33" x14ac:dyDescent="0.2">
      <c r="A7" s="2" t="s">
        <v>13</v>
      </c>
      <c r="C7">
        <v>54.423000000000002</v>
      </c>
      <c r="F7" s="2" t="s">
        <v>8</v>
      </c>
      <c r="H7">
        <v>98.938000000000002</v>
      </c>
      <c r="K7" s="2" t="s">
        <v>11</v>
      </c>
      <c r="M7" s="4">
        <v>51.073</v>
      </c>
      <c r="P7" s="2" t="s">
        <v>8</v>
      </c>
      <c r="Q7" t="s">
        <v>1</v>
      </c>
      <c r="R7">
        <v>37.703000000000003</v>
      </c>
      <c r="S7" s="3"/>
      <c r="U7" s="2" t="s">
        <v>11</v>
      </c>
      <c r="V7" t="s">
        <v>1</v>
      </c>
      <c r="W7">
        <v>17.808</v>
      </c>
      <c r="X7" s="3"/>
    </row>
    <row r="8" spans="1:33" x14ac:dyDescent="0.2">
      <c r="A8" s="2" t="s">
        <v>13</v>
      </c>
      <c r="C8">
        <v>39.110999999999997</v>
      </c>
      <c r="F8" s="2" t="s">
        <v>8</v>
      </c>
      <c r="H8">
        <v>131.46799999999999</v>
      </c>
      <c r="K8" s="2" t="s">
        <v>11</v>
      </c>
      <c r="M8" s="4">
        <v>23.177</v>
      </c>
      <c r="P8" s="2" t="s">
        <v>8</v>
      </c>
      <c r="Q8" t="s">
        <v>1</v>
      </c>
      <c r="R8">
        <v>40.524000000000001</v>
      </c>
      <c r="S8" s="3"/>
      <c r="U8" s="2" t="s">
        <v>11</v>
      </c>
      <c r="V8" t="s">
        <v>1</v>
      </c>
      <c r="W8">
        <v>18.802</v>
      </c>
      <c r="X8" s="3"/>
    </row>
    <row r="9" spans="1:33" x14ac:dyDescent="0.2">
      <c r="A9" s="2" t="s">
        <v>13</v>
      </c>
      <c r="C9">
        <v>58.25</v>
      </c>
      <c r="F9" s="2" t="s">
        <v>8</v>
      </c>
      <c r="H9">
        <v>119.562</v>
      </c>
      <c r="K9" s="2" t="s">
        <v>11</v>
      </c>
      <c r="M9" s="4">
        <v>43.42</v>
      </c>
      <c r="P9" s="2" t="s">
        <v>8</v>
      </c>
      <c r="Q9" t="s">
        <v>1</v>
      </c>
      <c r="R9">
        <v>29.45</v>
      </c>
      <c r="S9" s="3"/>
      <c r="U9" s="2" t="s">
        <v>11</v>
      </c>
      <c r="V9" t="s">
        <v>1</v>
      </c>
      <c r="W9">
        <v>26.713000000000001</v>
      </c>
      <c r="X9" s="3"/>
      <c r="AB9" s="49"/>
    </row>
    <row r="10" spans="1:33" x14ac:dyDescent="0.2">
      <c r="A10" s="2" t="s">
        <v>13</v>
      </c>
      <c r="C10">
        <v>45.594999999999999</v>
      </c>
      <c r="F10" s="2" t="s">
        <v>8</v>
      </c>
      <c r="H10">
        <v>95.846000000000004</v>
      </c>
      <c r="K10" s="2" t="s">
        <v>11</v>
      </c>
      <c r="M10" s="4">
        <v>71.364999999999995</v>
      </c>
      <c r="P10" s="2" t="s">
        <v>8</v>
      </c>
      <c r="Q10" t="s">
        <v>1</v>
      </c>
      <c r="R10">
        <v>20.262</v>
      </c>
      <c r="S10" s="3"/>
      <c r="U10" s="2" t="s">
        <v>11</v>
      </c>
      <c r="V10" t="s">
        <v>1</v>
      </c>
      <c r="W10">
        <v>20.553000000000001</v>
      </c>
      <c r="X10" s="3"/>
    </row>
    <row r="11" spans="1:33" x14ac:dyDescent="0.2">
      <c r="A11" s="2" t="s">
        <v>13</v>
      </c>
      <c r="C11">
        <v>49.481999999999999</v>
      </c>
      <c r="F11" s="2" t="s">
        <v>8</v>
      </c>
      <c r="H11">
        <v>68.917000000000002</v>
      </c>
      <c r="K11" s="2" t="s">
        <v>11</v>
      </c>
      <c r="M11" s="4">
        <v>40.972000000000001</v>
      </c>
      <c r="P11" s="2" t="s">
        <v>8</v>
      </c>
      <c r="Q11" t="s">
        <v>1</v>
      </c>
      <c r="R11">
        <v>58.811999999999998</v>
      </c>
      <c r="S11" s="3"/>
      <c r="U11" s="2" t="s">
        <v>11</v>
      </c>
      <c r="V11" t="s">
        <v>1</v>
      </c>
      <c r="W11">
        <v>21.780999999999999</v>
      </c>
      <c r="X11" s="3"/>
      <c r="AA11" s="314" t="s">
        <v>166</v>
      </c>
      <c r="AB11" s="314"/>
      <c r="AC11" s="314"/>
      <c r="AD11" s="314"/>
      <c r="AF11" s="313" t="s">
        <v>168</v>
      </c>
      <c r="AG11" s="313"/>
    </row>
    <row r="12" spans="1:33" x14ac:dyDescent="0.2">
      <c r="A12" s="2" t="s">
        <v>13</v>
      </c>
      <c r="C12">
        <v>27.376000000000001</v>
      </c>
      <c r="F12" s="2" t="s">
        <v>8</v>
      </c>
      <c r="H12">
        <v>92.9</v>
      </c>
      <c r="K12" s="2" t="s">
        <v>11</v>
      </c>
      <c r="M12" s="4">
        <v>28.748000000000001</v>
      </c>
      <c r="P12" s="2" t="s">
        <v>8</v>
      </c>
      <c r="Q12" t="s">
        <v>1</v>
      </c>
      <c r="R12">
        <v>30.812000000000001</v>
      </c>
      <c r="S12" s="3"/>
      <c r="U12" s="2" t="s">
        <v>11</v>
      </c>
      <c r="V12" t="s">
        <v>1</v>
      </c>
      <c r="W12">
        <v>25.62</v>
      </c>
      <c r="X12" s="3"/>
      <c r="AA12" s="6"/>
      <c r="AB12" s="7" t="s">
        <v>13</v>
      </c>
      <c r="AC12" s="7" t="s">
        <v>8</v>
      </c>
      <c r="AD12" s="7" t="s">
        <v>10</v>
      </c>
      <c r="AF12" s="7" t="s">
        <v>8</v>
      </c>
      <c r="AG12" s="7" t="s">
        <v>10</v>
      </c>
    </row>
    <row r="13" spans="1:33" x14ac:dyDescent="0.2">
      <c r="A13" s="2" t="s">
        <v>13</v>
      </c>
      <c r="C13">
        <v>48.433999999999997</v>
      </c>
      <c r="F13" s="2" t="s">
        <v>8</v>
      </c>
      <c r="H13">
        <v>63.31</v>
      </c>
      <c r="K13" s="2" t="s">
        <v>11</v>
      </c>
      <c r="M13" s="4">
        <v>29.632999999999999</v>
      </c>
      <c r="P13" s="2" t="s">
        <v>8</v>
      </c>
      <c r="Q13" t="s">
        <v>1</v>
      </c>
      <c r="R13">
        <v>28.021000000000001</v>
      </c>
      <c r="S13" s="3"/>
      <c r="U13" s="2" t="s">
        <v>11</v>
      </c>
      <c r="V13" t="s">
        <v>1</v>
      </c>
      <c r="W13">
        <v>20.521000000000001</v>
      </c>
      <c r="X13" s="3"/>
      <c r="AA13" s="6" t="s">
        <v>1</v>
      </c>
      <c r="AB13" s="8">
        <v>47.148520000000005</v>
      </c>
      <c r="AC13" s="8">
        <v>88.098444444444439</v>
      </c>
      <c r="AD13" s="8">
        <v>34.413478260869553</v>
      </c>
      <c r="AF13" s="125">
        <v>36.692500000000003</v>
      </c>
      <c r="AG13" s="125">
        <v>25.200578950000001</v>
      </c>
    </row>
    <row r="14" spans="1:33" x14ac:dyDescent="0.2">
      <c r="A14" s="2" t="s">
        <v>13</v>
      </c>
      <c r="C14">
        <v>57.046999999999997</v>
      </c>
      <c r="F14" s="2" t="s">
        <v>8</v>
      </c>
      <c r="H14">
        <v>114.81699999999999</v>
      </c>
      <c r="K14" s="2" t="s">
        <v>11</v>
      </c>
      <c r="M14" s="4">
        <v>15.246</v>
      </c>
      <c r="P14" s="2" t="s">
        <v>8</v>
      </c>
      <c r="Q14" t="s">
        <v>1</v>
      </c>
      <c r="R14">
        <v>40.838999999999999</v>
      </c>
      <c r="S14" s="3"/>
      <c r="U14" s="2" t="s">
        <v>11</v>
      </c>
      <c r="V14" t="s">
        <v>1</v>
      </c>
      <c r="W14">
        <v>40.161999999999999</v>
      </c>
      <c r="X14" s="3"/>
      <c r="AA14" s="6" t="s">
        <v>4</v>
      </c>
      <c r="AB14" s="8">
        <v>40.749558819999997</v>
      </c>
      <c r="AC14" s="8">
        <v>73.417913043478265</v>
      </c>
      <c r="AD14" s="8">
        <v>40.299500000000002</v>
      </c>
      <c r="AF14" s="125">
        <v>34.82</v>
      </c>
      <c r="AG14" s="125">
        <v>32.975000000000001</v>
      </c>
    </row>
    <row r="15" spans="1:33" x14ac:dyDescent="0.2">
      <c r="A15" s="2" t="s">
        <v>13</v>
      </c>
      <c r="C15">
        <v>38.582999999999998</v>
      </c>
      <c r="F15" s="2" t="s">
        <v>8</v>
      </c>
      <c r="H15">
        <v>99.114000000000004</v>
      </c>
      <c r="K15" s="2" t="s">
        <v>11</v>
      </c>
      <c r="M15" s="4">
        <v>39.101999999999997</v>
      </c>
      <c r="P15" s="2" t="s">
        <v>8</v>
      </c>
      <c r="Q15" t="s">
        <v>1</v>
      </c>
      <c r="R15">
        <v>19.486999999999998</v>
      </c>
      <c r="S15" s="3"/>
      <c r="U15" s="2" t="s">
        <v>11</v>
      </c>
      <c r="V15" t="s">
        <v>1</v>
      </c>
      <c r="W15">
        <v>22.135999999999999</v>
      </c>
      <c r="X15" s="3"/>
      <c r="AA15" s="6" t="s">
        <v>5</v>
      </c>
      <c r="AB15" s="8">
        <v>43.393846153846148</v>
      </c>
      <c r="AC15" s="8">
        <v>80.688117647058831</v>
      </c>
      <c r="AD15" s="8">
        <v>32.85868421052632</v>
      </c>
      <c r="AF15" s="125">
        <v>40.803840000000001</v>
      </c>
      <c r="AG15" s="125">
        <v>28.503757579999998</v>
      </c>
    </row>
    <row r="16" spans="1:33" x14ac:dyDescent="0.2">
      <c r="A16" s="2" t="s">
        <v>13</v>
      </c>
      <c r="C16">
        <v>64.081999999999994</v>
      </c>
      <c r="F16" s="2" t="s">
        <v>8</v>
      </c>
      <c r="H16">
        <v>110.812</v>
      </c>
      <c r="K16" s="2" t="s">
        <v>11</v>
      </c>
      <c r="M16" s="4">
        <v>29.632999999999999</v>
      </c>
      <c r="P16" s="2" t="s">
        <v>8</v>
      </c>
      <c r="Q16" t="s">
        <v>1</v>
      </c>
      <c r="R16">
        <v>38.777000000000001</v>
      </c>
      <c r="S16" s="3"/>
      <c r="U16" s="2" t="s">
        <v>11</v>
      </c>
      <c r="V16" t="s">
        <v>1</v>
      </c>
      <c r="W16">
        <v>25.62</v>
      </c>
      <c r="X16" s="3"/>
      <c r="AA16" s="6" t="s">
        <v>6</v>
      </c>
      <c r="AC16" s="8">
        <v>60.967444444444453</v>
      </c>
      <c r="AD16" s="8">
        <v>36.100642857142859</v>
      </c>
      <c r="AF16" s="125">
        <v>32.743296299999997</v>
      </c>
      <c r="AG16" s="125">
        <v>32.812035710000004</v>
      </c>
    </row>
    <row r="17" spans="1:33" x14ac:dyDescent="0.2">
      <c r="A17" s="2" t="s">
        <v>13</v>
      </c>
      <c r="C17">
        <v>50.305</v>
      </c>
      <c r="F17" s="2" t="s">
        <v>8</v>
      </c>
      <c r="H17">
        <v>55.405999999999999</v>
      </c>
      <c r="K17" s="2" t="s">
        <v>11</v>
      </c>
      <c r="M17" s="4">
        <v>67.802000000000007</v>
      </c>
      <c r="P17" s="2" t="s">
        <v>8</v>
      </c>
      <c r="Q17" t="s">
        <v>1</v>
      </c>
      <c r="R17">
        <v>41.027000000000001</v>
      </c>
      <c r="S17" s="3"/>
      <c r="U17" s="2" t="s">
        <v>11</v>
      </c>
      <c r="V17" t="s">
        <v>1</v>
      </c>
      <c r="W17">
        <v>25.004000000000001</v>
      </c>
      <c r="X17" s="3"/>
      <c r="AA17" s="6"/>
      <c r="AB17" s="8"/>
      <c r="AC17" s="8"/>
      <c r="AD17" s="8"/>
      <c r="AF17" s="6"/>
      <c r="AG17" s="6"/>
    </row>
    <row r="18" spans="1:33" x14ac:dyDescent="0.2">
      <c r="A18" s="2" t="s">
        <v>13</v>
      </c>
      <c r="C18">
        <v>53.326999999999998</v>
      </c>
      <c r="F18" s="2" t="s">
        <v>8</v>
      </c>
      <c r="H18">
        <v>79.456999999999994</v>
      </c>
      <c r="K18" s="2" t="s">
        <v>11</v>
      </c>
      <c r="M18" s="4">
        <v>20.954000000000001</v>
      </c>
      <c r="P18" s="2" t="s">
        <v>8</v>
      </c>
      <c r="Q18" t="s">
        <v>1</v>
      </c>
      <c r="R18">
        <v>37.497999999999998</v>
      </c>
      <c r="S18" s="3"/>
      <c r="U18" s="2" t="s">
        <v>11</v>
      </c>
      <c r="V18" t="s">
        <v>1</v>
      </c>
      <c r="W18">
        <v>61.573999999999998</v>
      </c>
      <c r="X18" s="3"/>
      <c r="AA18" s="6" t="s">
        <v>7</v>
      </c>
      <c r="AB18" s="8">
        <f>AVERAGE(AB13:AB15)</f>
        <v>43.763974991282048</v>
      </c>
      <c r="AC18" s="8">
        <f>AVERAGE(AC13:AC17)</f>
        <v>75.792979894856501</v>
      </c>
      <c r="AD18" s="8">
        <f>AVERAGE(AD13:AD17)</f>
        <v>35.918076332134689</v>
      </c>
      <c r="AF18" s="8">
        <f>AVERAGE(AF13:AF17)</f>
        <v>36.264909074999998</v>
      </c>
      <c r="AG18" s="8">
        <f>AVERAGE(AG13:AG17)</f>
        <v>29.872843060000001</v>
      </c>
    </row>
    <row r="19" spans="1:33" x14ac:dyDescent="0.2">
      <c r="A19" s="2" t="s">
        <v>13</v>
      </c>
      <c r="C19">
        <v>43.991</v>
      </c>
      <c r="F19" s="2" t="s">
        <v>8</v>
      </c>
      <c r="H19">
        <v>85.361000000000004</v>
      </c>
      <c r="K19" s="2" t="s">
        <v>11</v>
      </c>
      <c r="M19" s="4">
        <v>25.913</v>
      </c>
      <c r="P19" s="2" t="s">
        <v>8</v>
      </c>
      <c r="Q19" t="s">
        <v>1</v>
      </c>
      <c r="R19">
        <v>36.316000000000003</v>
      </c>
      <c r="S19" s="3"/>
      <c r="U19" s="2" t="s">
        <v>11</v>
      </c>
      <c r="V19" t="s">
        <v>1</v>
      </c>
      <c r="W19">
        <v>35.506999999999998</v>
      </c>
      <c r="X19" s="3"/>
      <c r="AA19" s="6" t="s">
        <v>14</v>
      </c>
      <c r="AB19" s="8">
        <f>STDEV(AB13:AB15)</f>
        <v>3.2154972497287275</v>
      </c>
      <c r="AC19" s="8">
        <f>STDEV(AC13:AC16)</f>
        <v>11.558896650547815</v>
      </c>
      <c r="AD19" s="8">
        <f>STDEV(AD13:AD16)</f>
        <v>3.2069663444444405</v>
      </c>
      <c r="AF19" s="8">
        <f>STDEV(AF13:AF16)</f>
        <v>3.429006013075524</v>
      </c>
      <c r="AG19" s="8">
        <f>STDEV(AG13:AG16)</f>
        <v>3.7401728159424463</v>
      </c>
    </row>
    <row r="20" spans="1:33" x14ac:dyDescent="0.2">
      <c r="A20" s="2" t="s">
        <v>13</v>
      </c>
      <c r="C20">
        <v>61.213999999999999</v>
      </c>
      <c r="F20" s="2" t="s">
        <v>8</v>
      </c>
      <c r="H20">
        <v>60.215000000000003</v>
      </c>
      <c r="K20" s="2" t="s">
        <v>11</v>
      </c>
      <c r="M20" s="4">
        <v>13.824</v>
      </c>
      <c r="P20" s="2" t="s">
        <v>8</v>
      </c>
      <c r="Q20" t="s">
        <v>1</v>
      </c>
      <c r="R20">
        <v>43.515999999999998</v>
      </c>
      <c r="S20" s="3"/>
      <c r="U20" s="2" t="s">
        <v>11</v>
      </c>
      <c r="V20" t="s">
        <v>1</v>
      </c>
      <c r="W20">
        <v>23.969000000000001</v>
      </c>
      <c r="X20" s="3"/>
    </row>
    <row r="21" spans="1:33" x14ac:dyDescent="0.2">
      <c r="A21" s="2" t="s">
        <v>13</v>
      </c>
      <c r="C21">
        <v>45.594999999999999</v>
      </c>
      <c r="F21" s="2" t="s">
        <v>8</v>
      </c>
      <c r="H21">
        <v>85.293000000000006</v>
      </c>
      <c r="K21" s="2" t="s">
        <v>11</v>
      </c>
      <c r="M21" s="4">
        <v>20.58</v>
      </c>
      <c r="P21" s="2" t="s">
        <v>8</v>
      </c>
      <c r="Q21" t="s">
        <v>1</v>
      </c>
      <c r="R21">
        <v>41.027000000000001</v>
      </c>
      <c r="S21" s="3"/>
      <c r="U21" s="2" t="s">
        <v>11</v>
      </c>
      <c r="V21" t="s">
        <v>1</v>
      </c>
      <c r="W21">
        <v>12.332000000000001</v>
      </c>
      <c r="X21" s="3"/>
    </row>
    <row r="22" spans="1:33" x14ac:dyDescent="0.2">
      <c r="A22" s="2" t="s">
        <v>13</v>
      </c>
      <c r="C22">
        <v>50.05</v>
      </c>
      <c r="F22" s="2" t="s">
        <v>8</v>
      </c>
      <c r="H22">
        <v>28.88</v>
      </c>
      <c r="I22" s="3">
        <f>AVERAGE(H5:H22)</f>
        <v>88.098444444444439</v>
      </c>
      <c r="K22" s="2" t="s">
        <v>11</v>
      </c>
      <c r="M22" s="4">
        <v>39.232999999999997</v>
      </c>
      <c r="P22" s="2" t="s">
        <v>8</v>
      </c>
      <c r="Q22" t="s">
        <v>1</v>
      </c>
      <c r="R22">
        <v>37.360999999999997</v>
      </c>
      <c r="S22" s="3"/>
      <c r="U22" s="2" t="s">
        <v>11</v>
      </c>
      <c r="V22" t="s">
        <v>1</v>
      </c>
      <c r="W22">
        <v>22.914999999999999</v>
      </c>
      <c r="X22" s="3">
        <f>AVERAGE(W4:W22)</f>
        <v>25.200578947368424</v>
      </c>
    </row>
    <row r="23" spans="1:33" x14ac:dyDescent="0.2">
      <c r="A23" s="2" t="s">
        <v>13</v>
      </c>
      <c r="C23">
        <v>37.978999999999999</v>
      </c>
      <c r="K23" s="2" t="s">
        <v>11</v>
      </c>
      <c r="M23" s="4">
        <v>39.101999999999997</v>
      </c>
      <c r="P23" s="2" t="s">
        <v>8</v>
      </c>
      <c r="Q23" t="s">
        <v>1</v>
      </c>
      <c r="R23">
        <v>36.246000000000002</v>
      </c>
      <c r="S23" s="3"/>
      <c r="U23" s="2"/>
      <c r="W23" s="4"/>
      <c r="X23" s="3"/>
    </row>
    <row r="24" spans="1:33" x14ac:dyDescent="0.2">
      <c r="A24" s="2" t="s">
        <v>13</v>
      </c>
      <c r="C24">
        <v>58.906999999999996</v>
      </c>
      <c r="F24" s="2" t="s">
        <v>8</v>
      </c>
      <c r="G24" t="s">
        <v>113</v>
      </c>
      <c r="H24">
        <v>124.62</v>
      </c>
      <c r="K24" s="2" t="s">
        <v>11</v>
      </c>
      <c r="M24" s="4">
        <v>34.765999999999998</v>
      </c>
      <c r="P24" s="2" t="s">
        <v>8</v>
      </c>
      <c r="Q24" t="s">
        <v>1</v>
      </c>
      <c r="R24">
        <v>25.63</v>
      </c>
      <c r="S24" s="3"/>
      <c r="U24" s="2" t="s">
        <v>11</v>
      </c>
      <c r="V24" t="s">
        <v>4</v>
      </c>
      <c r="W24">
        <v>25.713000000000001</v>
      </c>
      <c r="X24" s="3"/>
    </row>
    <row r="25" spans="1:33" x14ac:dyDescent="0.2">
      <c r="A25" s="2" t="s">
        <v>13</v>
      </c>
      <c r="C25">
        <v>57.317</v>
      </c>
      <c r="F25" s="2" t="s">
        <v>8</v>
      </c>
      <c r="H25">
        <v>63.843000000000004</v>
      </c>
      <c r="K25" s="2" t="s">
        <v>11</v>
      </c>
      <c r="M25" s="4">
        <v>16.071000000000002</v>
      </c>
      <c r="P25" s="2" t="s">
        <v>8</v>
      </c>
      <c r="Q25" t="s">
        <v>1</v>
      </c>
      <c r="R25">
        <v>22.654</v>
      </c>
      <c r="S25" s="3"/>
      <c r="U25" s="2" t="s">
        <v>11</v>
      </c>
      <c r="V25" t="s">
        <v>4</v>
      </c>
      <c r="W25">
        <v>35.500999999999998</v>
      </c>
      <c r="X25" s="3"/>
    </row>
    <row r="26" spans="1:33" x14ac:dyDescent="0.2">
      <c r="A26" s="2" t="s">
        <v>13</v>
      </c>
      <c r="C26">
        <v>31.475000000000001</v>
      </c>
      <c r="F26" s="2" t="s">
        <v>8</v>
      </c>
      <c r="H26">
        <v>64.918999999999997</v>
      </c>
      <c r="K26" s="2" t="s">
        <v>11</v>
      </c>
      <c r="M26" s="4">
        <v>25.41</v>
      </c>
      <c r="P26" s="2" t="s">
        <v>8</v>
      </c>
      <c r="Q26" t="s">
        <v>1</v>
      </c>
      <c r="R26">
        <v>20.388000000000002</v>
      </c>
      <c r="S26" s="3"/>
      <c r="U26" s="2" t="s">
        <v>11</v>
      </c>
      <c r="V26" t="s">
        <v>4</v>
      </c>
      <c r="W26">
        <v>26.161000000000001</v>
      </c>
      <c r="X26" s="3"/>
    </row>
    <row r="27" spans="1:33" x14ac:dyDescent="0.2">
      <c r="A27" s="2" t="s">
        <v>13</v>
      </c>
      <c r="C27">
        <v>36.25</v>
      </c>
      <c r="F27" s="2" t="s">
        <v>8</v>
      </c>
      <c r="H27">
        <v>70.953000000000003</v>
      </c>
      <c r="K27" s="2" t="s">
        <v>11</v>
      </c>
      <c r="M27" s="4">
        <v>30.911999999999999</v>
      </c>
      <c r="N27" s="3">
        <f>AVERAGE(M5:M27)</f>
        <v>34.413478260869553</v>
      </c>
      <c r="P27" s="2" t="s">
        <v>8</v>
      </c>
      <c r="Q27" t="s">
        <v>1</v>
      </c>
      <c r="R27">
        <v>65.224999999999994</v>
      </c>
      <c r="S27" s="3"/>
      <c r="U27" s="2" t="s">
        <v>11</v>
      </c>
      <c r="V27" t="s">
        <v>4</v>
      </c>
      <c r="W27">
        <v>34.091000000000001</v>
      </c>
      <c r="X27" s="3"/>
    </row>
    <row r="28" spans="1:33" x14ac:dyDescent="0.2">
      <c r="A28" s="2" t="s">
        <v>13</v>
      </c>
      <c r="C28">
        <v>42.143000000000001</v>
      </c>
      <c r="F28" s="2" t="s">
        <v>8</v>
      </c>
      <c r="H28">
        <v>65.361999999999995</v>
      </c>
      <c r="P28" s="2" t="s">
        <v>8</v>
      </c>
      <c r="Q28" t="s">
        <v>1</v>
      </c>
      <c r="R28">
        <v>25.327000000000002</v>
      </c>
      <c r="S28" s="3"/>
      <c r="U28" s="2" t="s">
        <v>11</v>
      </c>
      <c r="V28" t="s">
        <v>4</v>
      </c>
      <c r="W28">
        <v>21.829000000000001</v>
      </c>
      <c r="X28" s="3"/>
    </row>
    <row r="29" spans="1:33" x14ac:dyDescent="0.2">
      <c r="A29" s="2" t="s">
        <v>13</v>
      </c>
      <c r="C29">
        <v>56.822000000000003</v>
      </c>
      <c r="D29" s="3">
        <f>AVERAGE(C5:C29)</f>
        <v>47.148520000000005</v>
      </c>
      <c r="F29" s="2" t="s">
        <v>8</v>
      </c>
      <c r="H29">
        <v>79.036000000000001</v>
      </c>
      <c r="K29" s="2" t="s">
        <v>11</v>
      </c>
      <c r="L29" t="s">
        <v>108</v>
      </c>
      <c r="M29" s="4">
        <v>25.856000000000002</v>
      </c>
      <c r="P29" s="2" t="s">
        <v>8</v>
      </c>
      <c r="Q29" t="s">
        <v>1</v>
      </c>
      <c r="R29">
        <v>26.515000000000001</v>
      </c>
      <c r="S29" s="3"/>
      <c r="U29" s="2" t="s">
        <v>11</v>
      </c>
      <c r="V29" t="s">
        <v>4</v>
      </c>
      <c r="W29">
        <v>33.901000000000003</v>
      </c>
      <c r="X29" s="3"/>
    </row>
    <row r="30" spans="1:33" x14ac:dyDescent="0.2">
      <c r="F30" s="2" t="s">
        <v>8</v>
      </c>
      <c r="H30">
        <v>48.652000000000001</v>
      </c>
      <c r="K30" s="2" t="s">
        <v>11</v>
      </c>
      <c r="M30" s="4">
        <v>36.636000000000003</v>
      </c>
      <c r="P30" s="2" t="s">
        <v>8</v>
      </c>
      <c r="Q30" t="s">
        <v>1</v>
      </c>
      <c r="R30">
        <v>33.677</v>
      </c>
      <c r="S30" s="3"/>
      <c r="U30" s="2" t="s">
        <v>11</v>
      </c>
      <c r="V30" t="s">
        <v>4</v>
      </c>
      <c r="W30">
        <v>16.893000000000001</v>
      </c>
      <c r="X30" s="3"/>
    </row>
    <row r="31" spans="1:33" x14ac:dyDescent="0.2">
      <c r="A31" s="2" t="s">
        <v>13</v>
      </c>
      <c r="B31" t="s">
        <v>103</v>
      </c>
      <c r="C31" s="4">
        <v>35.591999999999999</v>
      </c>
      <c r="F31" s="2" t="s">
        <v>8</v>
      </c>
      <c r="H31">
        <v>65.361999999999995</v>
      </c>
      <c r="K31" s="2" t="s">
        <v>11</v>
      </c>
      <c r="M31" s="4">
        <v>48.847999999999999</v>
      </c>
      <c r="P31" s="2" t="s">
        <v>8</v>
      </c>
      <c r="Q31" t="s">
        <v>1</v>
      </c>
      <c r="R31">
        <v>32.036999999999999</v>
      </c>
      <c r="S31" s="3"/>
      <c r="U31" s="2" t="s">
        <v>11</v>
      </c>
      <c r="V31" t="s">
        <v>4</v>
      </c>
      <c r="W31">
        <v>35.354999999999997</v>
      </c>
      <c r="X31" s="3"/>
    </row>
    <row r="32" spans="1:33" x14ac:dyDescent="0.2">
      <c r="A32" s="2" t="s">
        <v>13</v>
      </c>
      <c r="C32" s="4">
        <v>47.482999999999997</v>
      </c>
      <c r="F32" s="2" t="s">
        <v>8</v>
      </c>
      <c r="H32">
        <v>92.436000000000007</v>
      </c>
      <c r="K32" s="2" t="s">
        <v>11</v>
      </c>
      <c r="M32" s="4">
        <v>20.907</v>
      </c>
      <c r="P32" s="2" t="s">
        <v>8</v>
      </c>
      <c r="Q32" t="s">
        <v>1</v>
      </c>
      <c r="R32">
        <v>35.457999999999998</v>
      </c>
      <c r="S32" s="3"/>
      <c r="U32" s="2" t="s">
        <v>11</v>
      </c>
      <c r="V32" t="s">
        <v>4</v>
      </c>
      <c r="W32">
        <v>39.447000000000003</v>
      </c>
      <c r="X32" s="3"/>
    </row>
    <row r="33" spans="1:24" x14ac:dyDescent="0.2">
      <c r="A33" s="2" t="s">
        <v>13</v>
      </c>
      <c r="C33" s="4">
        <v>51.588999999999999</v>
      </c>
      <c r="F33" s="2" t="s">
        <v>8</v>
      </c>
      <c r="H33">
        <v>69.721999999999994</v>
      </c>
      <c r="K33" s="2" t="s">
        <v>11</v>
      </c>
      <c r="M33" s="4">
        <v>47.676000000000002</v>
      </c>
      <c r="P33" s="2" t="s">
        <v>8</v>
      </c>
      <c r="Q33" t="s">
        <v>1</v>
      </c>
      <c r="R33">
        <v>36.877000000000002</v>
      </c>
      <c r="S33" s="3"/>
      <c r="U33" s="2" t="s">
        <v>11</v>
      </c>
      <c r="V33" t="s">
        <v>4</v>
      </c>
      <c r="W33">
        <v>51.750999999999998</v>
      </c>
      <c r="X33" s="3"/>
    </row>
    <row r="34" spans="1:24" x14ac:dyDescent="0.2">
      <c r="A34" s="2" t="s">
        <v>13</v>
      </c>
      <c r="C34" s="4">
        <v>32.341999999999999</v>
      </c>
      <c r="F34" s="2" t="s">
        <v>8</v>
      </c>
      <c r="H34">
        <v>51.084000000000003</v>
      </c>
      <c r="K34" s="2" t="s">
        <v>11</v>
      </c>
      <c r="M34" s="4">
        <v>25.047999999999998</v>
      </c>
      <c r="P34" s="2" t="s">
        <v>8</v>
      </c>
      <c r="Q34" t="s">
        <v>1</v>
      </c>
      <c r="R34">
        <v>32.197000000000003</v>
      </c>
      <c r="S34" s="3"/>
      <c r="U34" s="2" t="s">
        <v>11</v>
      </c>
      <c r="V34" t="s">
        <v>4</v>
      </c>
      <c r="W34">
        <v>27.672000000000001</v>
      </c>
      <c r="X34" s="3"/>
    </row>
    <row r="35" spans="1:24" x14ac:dyDescent="0.2">
      <c r="A35" s="2" t="s">
        <v>13</v>
      </c>
      <c r="C35" s="4">
        <v>30.870999999999999</v>
      </c>
      <c r="F35" s="2" t="s">
        <v>8</v>
      </c>
      <c r="H35">
        <v>75.981999999999999</v>
      </c>
      <c r="K35" s="2" t="s">
        <v>11</v>
      </c>
      <c r="M35" s="4">
        <v>58.960999999999999</v>
      </c>
      <c r="P35" s="2" t="s">
        <v>8</v>
      </c>
      <c r="Q35" t="s">
        <v>1</v>
      </c>
      <c r="R35">
        <v>54.415999999999997</v>
      </c>
      <c r="S35" s="3"/>
      <c r="U35" s="2" t="s">
        <v>11</v>
      </c>
      <c r="V35" t="s">
        <v>4</v>
      </c>
      <c r="W35">
        <v>38.334000000000003</v>
      </c>
      <c r="X35" s="3"/>
    </row>
    <row r="36" spans="1:24" x14ac:dyDescent="0.2">
      <c r="A36" s="2" t="s">
        <v>13</v>
      </c>
      <c r="C36" s="4">
        <v>38.869999999999997</v>
      </c>
      <c r="F36" s="2" t="s">
        <v>8</v>
      </c>
      <c r="H36">
        <v>78.45</v>
      </c>
      <c r="K36" s="2" t="s">
        <v>11</v>
      </c>
      <c r="M36" s="4">
        <v>61.896999999999998</v>
      </c>
      <c r="P36" s="2" t="s">
        <v>8</v>
      </c>
      <c r="Q36" t="s">
        <v>1</v>
      </c>
      <c r="R36">
        <v>42.743000000000002</v>
      </c>
      <c r="S36" s="3"/>
      <c r="U36" s="2" t="s">
        <v>11</v>
      </c>
      <c r="V36" t="s">
        <v>4</v>
      </c>
      <c r="W36">
        <v>32.540999999999997</v>
      </c>
      <c r="X36" s="3"/>
    </row>
    <row r="37" spans="1:24" x14ac:dyDescent="0.2">
      <c r="A37" s="2" t="s">
        <v>13</v>
      </c>
      <c r="C37" s="4">
        <v>48.212000000000003</v>
      </c>
      <c r="F37" s="2" t="s">
        <v>8</v>
      </c>
      <c r="H37">
        <v>42.030999999999999</v>
      </c>
      <c r="K37" s="2" t="s">
        <v>11</v>
      </c>
      <c r="M37" s="4">
        <v>41.692</v>
      </c>
      <c r="P37" s="2" t="s">
        <v>8</v>
      </c>
      <c r="Q37" t="s">
        <v>1</v>
      </c>
      <c r="R37">
        <v>42.32</v>
      </c>
      <c r="S37" s="3">
        <f>AVERAGE(R4:R37)</f>
        <v>36.692500000000003</v>
      </c>
      <c r="U37" s="2" t="s">
        <v>11</v>
      </c>
      <c r="V37" t="s">
        <v>4</v>
      </c>
      <c r="W37">
        <v>55.588999999999999</v>
      </c>
      <c r="X37" s="3"/>
    </row>
    <row r="38" spans="1:24" x14ac:dyDescent="0.2">
      <c r="A38" s="2" t="s">
        <v>13</v>
      </c>
      <c r="C38" s="4">
        <v>48.212000000000003</v>
      </c>
      <c r="F38" s="2" t="s">
        <v>8</v>
      </c>
      <c r="H38">
        <v>44.305</v>
      </c>
      <c r="K38" s="2" t="s">
        <v>11</v>
      </c>
      <c r="M38" s="4">
        <v>16.353000000000002</v>
      </c>
      <c r="P38" s="2"/>
      <c r="S38" s="3"/>
      <c r="U38" s="2" t="s">
        <v>11</v>
      </c>
      <c r="V38" t="s">
        <v>4</v>
      </c>
      <c r="W38">
        <v>28.748000000000001</v>
      </c>
      <c r="X38" s="3"/>
    </row>
    <row r="39" spans="1:24" x14ac:dyDescent="0.2">
      <c r="A39" s="2" t="s">
        <v>13</v>
      </c>
      <c r="C39" s="4">
        <v>43.122</v>
      </c>
      <c r="F39" s="2" t="s">
        <v>8</v>
      </c>
      <c r="H39">
        <v>58.066000000000003</v>
      </c>
      <c r="K39" s="2" t="s">
        <v>11</v>
      </c>
      <c r="M39" s="4">
        <v>36.915999999999997</v>
      </c>
      <c r="P39" s="2" t="s">
        <v>8</v>
      </c>
      <c r="Q39" t="s">
        <v>4</v>
      </c>
      <c r="R39">
        <v>45.307000000000002</v>
      </c>
      <c r="S39" s="3"/>
      <c r="U39" s="2" t="s">
        <v>11</v>
      </c>
      <c r="V39" t="s">
        <v>4</v>
      </c>
      <c r="W39">
        <v>21.35</v>
      </c>
      <c r="X39" s="3"/>
    </row>
    <row r="40" spans="1:24" x14ac:dyDescent="0.2">
      <c r="A40" s="2" t="s">
        <v>13</v>
      </c>
      <c r="C40" s="4">
        <v>52.923000000000002</v>
      </c>
      <c r="F40" s="2" t="s">
        <v>8</v>
      </c>
      <c r="H40">
        <v>99.242999999999995</v>
      </c>
      <c r="K40" s="2" t="s">
        <v>11</v>
      </c>
      <c r="M40" s="4">
        <v>34.091000000000001</v>
      </c>
      <c r="P40" s="2" t="s">
        <v>8</v>
      </c>
      <c r="Q40" t="s">
        <v>4</v>
      </c>
      <c r="R40">
        <v>33.677</v>
      </c>
      <c r="S40" s="3"/>
      <c r="U40" s="2" t="s">
        <v>11</v>
      </c>
      <c r="V40" t="s">
        <v>4</v>
      </c>
      <c r="W40">
        <v>54.97</v>
      </c>
      <c r="X40" s="3"/>
    </row>
    <row r="41" spans="1:24" x14ac:dyDescent="0.2">
      <c r="A41" s="2" t="s">
        <v>13</v>
      </c>
      <c r="C41" s="4">
        <v>24.818999999999999</v>
      </c>
      <c r="F41" s="2" t="s">
        <v>8</v>
      </c>
      <c r="H41">
        <v>54.792000000000002</v>
      </c>
      <c r="K41" s="2" t="s">
        <v>11</v>
      </c>
      <c r="M41" s="4">
        <v>25.353999999999999</v>
      </c>
      <c r="P41" s="2" t="s">
        <v>8</v>
      </c>
      <c r="Q41" t="s">
        <v>4</v>
      </c>
      <c r="R41">
        <v>27.277999999999999</v>
      </c>
      <c r="S41" s="3"/>
      <c r="U41" s="2" t="s">
        <v>11</v>
      </c>
      <c r="V41" t="s">
        <v>4</v>
      </c>
      <c r="W41">
        <v>36.435000000000002</v>
      </c>
      <c r="X41" s="3"/>
    </row>
    <row r="42" spans="1:24" x14ac:dyDescent="0.2">
      <c r="A42" s="2" t="s">
        <v>13</v>
      </c>
      <c r="C42" s="4">
        <v>30.870999999999999</v>
      </c>
      <c r="F42" s="2" t="s">
        <v>8</v>
      </c>
      <c r="H42">
        <v>68.046000000000006</v>
      </c>
      <c r="K42" s="2" t="s">
        <v>11</v>
      </c>
      <c r="M42" s="4">
        <v>34.015999999999998</v>
      </c>
      <c r="P42" s="2" t="s">
        <v>8</v>
      </c>
      <c r="Q42" t="s">
        <v>4</v>
      </c>
      <c r="R42">
        <v>31.795999999999999</v>
      </c>
      <c r="S42" s="3"/>
      <c r="U42" s="2" t="s">
        <v>11</v>
      </c>
      <c r="V42" t="s">
        <v>4</v>
      </c>
      <c r="W42">
        <v>19.417999999999999</v>
      </c>
      <c r="X42" s="3"/>
    </row>
    <row r="43" spans="1:24" x14ac:dyDescent="0.2">
      <c r="A43" s="2" t="s">
        <v>13</v>
      </c>
      <c r="C43" s="4">
        <v>21.829000000000001</v>
      </c>
      <c r="F43" s="2" t="s">
        <v>8</v>
      </c>
      <c r="H43">
        <v>107.991</v>
      </c>
      <c r="K43" s="2" t="s">
        <v>11</v>
      </c>
      <c r="M43" s="4">
        <v>67.424000000000007</v>
      </c>
      <c r="P43" s="2" t="s">
        <v>8</v>
      </c>
      <c r="Q43" t="s">
        <v>4</v>
      </c>
      <c r="R43">
        <v>61.207000000000001</v>
      </c>
      <c r="S43" s="3"/>
      <c r="U43" s="2" t="s">
        <v>11</v>
      </c>
      <c r="V43" t="s">
        <v>4</v>
      </c>
      <c r="W43">
        <v>27.649000000000001</v>
      </c>
      <c r="X43" s="3"/>
    </row>
    <row r="44" spans="1:24" x14ac:dyDescent="0.2">
      <c r="A44" s="2" t="s">
        <v>13</v>
      </c>
      <c r="C44" s="4">
        <v>35.591999999999999</v>
      </c>
      <c r="F44" s="2" t="s">
        <v>8</v>
      </c>
      <c r="H44">
        <v>93.492000000000004</v>
      </c>
      <c r="K44" s="2" t="s">
        <v>11</v>
      </c>
      <c r="M44" s="4">
        <v>42.365000000000002</v>
      </c>
      <c r="P44" s="2" t="s">
        <v>8</v>
      </c>
      <c r="Q44" t="s">
        <v>4</v>
      </c>
      <c r="R44">
        <v>24.081</v>
      </c>
      <c r="S44" s="3"/>
      <c r="U44" s="2" t="s">
        <v>11</v>
      </c>
      <c r="V44" t="s">
        <v>4</v>
      </c>
      <c r="W44">
        <v>29.126999999999999</v>
      </c>
      <c r="X44" s="3">
        <f>AVERAGE(W24:W44)</f>
        <v>32.974999999999994</v>
      </c>
    </row>
    <row r="45" spans="1:24" x14ac:dyDescent="0.2">
      <c r="A45" s="2" t="s">
        <v>13</v>
      </c>
      <c r="C45" s="4">
        <v>35.591999999999999</v>
      </c>
      <c r="F45" s="2" t="s">
        <v>8</v>
      </c>
      <c r="H45">
        <v>71.682000000000002</v>
      </c>
      <c r="K45" s="2" t="s">
        <v>11</v>
      </c>
      <c r="M45" s="4">
        <v>30.844000000000001</v>
      </c>
      <c r="P45" s="2" t="s">
        <v>8</v>
      </c>
      <c r="Q45" t="s">
        <v>4</v>
      </c>
      <c r="R45">
        <v>36.527999999999999</v>
      </c>
      <c r="S45" s="3"/>
      <c r="U45" s="2"/>
      <c r="W45" s="4"/>
      <c r="X45" s="3"/>
    </row>
    <row r="46" spans="1:24" x14ac:dyDescent="0.2">
      <c r="A46" s="2" t="s">
        <v>13</v>
      </c>
      <c r="C46" s="4">
        <v>29.126999999999999</v>
      </c>
      <c r="F46" s="2" t="s">
        <v>8</v>
      </c>
      <c r="H46">
        <v>98.543000000000006</v>
      </c>
      <c r="I46" s="3">
        <f>AVERAGE(H24:H46)</f>
        <v>73.417913043478265</v>
      </c>
      <c r="K46" s="2" t="s">
        <v>11</v>
      </c>
      <c r="M46" s="4">
        <v>45.411000000000001</v>
      </c>
      <c r="P46" s="2" t="s">
        <v>8</v>
      </c>
      <c r="Q46" t="s">
        <v>4</v>
      </c>
      <c r="R46">
        <v>29.536999999999999</v>
      </c>
      <c r="S46" s="3"/>
      <c r="U46" s="2" t="s">
        <v>11</v>
      </c>
      <c r="V46" t="s">
        <v>5</v>
      </c>
      <c r="W46">
        <v>28.164999999999999</v>
      </c>
      <c r="X46" s="3"/>
    </row>
    <row r="47" spans="1:24" x14ac:dyDescent="0.2">
      <c r="A47" s="2" t="s">
        <v>13</v>
      </c>
      <c r="C47" s="4">
        <v>51.136000000000003</v>
      </c>
      <c r="K47" s="2" t="s">
        <v>11</v>
      </c>
      <c r="M47" s="4">
        <v>60.511000000000003</v>
      </c>
      <c r="P47" s="2" t="s">
        <v>8</v>
      </c>
      <c r="Q47" t="s">
        <v>4</v>
      </c>
      <c r="R47">
        <v>27.372</v>
      </c>
      <c r="S47" s="3"/>
      <c r="U47" s="2" t="s">
        <v>11</v>
      </c>
      <c r="V47" t="s">
        <v>5</v>
      </c>
      <c r="W47">
        <v>40.975999999999999</v>
      </c>
      <c r="X47" s="3"/>
    </row>
    <row r="48" spans="1:24" x14ac:dyDescent="0.2">
      <c r="A48" s="2" t="s">
        <v>13</v>
      </c>
      <c r="C48" s="4">
        <v>39.756999999999998</v>
      </c>
      <c r="F48" s="2" t="s">
        <v>8</v>
      </c>
      <c r="G48" t="s">
        <v>112</v>
      </c>
      <c r="H48">
        <v>71.513999999999996</v>
      </c>
      <c r="K48" s="2" t="s">
        <v>11</v>
      </c>
      <c r="M48" s="4">
        <v>45.183999999999997</v>
      </c>
      <c r="N48" s="3">
        <f>AVERAGE(M29:M48)</f>
        <v>40.299500000000002</v>
      </c>
      <c r="P48" s="2" t="s">
        <v>8</v>
      </c>
      <c r="Q48" t="s">
        <v>4</v>
      </c>
      <c r="R48">
        <v>38.444000000000003</v>
      </c>
      <c r="S48" s="3"/>
      <c r="U48" s="2" t="s">
        <v>11</v>
      </c>
      <c r="V48" t="s">
        <v>5</v>
      </c>
      <c r="W48">
        <v>32.881999999999998</v>
      </c>
      <c r="X48" s="3"/>
    </row>
    <row r="49" spans="1:24" x14ac:dyDescent="0.2">
      <c r="A49" s="2" t="s">
        <v>13</v>
      </c>
      <c r="C49" s="4">
        <v>48.212000000000003</v>
      </c>
      <c r="F49" s="2" t="s">
        <v>8</v>
      </c>
      <c r="H49">
        <v>60.276000000000003</v>
      </c>
      <c r="P49" s="2" t="s">
        <v>8</v>
      </c>
      <c r="Q49" t="s">
        <v>4</v>
      </c>
      <c r="R49">
        <v>49.889000000000003</v>
      </c>
      <c r="S49" s="3"/>
      <c r="U49" s="2" t="s">
        <v>11</v>
      </c>
      <c r="V49" t="s">
        <v>5</v>
      </c>
      <c r="W49">
        <v>22.959</v>
      </c>
      <c r="X49" s="3"/>
    </row>
    <row r="50" spans="1:24" x14ac:dyDescent="0.2">
      <c r="A50" s="2" t="s">
        <v>13</v>
      </c>
      <c r="C50" s="4">
        <v>34.765999999999998</v>
      </c>
      <c r="D50" s="3">
        <f>AVERAGE(C31:C50)</f>
        <v>39.045849999999987</v>
      </c>
      <c r="F50" s="2" t="s">
        <v>8</v>
      </c>
      <c r="H50">
        <v>132.66200000000001</v>
      </c>
      <c r="K50" s="2" t="s">
        <v>11</v>
      </c>
      <c r="L50" t="s">
        <v>109</v>
      </c>
      <c r="M50">
        <v>34.393000000000001</v>
      </c>
      <c r="P50" s="2" t="s">
        <v>8</v>
      </c>
      <c r="Q50" t="s">
        <v>4</v>
      </c>
      <c r="R50">
        <v>33.979999999999997</v>
      </c>
      <c r="S50" s="3"/>
      <c r="U50" s="2" t="s">
        <v>11</v>
      </c>
      <c r="V50" t="s">
        <v>5</v>
      </c>
      <c r="W50">
        <v>15.212</v>
      </c>
      <c r="X50" s="3"/>
    </row>
    <row r="51" spans="1:24" x14ac:dyDescent="0.2">
      <c r="A51" s="2" t="s">
        <v>13</v>
      </c>
      <c r="B51" t="s">
        <v>104</v>
      </c>
      <c r="C51" s="4">
        <v>40.209000000000003</v>
      </c>
      <c r="F51" s="2" t="s">
        <v>8</v>
      </c>
      <c r="H51">
        <v>54.531999999999996</v>
      </c>
      <c r="K51" s="2" t="s">
        <v>11</v>
      </c>
      <c r="M51">
        <v>35.500999999999998</v>
      </c>
      <c r="P51" s="2" t="s">
        <v>8</v>
      </c>
      <c r="Q51" t="s">
        <v>4</v>
      </c>
      <c r="R51">
        <v>43.750999999999998</v>
      </c>
      <c r="S51" s="3"/>
      <c r="U51" s="2" t="s">
        <v>11</v>
      </c>
      <c r="V51" t="s">
        <v>5</v>
      </c>
      <c r="W51">
        <v>27.425000000000001</v>
      </c>
      <c r="X51" s="3"/>
    </row>
    <row r="52" spans="1:24" x14ac:dyDescent="0.2">
      <c r="A52" s="2" t="s">
        <v>13</v>
      </c>
      <c r="C52" s="4">
        <v>43.42</v>
      </c>
      <c r="F52" s="2" t="s">
        <v>8</v>
      </c>
      <c r="H52">
        <v>95.305000000000007</v>
      </c>
      <c r="K52" s="2" t="s">
        <v>11</v>
      </c>
      <c r="M52">
        <v>34.091000000000001</v>
      </c>
      <c r="P52" s="2" t="s">
        <v>8</v>
      </c>
      <c r="Q52" t="s">
        <v>4</v>
      </c>
      <c r="R52">
        <v>22.766999999999999</v>
      </c>
      <c r="S52" s="3"/>
      <c r="U52" s="2" t="s">
        <v>11</v>
      </c>
      <c r="V52" t="s">
        <v>5</v>
      </c>
      <c r="W52">
        <v>15.914999999999999</v>
      </c>
      <c r="X52" s="3"/>
    </row>
    <row r="53" spans="1:24" x14ac:dyDescent="0.2">
      <c r="A53" s="2" t="s">
        <v>13</v>
      </c>
      <c r="C53" s="4">
        <v>32.540999999999997</v>
      </c>
      <c r="F53" s="2" t="s">
        <v>8</v>
      </c>
      <c r="H53">
        <v>60.18</v>
      </c>
      <c r="K53" s="2" t="s">
        <v>11</v>
      </c>
      <c r="M53">
        <v>22.841000000000001</v>
      </c>
      <c r="P53" s="2" t="s">
        <v>8</v>
      </c>
      <c r="Q53" t="s">
        <v>4</v>
      </c>
      <c r="R53">
        <v>49.889000000000003</v>
      </c>
      <c r="S53" s="3"/>
      <c r="U53" s="2" t="s">
        <v>11</v>
      </c>
      <c r="V53" t="s">
        <v>5</v>
      </c>
      <c r="W53">
        <v>27.888999999999999</v>
      </c>
      <c r="X53" s="3"/>
    </row>
    <row r="54" spans="1:24" x14ac:dyDescent="0.2">
      <c r="A54" s="2" t="s">
        <v>13</v>
      </c>
      <c r="C54" s="4">
        <v>35.935000000000002</v>
      </c>
      <c r="F54" s="2" t="s">
        <v>8</v>
      </c>
      <c r="H54">
        <v>76.441000000000003</v>
      </c>
      <c r="K54" s="2" t="s">
        <v>11</v>
      </c>
      <c r="M54">
        <v>49.637</v>
      </c>
      <c r="P54" s="2" t="s">
        <v>8</v>
      </c>
      <c r="Q54" t="s">
        <v>4</v>
      </c>
      <c r="R54">
        <v>15.196</v>
      </c>
      <c r="S54" s="3"/>
      <c r="U54" s="2" t="s">
        <v>11</v>
      </c>
      <c r="V54" t="s">
        <v>5</v>
      </c>
      <c r="W54">
        <v>22.335000000000001</v>
      </c>
      <c r="X54" s="3"/>
    </row>
    <row r="55" spans="1:24" x14ac:dyDescent="0.2">
      <c r="A55" s="2" t="s">
        <v>13</v>
      </c>
      <c r="C55" s="4">
        <v>44.768000000000001</v>
      </c>
      <c r="F55" s="2" t="s">
        <v>8</v>
      </c>
      <c r="H55">
        <v>74.912000000000006</v>
      </c>
      <c r="K55" s="2" t="s">
        <v>11</v>
      </c>
      <c r="M55">
        <v>24.478000000000002</v>
      </c>
      <c r="P55" s="2" t="s">
        <v>8</v>
      </c>
      <c r="Q55" t="s">
        <v>4</v>
      </c>
      <c r="R55">
        <v>25.829000000000001</v>
      </c>
      <c r="S55" s="3"/>
      <c r="U55" s="2" t="s">
        <v>11</v>
      </c>
      <c r="V55" t="s">
        <v>5</v>
      </c>
      <c r="W55">
        <v>18.283000000000001</v>
      </c>
      <c r="X55" s="3"/>
    </row>
    <row r="56" spans="1:24" x14ac:dyDescent="0.2">
      <c r="A56" s="2" t="s">
        <v>13</v>
      </c>
      <c r="C56" s="4">
        <v>54.923000000000002</v>
      </c>
      <c r="F56" s="2" t="s">
        <v>8</v>
      </c>
      <c r="H56">
        <v>100.735</v>
      </c>
      <c r="K56" s="2" t="s">
        <v>11</v>
      </c>
      <c r="M56">
        <v>28.111999999999998</v>
      </c>
      <c r="P56" s="2" t="s">
        <v>8</v>
      </c>
      <c r="Q56" t="s">
        <v>4</v>
      </c>
      <c r="R56">
        <v>34.280999999999999</v>
      </c>
      <c r="S56" s="3"/>
      <c r="U56" s="2" t="s">
        <v>11</v>
      </c>
      <c r="V56" t="s">
        <v>5</v>
      </c>
      <c r="W56">
        <v>23.375</v>
      </c>
      <c r="X56" s="3"/>
    </row>
    <row r="57" spans="1:24" x14ac:dyDescent="0.2">
      <c r="A57" s="2" t="s">
        <v>13</v>
      </c>
      <c r="C57" s="4">
        <v>19.285</v>
      </c>
      <c r="F57" s="2" t="s">
        <v>8</v>
      </c>
      <c r="H57">
        <v>72.159000000000006</v>
      </c>
      <c r="K57" s="2" t="s">
        <v>11</v>
      </c>
      <c r="M57">
        <v>31.655000000000001</v>
      </c>
      <c r="P57" s="2" t="s">
        <v>8</v>
      </c>
      <c r="Q57" t="s">
        <v>4</v>
      </c>
      <c r="R57">
        <v>31.471</v>
      </c>
      <c r="S57" s="3"/>
      <c r="U57" s="2" t="s">
        <v>11</v>
      </c>
      <c r="V57" t="s">
        <v>5</v>
      </c>
      <c r="W57">
        <v>28.684999999999999</v>
      </c>
      <c r="X57" s="3"/>
    </row>
    <row r="58" spans="1:24" x14ac:dyDescent="0.2">
      <c r="A58" s="2" t="s">
        <v>13</v>
      </c>
      <c r="C58" s="4">
        <v>30.911999999999999</v>
      </c>
      <c r="F58" s="2" t="s">
        <v>8</v>
      </c>
      <c r="H58">
        <v>103.846</v>
      </c>
      <c r="K58" s="2" t="s">
        <v>11</v>
      </c>
      <c r="M58">
        <v>36.716999999999999</v>
      </c>
      <c r="P58" s="2" t="s">
        <v>8</v>
      </c>
      <c r="Q58" t="s">
        <v>4</v>
      </c>
      <c r="R58">
        <v>28.655000000000001</v>
      </c>
      <c r="S58" s="3"/>
      <c r="U58" s="2" t="s">
        <v>11</v>
      </c>
      <c r="V58" t="s">
        <v>5</v>
      </c>
      <c r="W58">
        <v>36.512999999999998</v>
      </c>
      <c r="X58" s="3"/>
    </row>
    <row r="59" spans="1:24" x14ac:dyDescent="0.2">
      <c r="A59" s="2" t="s">
        <v>13</v>
      </c>
      <c r="C59" s="4">
        <v>38.636000000000003</v>
      </c>
      <c r="F59" s="2" t="s">
        <v>8</v>
      </c>
      <c r="H59">
        <v>98.704999999999998</v>
      </c>
      <c r="K59" s="2" t="s">
        <v>11</v>
      </c>
      <c r="M59">
        <v>33.555999999999997</v>
      </c>
      <c r="P59" s="2" t="s">
        <v>8</v>
      </c>
      <c r="Q59" t="s">
        <v>4</v>
      </c>
      <c r="R59">
        <v>45.814</v>
      </c>
      <c r="S59" s="3"/>
      <c r="U59" s="2" t="s">
        <v>11</v>
      </c>
      <c r="V59" t="s">
        <v>5</v>
      </c>
      <c r="W59">
        <v>30.844000000000001</v>
      </c>
      <c r="X59" s="3"/>
    </row>
    <row r="60" spans="1:24" x14ac:dyDescent="0.2">
      <c r="A60" s="2" t="s">
        <v>13</v>
      </c>
      <c r="C60" s="4">
        <v>38.703000000000003</v>
      </c>
      <c r="F60" s="2" t="s">
        <v>8</v>
      </c>
      <c r="H60">
        <v>51.137</v>
      </c>
      <c r="K60" s="2" t="s">
        <v>11</v>
      </c>
      <c r="M60">
        <v>41.722000000000001</v>
      </c>
      <c r="P60" s="2" t="s">
        <v>8</v>
      </c>
      <c r="Q60" t="s">
        <v>4</v>
      </c>
      <c r="R60">
        <v>36.527999999999999</v>
      </c>
      <c r="S60" s="3"/>
      <c r="U60" s="2" t="s">
        <v>11</v>
      </c>
      <c r="V60" t="s">
        <v>5</v>
      </c>
      <c r="W60">
        <v>17.271000000000001</v>
      </c>
      <c r="X60" s="3"/>
    </row>
    <row r="61" spans="1:24" x14ac:dyDescent="0.2">
      <c r="A61" s="2" t="s">
        <v>13</v>
      </c>
      <c r="C61" s="4">
        <v>46.798000000000002</v>
      </c>
      <c r="F61" s="2" t="s">
        <v>8</v>
      </c>
      <c r="H61">
        <v>61.228999999999999</v>
      </c>
      <c r="K61" s="2" t="s">
        <v>11</v>
      </c>
      <c r="M61">
        <v>30.492000000000001</v>
      </c>
      <c r="P61" s="2" t="s">
        <v>8</v>
      </c>
      <c r="Q61" t="s">
        <v>4</v>
      </c>
      <c r="R61">
        <v>31.795999999999999</v>
      </c>
      <c r="S61" s="3"/>
      <c r="U61" s="2" t="s">
        <v>11</v>
      </c>
      <c r="V61" t="s">
        <v>5</v>
      </c>
      <c r="W61">
        <v>43.414000000000001</v>
      </c>
      <c r="X61" s="3"/>
    </row>
    <row r="62" spans="1:24" x14ac:dyDescent="0.2">
      <c r="A62" s="2" t="s">
        <v>13</v>
      </c>
      <c r="C62" s="4">
        <v>70.161000000000001</v>
      </c>
      <c r="F62" s="2" t="s">
        <v>8</v>
      </c>
      <c r="H62">
        <v>129.44</v>
      </c>
      <c r="K62" s="2" t="s">
        <v>11</v>
      </c>
      <c r="M62">
        <v>39.232999999999997</v>
      </c>
      <c r="P62" s="2" t="s">
        <v>8</v>
      </c>
      <c r="Q62" t="s">
        <v>4</v>
      </c>
      <c r="R62">
        <v>40.078000000000003</v>
      </c>
      <c r="S62" s="3"/>
      <c r="U62" s="2" t="s">
        <v>11</v>
      </c>
      <c r="V62" t="s">
        <v>5</v>
      </c>
      <c r="W62">
        <v>39.295000000000002</v>
      </c>
      <c r="X62" s="3"/>
    </row>
    <row r="63" spans="1:24" x14ac:dyDescent="0.2">
      <c r="A63" s="2" t="s">
        <v>13</v>
      </c>
      <c r="C63" s="4">
        <v>40.972000000000001</v>
      </c>
      <c r="F63" s="2" t="s">
        <v>8</v>
      </c>
      <c r="H63">
        <v>72.319000000000003</v>
      </c>
      <c r="K63" s="2" t="s">
        <v>11</v>
      </c>
      <c r="M63">
        <v>36.646999999999998</v>
      </c>
      <c r="P63" s="2" t="s">
        <v>8</v>
      </c>
      <c r="Q63" t="s">
        <v>4</v>
      </c>
      <c r="R63">
        <v>36.527999999999999</v>
      </c>
      <c r="S63" s="3"/>
      <c r="U63" s="2" t="s">
        <v>11</v>
      </c>
      <c r="V63" t="s">
        <v>5</v>
      </c>
      <c r="W63">
        <v>13.794</v>
      </c>
      <c r="X63" s="3"/>
    </row>
    <row r="64" spans="1:24" x14ac:dyDescent="0.2">
      <c r="A64" s="2" t="s">
        <v>13</v>
      </c>
      <c r="C64" s="4">
        <v>67.305000000000007</v>
      </c>
      <c r="D64" s="3">
        <f>AVERAGE(C51:C64)</f>
        <v>43.183428571428571</v>
      </c>
      <c r="F64" s="2" t="s">
        <v>8</v>
      </c>
      <c r="H64">
        <v>56.305999999999997</v>
      </c>
      <c r="I64" s="3">
        <f>AVERAGE(H48:H64)</f>
        <v>80.688117647058831</v>
      </c>
      <c r="K64" s="2" t="s">
        <v>11</v>
      </c>
      <c r="M64">
        <v>25.913</v>
      </c>
      <c r="P64" s="2" t="s">
        <v>8</v>
      </c>
      <c r="Q64" t="s">
        <v>4</v>
      </c>
      <c r="R64">
        <v>16.335999999999999</v>
      </c>
      <c r="S64" s="3"/>
      <c r="U64" s="2" t="s">
        <v>11</v>
      </c>
      <c r="V64" t="s">
        <v>5</v>
      </c>
      <c r="W64">
        <v>26.952000000000002</v>
      </c>
      <c r="X64" s="3"/>
    </row>
    <row r="65" spans="1:24" x14ac:dyDescent="0.2">
      <c r="A65" s="2" t="s">
        <v>13</v>
      </c>
      <c r="B65" t="s">
        <v>105</v>
      </c>
      <c r="C65" s="4"/>
      <c r="D65" s="3">
        <f>AVERAGE(C31:C64)</f>
        <v>40.749558823529412</v>
      </c>
      <c r="K65" s="2" t="s">
        <v>11</v>
      </c>
      <c r="M65">
        <v>24.582999999999998</v>
      </c>
      <c r="P65" s="2" t="s">
        <v>8</v>
      </c>
      <c r="Q65" t="s">
        <v>4</v>
      </c>
      <c r="R65">
        <v>23.651</v>
      </c>
      <c r="S65" s="3"/>
      <c r="U65" s="2" t="s">
        <v>11</v>
      </c>
      <c r="V65" t="s">
        <v>5</v>
      </c>
      <c r="W65">
        <v>22.449000000000002</v>
      </c>
      <c r="X65" s="3"/>
    </row>
    <row r="66" spans="1:24" x14ac:dyDescent="0.2">
      <c r="F66" s="2" t="s">
        <v>8</v>
      </c>
      <c r="G66" t="s">
        <v>111</v>
      </c>
      <c r="H66">
        <v>80.063000000000002</v>
      </c>
      <c r="K66" s="2" t="s">
        <v>11</v>
      </c>
      <c r="M66">
        <v>20.58</v>
      </c>
      <c r="P66" s="2" t="s">
        <v>8</v>
      </c>
      <c r="Q66" t="s">
        <v>4</v>
      </c>
      <c r="R66">
        <v>43.100999999999999</v>
      </c>
      <c r="S66" s="3"/>
      <c r="U66" s="2" t="s">
        <v>11</v>
      </c>
      <c r="V66" t="s">
        <v>5</v>
      </c>
      <c r="W66">
        <v>31.93</v>
      </c>
      <c r="X66" s="3"/>
    </row>
    <row r="67" spans="1:24" x14ac:dyDescent="0.2">
      <c r="A67" s="2" t="s">
        <v>13</v>
      </c>
      <c r="B67" t="s">
        <v>106</v>
      </c>
      <c r="C67" s="4">
        <v>38.835999999999999</v>
      </c>
      <c r="F67" s="2" t="s">
        <v>8</v>
      </c>
      <c r="H67">
        <v>103.652</v>
      </c>
      <c r="K67" s="2" t="s">
        <v>11</v>
      </c>
      <c r="M67">
        <v>25.103000000000002</v>
      </c>
      <c r="P67" s="2" t="s">
        <v>8</v>
      </c>
      <c r="Q67" t="s">
        <v>4</v>
      </c>
      <c r="R67">
        <v>54.036999999999999</v>
      </c>
      <c r="S67" s="3"/>
      <c r="U67" s="2" t="s">
        <v>11</v>
      </c>
      <c r="V67" t="s">
        <v>5</v>
      </c>
      <c r="W67">
        <v>27.611000000000001</v>
      </c>
      <c r="X67" s="3"/>
    </row>
    <row r="68" spans="1:24" x14ac:dyDescent="0.2">
      <c r="A68" s="2" t="s">
        <v>13</v>
      </c>
      <c r="C68" s="4">
        <v>38.835999999999999</v>
      </c>
      <c r="F68" s="2" t="s">
        <v>8</v>
      </c>
      <c r="H68">
        <v>16.071000000000002</v>
      </c>
      <c r="K68" s="2" t="s">
        <v>11</v>
      </c>
      <c r="M68">
        <v>49.061</v>
      </c>
      <c r="N68" s="3">
        <f>AVERAGE(M50:M68)</f>
        <v>32.85868421052632</v>
      </c>
      <c r="P68" s="2" t="s">
        <v>8</v>
      </c>
      <c r="Q68" t="s">
        <v>4</v>
      </c>
      <c r="R68">
        <v>13.209</v>
      </c>
      <c r="S68" s="3"/>
      <c r="U68" s="2" t="s">
        <v>11</v>
      </c>
      <c r="V68" t="s">
        <v>5</v>
      </c>
      <c r="W68">
        <v>35.802</v>
      </c>
      <c r="X68" s="3"/>
    </row>
    <row r="69" spans="1:24" x14ac:dyDescent="0.2">
      <c r="A69" s="2" t="s">
        <v>13</v>
      </c>
      <c r="C69" s="4">
        <v>43.893999999999998</v>
      </c>
      <c r="F69" s="2" t="s">
        <v>8</v>
      </c>
      <c r="H69">
        <v>67.802000000000007</v>
      </c>
      <c r="P69" s="2" t="s">
        <v>8</v>
      </c>
      <c r="Q69" t="s">
        <v>4</v>
      </c>
      <c r="R69">
        <v>41.771000000000001</v>
      </c>
      <c r="S69" s="3"/>
      <c r="U69" s="2" t="s">
        <v>11</v>
      </c>
      <c r="V69" t="s">
        <v>5</v>
      </c>
      <c r="W69">
        <v>38.115000000000002</v>
      </c>
      <c r="X69" s="3"/>
    </row>
    <row r="70" spans="1:24" x14ac:dyDescent="0.2">
      <c r="A70" s="2" t="s">
        <v>13</v>
      </c>
      <c r="C70" s="4">
        <v>29.893000000000001</v>
      </c>
      <c r="F70" s="2" t="s">
        <v>8</v>
      </c>
      <c r="H70">
        <v>57</v>
      </c>
      <c r="K70" s="2" t="s">
        <v>11</v>
      </c>
      <c r="L70" t="s">
        <v>110</v>
      </c>
      <c r="M70" s="4">
        <v>34.091000000000001</v>
      </c>
      <c r="P70" s="2" t="s">
        <v>8</v>
      </c>
      <c r="Q70" t="s">
        <v>4</v>
      </c>
      <c r="R70">
        <v>25.63</v>
      </c>
      <c r="S70" s="3"/>
      <c r="U70" s="2" t="s">
        <v>11</v>
      </c>
      <c r="V70" t="s">
        <v>5</v>
      </c>
      <c r="W70">
        <v>24.971</v>
      </c>
      <c r="X70" s="3"/>
    </row>
    <row r="71" spans="1:24" x14ac:dyDescent="0.2">
      <c r="A71" s="2" t="s">
        <v>13</v>
      </c>
      <c r="C71" s="4">
        <v>50.052</v>
      </c>
      <c r="F71" s="2" t="s">
        <v>8</v>
      </c>
      <c r="H71">
        <v>75.549000000000007</v>
      </c>
      <c r="K71" s="2" t="s">
        <v>11</v>
      </c>
      <c r="M71" s="4">
        <v>46.75</v>
      </c>
      <c r="P71" s="2" t="s">
        <v>8</v>
      </c>
      <c r="Q71" t="s">
        <v>4</v>
      </c>
      <c r="R71">
        <v>25.63</v>
      </c>
      <c r="S71" s="3"/>
      <c r="U71" s="2" t="s">
        <v>11</v>
      </c>
      <c r="V71" t="s">
        <v>5</v>
      </c>
      <c r="W71">
        <v>41.210999999999999</v>
      </c>
      <c r="X71" s="3"/>
    </row>
    <row r="72" spans="1:24" x14ac:dyDescent="0.2">
      <c r="A72" s="2" t="s">
        <v>13</v>
      </c>
      <c r="C72" s="4">
        <v>61.405999999999999</v>
      </c>
      <c r="F72" s="2" t="s">
        <v>8</v>
      </c>
      <c r="H72">
        <v>31.899000000000001</v>
      </c>
      <c r="K72" s="2" t="s">
        <v>11</v>
      </c>
      <c r="M72" s="4">
        <v>34.69</v>
      </c>
      <c r="P72" s="2" t="s">
        <v>8</v>
      </c>
      <c r="Q72" t="s">
        <v>4</v>
      </c>
      <c r="R72">
        <v>12.815</v>
      </c>
      <c r="S72" s="3"/>
      <c r="U72" s="2" t="s">
        <v>11</v>
      </c>
      <c r="V72" t="s">
        <v>5</v>
      </c>
      <c r="W72">
        <v>34.317</v>
      </c>
      <c r="X72" s="3"/>
    </row>
    <row r="73" spans="1:24" x14ac:dyDescent="0.2">
      <c r="A73" s="2" t="s">
        <v>13</v>
      </c>
      <c r="C73" s="4">
        <v>61.741</v>
      </c>
      <c r="F73" s="2" t="s">
        <v>8</v>
      </c>
      <c r="H73">
        <v>95.697999999999993</v>
      </c>
      <c r="K73" s="2" t="s">
        <v>11</v>
      </c>
      <c r="M73" s="4">
        <v>28.684999999999999</v>
      </c>
      <c r="P73" s="2" t="s">
        <v>8</v>
      </c>
      <c r="Q73" t="s">
        <v>4</v>
      </c>
      <c r="R73">
        <v>29.010999999999999</v>
      </c>
      <c r="S73" s="3"/>
      <c r="U73" s="2" t="s">
        <v>11</v>
      </c>
      <c r="V73" t="s">
        <v>5</v>
      </c>
      <c r="W73">
        <v>23.375</v>
      </c>
      <c r="X73" s="3"/>
    </row>
    <row r="74" spans="1:24" x14ac:dyDescent="0.2">
      <c r="A74" s="2" t="s">
        <v>13</v>
      </c>
      <c r="C74" s="4">
        <v>54.734999999999999</v>
      </c>
      <c r="F74" s="2" t="s">
        <v>8</v>
      </c>
      <c r="H74">
        <v>50.052</v>
      </c>
      <c r="K74" s="2" t="s">
        <v>11</v>
      </c>
      <c r="M74" s="4">
        <v>37.194000000000003</v>
      </c>
      <c r="P74" s="2" t="s">
        <v>8</v>
      </c>
      <c r="Q74" t="s">
        <v>4</v>
      </c>
      <c r="R74">
        <v>38.777000000000001</v>
      </c>
      <c r="S74" s="3"/>
      <c r="U74" s="2" t="s">
        <v>11</v>
      </c>
      <c r="V74" t="s">
        <v>5</v>
      </c>
      <c r="W74">
        <v>25.047999999999998</v>
      </c>
      <c r="X74" s="3"/>
    </row>
    <row r="75" spans="1:24" x14ac:dyDescent="0.2">
      <c r="A75" s="2" t="s">
        <v>13</v>
      </c>
      <c r="C75" s="4">
        <v>35.573999999999998</v>
      </c>
      <c r="F75" s="2" t="s">
        <v>8</v>
      </c>
      <c r="H75">
        <v>59.786000000000001</v>
      </c>
      <c r="K75" s="2" t="s">
        <v>11</v>
      </c>
      <c r="M75" s="4">
        <v>41.692</v>
      </c>
      <c r="P75" s="2" t="s">
        <v>8</v>
      </c>
      <c r="Q75" t="s">
        <v>4</v>
      </c>
      <c r="R75">
        <v>38.777000000000001</v>
      </c>
      <c r="S75" s="3"/>
      <c r="U75" s="2" t="s">
        <v>11</v>
      </c>
      <c r="V75" t="s">
        <v>5</v>
      </c>
      <c r="W75">
        <v>36.442999999999998</v>
      </c>
      <c r="X75" s="3"/>
    </row>
    <row r="76" spans="1:24" x14ac:dyDescent="0.2">
      <c r="A76" s="2" t="s">
        <v>13</v>
      </c>
      <c r="C76" s="4">
        <v>28.477</v>
      </c>
      <c r="F76" s="2" t="s">
        <v>8</v>
      </c>
      <c r="H76">
        <v>59.265000000000001</v>
      </c>
      <c r="K76" s="2" t="s">
        <v>11</v>
      </c>
      <c r="M76" s="4">
        <v>31.829000000000001</v>
      </c>
      <c r="P76" s="2" t="s">
        <v>8</v>
      </c>
      <c r="Q76" t="s">
        <v>4</v>
      </c>
      <c r="R76">
        <v>28.021000000000001</v>
      </c>
      <c r="S76" s="3"/>
      <c r="U76" s="2" t="s">
        <v>11</v>
      </c>
      <c r="V76" t="s">
        <v>5</v>
      </c>
      <c r="W76">
        <v>22.959</v>
      </c>
      <c r="X76" s="3"/>
    </row>
    <row r="77" spans="1:24" x14ac:dyDescent="0.2">
      <c r="A77" s="2" t="s">
        <v>13</v>
      </c>
      <c r="C77" s="4">
        <v>28.477</v>
      </c>
      <c r="F77" s="2" t="s">
        <v>8</v>
      </c>
      <c r="H77">
        <v>58.432000000000002</v>
      </c>
      <c r="K77" s="2" t="s">
        <v>11</v>
      </c>
      <c r="M77" s="4">
        <v>52.207000000000001</v>
      </c>
      <c r="P77" s="2" t="s">
        <v>8</v>
      </c>
      <c r="Q77" t="s">
        <v>4</v>
      </c>
      <c r="R77">
        <v>25.327000000000002</v>
      </c>
      <c r="S77" s="3"/>
      <c r="U77" s="2" t="s">
        <v>11</v>
      </c>
      <c r="V77" t="s">
        <v>5</v>
      </c>
      <c r="W77">
        <v>43.768000000000001</v>
      </c>
      <c r="X77" s="3"/>
    </row>
    <row r="78" spans="1:24" x14ac:dyDescent="0.2">
      <c r="A78" s="2" t="s">
        <v>13</v>
      </c>
      <c r="C78" s="4">
        <v>54.923000000000002</v>
      </c>
      <c r="F78" s="2" t="s">
        <v>8</v>
      </c>
      <c r="H78">
        <v>51.875999999999998</v>
      </c>
      <c r="K78" s="2" t="s">
        <v>11</v>
      </c>
      <c r="M78" s="4">
        <v>28.684999999999999</v>
      </c>
      <c r="P78" s="2" t="s">
        <v>8</v>
      </c>
      <c r="Q78" t="s">
        <v>4</v>
      </c>
      <c r="R78">
        <v>56.088000000000001</v>
      </c>
      <c r="S78" s="3"/>
      <c r="U78" s="2" t="s">
        <v>11</v>
      </c>
      <c r="V78" t="s">
        <v>5</v>
      </c>
      <c r="W78">
        <v>20.440999999999999</v>
      </c>
      <c r="X78" s="3">
        <f>AVERAGE(W46:W78)</f>
        <v>28.503757575757572</v>
      </c>
    </row>
    <row r="79" spans="1:24" x14ac:dyDescent="0.2">
      <c r="A79" s="2" t="s">
        <v>13</v>
      </c>
      <c r="C79" s="4">
        <v>37.276000000000003</v>
      </c>
      <c r="D79" s="3">
        <f>AVERAGE(C67:C79)</f>
        <v>43.393846153846148</v>
      </c>
      <c r="F79" s="2" t="s">
        <v>8</v>
      </c>
      <c r="H79">
        <v>74.447000000000003</v>
      </c>
      <c r="K79" s="2" t="s">
        <v>11</v>
      </c>
      <c r="M79" s="4">
        <v>43.087000000000003</v>
      </c>
      <c r="P79" s="2" t="s">
        <v>8</v>
      </c>
      <c r="Q79" t="s">
        <v>4</v>
      </c>
      <c r="R79">
        <v>52.691000000000003</v>
      </c>
      <c r="S79" s="3"/>
      <c r="U79" s="2"/>
      <c r="W79" s="4"/>
      <c r="X79" s="3"/>
    </row>
    <row r="80" spans="1:24" x14ac:dyDescent="0.2">
      <c r="F80" s="2" t="s">
        <v>8</v>
      </c>
      <c r="H80">
        <v>107.97199999999999</v>
      </c>
      <c r="K80" s="2" t="s">
        <v>11</v>
      </c>
      <c r="M80" s="4">
        <v>11.563000000000001</v>
      </c>
      <c r="P80" s="2" t="s">
        <v>8</v>
      </c>
      <c r="Q80" t="s">
        <v>4</v>
      </c>
      <c r="R80">
        <v>28.021000000000001</v>
      </c>
      <c r="S80" s="3"/>
      <c r="U80" s="2" t="s">
        <v>11</v>
      </c>
      <c r="V80" t="s">
        <v>6</v>
      </c>
      <c r="W80">
        <v>40.465000000000003</v>
      </c>
      <c r="X80" s="3"/>
    </row>
    <row r="81" spans="6:24" x14ac:dyDescent="0.2">
      <c r="F81" s="2" t="s">
        <v>8</v>
      </c>
      <c r="H81">
        <v>35.573999999999998</v>
      </c>
      <c r="K81" s="2" t="s">
        <v>11</v>
      </c>
      <c r="M81" s="4">
        <v>38.618000000000002</v>
      </c>
      <c r="P81" s="2" t="s">
        <v>8</v>
      </c>
      <c r="Q81" t="s">
        <v>4</v>
      </c>
      <c r="R81">
        <v>55.536000000000001</v>
      </c>
      <c r="S81" s="3"/>
      <c r="U81" s="2" t="s">
        <v>11</v>
      </c>
      <c r="V81" t="s">
        <v>6</v>
      </c>
      <c r="W81">
        <v>27.273</v>
      </c>
      <c r="X81" s="3"/>
    </row>
    <row r="82" spans="6:24" x14ac:dyDescent="0.2">
      <c r="F82" s="2" t="s">
        <v>8</v>
      </c>
      <c r="H82">
        <v>30.492000000000001</v>
      </c>
      <c r="K82" s="2" t="s">
        <v>11</v>
      </c>
      <c r="M82" s="4">
        <v>29.568000000000001</v>
      </c>
      <c r="P82" s="2" t="s">
        <v>8</v>
      </c>
      <c r="Q82" t="s">
        <v>4</v>
      </c>
      <c r="R82">
        <v>30.393000000000001</v>
      </c>
      <c r="S82" s="3"/>
      <c r="U82" s="2" t="s">
        <v>11</v>
      </c>
      <c r="V82" t="s">
        <v>6</v>
      </c>
      <c r="W82">
        <v>27.367000000000001</v>
      </c>
      <c r="X82" s="3"/>
    </row>
    <row r="83" spans="6:24" x14ac:dyDescent="0.2">
      <c r="F83" s="2" t="s">
        <v>8</v>
      </c>
      <c r="H83">
        <v>41.783999999999999</v>
      </c>
      <c r="I83" s="3">
        <f>AVERAGE(H66:H83)</f>
        <v>60.967444444444453</v>
      </c>
      <c r="K83" s="2" t="s">
        <v>11</v>
      </c>
      <c r="M83" s="4">
        <v>46.75</v>
      </c>
      <c r="N83" s="3">
        <f>AVERAGE(M70:M83)</f>
        <v>36.100642857142859</v>
      </c>
      <c r="P83" s="2" t="s">
        <v>8</v>
      </c>
      <c r="Q83" t="s">
        <v>4</v>
      </c>
      <c r="R83">
        <v>25.829000000000001</v>
      </c>
      <c r="S83" s="3"/>
      <c r="U83" s="2" t="s">
        <v>11</v>
      </c>
      <c r="V83" t="s">
        <v>6</v>
      </c>
      <c r="W83">
        <v>33.901000000000003</v>
      </c>
      <c r="X83" s="3"/>
    </row>
    <row r="84" spans="6:24" x14ac:dyDescent="0.2">
      <c r="P84" s="2" t="s">
        <v>8</v>
      </c>
      <c r="Q84" t="s">
        <v>4</v>
      </c>
      <c r="R84">
        <v>22.654</v>
      </c>
      <c r="S84" s="3"/>
      <c r="U84" s="2" t="s">
        <v>11</v>
      </c>
      <c r="V84" t="s">
        <v>6</v>
      </c>
      <c r="W84">
        <v>33.901000000000003</v>
      </c>
      <c r="X84" s="3"/>
    </row>
    <row r="85" spans="6:24" x14ac:dyDescent="0.2">
      <c r="P85" s="2" t="s">
        <v>8</v>
      </c>
      <c r="Q85" t="s">
        <v>4</v>
      </c>
      <c r="R85">
        <v>45.533000000000001</v>
      </c>
      <c r="S85" s="3"/>
      <c r="U85" s="2" t="s">
        <v>11</v>
      </c>
      <c r="V85" t="s">
        <v>6</v>
      </c>
      <c r="W85">
        <v>25.963000000000001</v>
      </c>
      <c r="X85" s="3"/>
    </row>
    <row r="86" spans="6:24" x14ac:dyDescent="0.2">
      <c r="P86" s="2" t="s">
        <v>8</v>
      </c>
      <c r="Q86" t="s">
        <v>167</v>
      </c>
      <c r="R86">
        <v>26.515000000000001</v>
      </c>
      <c r="S86" s="3"/>
      <c r="U86" s="2" t="s">
        <v>11</v>
      </c>
      <c r="V86" t="s">
        <v>6</v>
      </c>
      <c r="W86">
        <v>20.58</v>
      </c>
      <c r="X86" s="3"/>
    </row>
    <row r="87" spans="6:24" x14ac:dyDescent="0.2">
      <c r="P87" s="2" t="s">
        <v>8</v>
      </c>
      <c r="Q87" t="s">
        <v>167</v>
      </c>
      <c r="R87">
        <v>34.505000000000003</v>
      </c>
      <c r="S87" s="3"/>
      <c r="U87" s="2" t="s">
        <v>11</v>
      </c>
      <c r="V87" t="s">
        <v>6</v>
      </c>
      <c r="W87">
        <v>35.301000000000002</v>
      </c>
      <c r="X87" s="3"/>
    </row>
    <row r="88" spans="6:24" x14ac:dyDescent="0.2">
      <c r="P88" s="2" t="s">
        <v>8</v>
      </c>
      <c r="Q88" t="s">
        <v>167</v>
      </c>
      <c r="R88">
        <v>29.45</v>
      </c>
      <c r="S88" s="3"/>
      <c r="U88" s="2" t="s">
        <v>11</v>
      </c>
      <c r="V88" t="s">
        <v>6</v>
      </c>
      <c r="W88">
        <v>28.477</v>
      </c>
      <c r="X88" s="3"/>
    </row>
    <row r="89" spans="6:24" x14ac:dyDescent="0.2">
      <c r="P89" s="2" t="s">
        <v>8</v>
      </c>
      <c r="Q89" t="s">
        <v>167</v>
      </c>
      <c r="R89">
        <v>31.553000000000001</v>
      </c>
      <c r="S89" s="3"/>
      <c r="U89" s="2" t="s">
        <v>11</v>
      </c>
      <c r="V89" t="s">
        <v>6</v>
      </c>
      <c r="W89">
        <v>44.551000000000002</v>
      </c>
      <c r="X89" s="3"/>
    </row>
    <row r="90" spans="6:24" x14ac:dyDescent="0.2">
      <c r="P90" s="2" t="s">
        <v>8</v>
      </c>
      <c r="Q90" t="s">
        <v>167</v>
      </c>
      <c r="R90">
        <v>47.787999999999997</v>
      </c>
      <c r="S90" s="3"/>
      <c r="U90" s="2" t="s">
        <v>11</v>
      </c>
      <c r="V90" t="s">
        <v>6</v>
      </c>
      <c r="W90">
        <v>38.636000000000003</v>
      </c>
      <c r="X90" s="3"/>
    </row>
    <row r="91" spans="6:24" x14ac:dyDescent="0.2">
      <c r="P91" s="2" t="s">
        <v>8</v>
      </c>
      <c r="Q91" t="s">
        <v>167</v>
      </c>
      <c r="R91">
        <v>9.6110000000000007</v>
      </c>
      <c r="S91" s="3"/>
      <c r="U91" s="2" t="s">
        <v>11</v>
      </c>
      <c r="V91" t="s">
        <v>6</v>
      </c>
      <c r="W91">
        <v>50.012999999999998</v>
      </c>
      <c r="X91" s="3"/>
    </row>
    <row r="92" spans="6:24" x14ac:dyDescent="0.2">
      <c r="P92" s="2" t="s">
        <v>8</v>
      </c>
      <c r="Q92" t="s">
        <v>167</v>
      </c>
      <c r="R92">
        <v>32.984000000000002</v>
      </c>
      <c r="S92" s="3"/>
      <c r="U92" s="2" t="s">
        <v>11</v>
      </c>
      <c r="V92" t="s">
        <v>6</v>
      </c>
      <c r="W92">
        <v>16.893000000000001</v>
      </c>
      <c r="X92" s="3"/>
    </row>
    <row r="93" spans="6:24" x14ac:dyDescent="0.2">
      <c r="P93" s="2" t="s">
        <v>8</v>
      </c>
      <c r="Q93" t="s">
        <v>167</v>
      </c>
      <c r="R93">
        <v>60.447000000000003</v>
      </c>
      <c r="S93" s="3"/>
      <c r="U93" s="2" t="s">
        <v>11</v>
      </c>
      <c r="V93" t="s">
        <v>6</v>
      </c>
      <c r="W93">
        <v>33.033000000000001</v>
      </c>
      <c r="X93" s="3"/>
    </row>
    <row r="94" spans="6:24" x14ac:dyDescent="0.2">
      <c r="P94" s="2" t="s">
        <v>8</v>
      </c>
      <c r="Q94" t="s">
        <v>167</v>
      </c>
      <c r="R94">
        <v>39.628</v>
      </c>
      <c r="S94" s="3"/>
      <c r="U94" s="2" t="s">
        <v>11</v>
      </c>
      <c r="V94" t="s">
        <v>6</v>
      </c>
      <c r="W94">
        <v>20.954000000000001</v>
      </c>
      <c r="X94" s="3"/>
    </row>
    <row r="95" spans="6:24" x14ac:dyDescent="0.2">
      <c r="P95" s="2" t="s">
        <v>8</v>
      </c>
      <c r="Q95" t="s">
        <v>167</v>
      </c>
      <c r="R95">
        <v>34.652999999999999</v>
      </c>
      <c r="S95" s="3"/>
      <c r="U95" s="2" t="s">
        <v>11</v>
      </c>
      <c r="V95" t="s">
        <v>6</v>
      </c>
      <c r="W95">
        <v>23.427</v>
      </c>
      <c r="X95" s="3"/>
    </row>
    <row r="96" spans="6:24" x14ac:dyDescent="0.2">
      <c r="P96" s="2" t="s">
        <v>8</v>
      </c>
      <c r="Q96" t="s">
        <v>167</v>
      </c>
      <c r="R96">
        <v>29.45</v>
      </c>
      <c r="S96" s="3"/>
      <c r="U96" s="2" t="s">
        <v>11</v>
      </c>
      <c r="V96" t="s">
        <v>6</v>
      </c>
      <c r="W96">
        <v>29.326000000000001</v>
      </c>
      <c r="X96" s="3"/>
    </row>
    <row r="97" spans="16:24" x14ac:dyDescent="0.2">
      <c r="P97" s="2" t="s">
        <v>8</v>
      </c>
      <c r="Q97" t="s">
        <v>167</v>
      </c>
      <c r="R97">
        <v>9.6110000000000007</v>
      </c>
      <c r="S97" s="3"/>
      <c r="U97" s="2" t="s">
        <v>11</v>
      </c>
      <c r="V97" t="s">
        <v>6</v>
      </c>
      <c r="W97">
        <v>21.440999999999999</v>
      </c>
      <c r="X97" s="3"/>
    </row>
    <row r="98" spans="16:24" x14ac:dyDescent="0.2">
      <c r="P98" s="2" t="s">
        <v>8</v>
      </c>
      <c r="Q98" t="s">
        <v>167</v>
      </c>
      <c r="R98">
        <v>20.388000000000002</v>
      </c>
      <c r="S98" s="3"/>
      <c r="U98" s="2" t="s">
        <v>11</v>
      </c>
      <c r="V98" t="s">
        <v>6</v>
      </c>
      <c r="W98">
        <v>40.972000000000001</v>
      </c>
      <c r="X98" s="3"/>
    </row>
    <row r="99" spans="16:24" x14ac:dyDescent="0.2">
      <c r="P99" s="2" t="s">
        <v>8</v>
      </c>
      <c r="Q99" t="s">
        <v>167</v>
      </c>
      <c r="R99">
        <v>22.311</v>
      </c>
      <c r="S99" s="3"/>
      <c r="U99" s="2" t="s">
        <v>11</v>
      </c>
      <c r="V99" t="s">
        <v>6</v>
      </c>
      <c r="W99">
        <v>57.731000000000002</v>
      </c>
      <c r="X99" s="3"/>
    </row>
    <row r="100" spans="16:24" x14ac:dyDescent="0.2">
      <c r="P100" s="2" t="s">
        <v>8</v>
      </c>
      <c r="Q100" t="s">
        <v>167</v>
      </c>
      <c r="R100">
        <v>17.251999999999999</v>
      </c>
      <c r="S100" s="3"/>
      <c r="U100" s="2" t="s">
        <v>11</v>
      </c>
      <c r="V100" t="s">
        <v>6</v>
      </c>
      <c r="W100">
        <v>44.317999999999998</v>
      </c>
      <c r="X100" s="3"/>
    </row>
    <row r="101" spans="16:24" x14ac:dyDescent="0.2">
      <c r="P101" s="2" t="s">
        <v>8</v>
      </c>
      <c r="Q101" t="s">
        <v>167</v>
      </c>
      <c r="R101">
        <v>68.3</v>
      </c>
      <c r="S101" s="3"/>
      <c r="U101" s="2" t="s">
        <v>11</v>
      </c>
      <c r="V101" t="s">
        <v>6</v>
      </c>
      <c r="W101">
        <v>35.683</v>
      </c>
      <c r="X101" s="3"/>
    </row>
    <row r="102" spans="16:24" x14ac:dyDescent="0.2">
      <c r="P102" s="2" t="s">
        <v>8</v>
      </c>
      <c r="Q102" t="s">
        <v>167</v>
      </c>
      <c r="R102">
        <v>30.393000000000001</v>
      </c>
      <c r="S102" s="3"/>
      <c r="U102" s="2" t="s">
        <v>11</v>
      </c>
      <c r="V102" t="s">
        <v>6</v>
      </c>
      <c r="W102">
        <v>28.77</v>
      </c>
      <c r="X102" s="3"/>
    </row>
    <row r="103" spans="16:24" x14ac:dyDescent="0.2">
      <c r="P103" s="2" t="s">
        <v>8</v>
      </c>
      <c r="Q103" t="s">
        <v>167</v>
      </c>
      <c r="R103">
        <v>50.908000000000001</v>
      </c>
      <c r="S103" s="3"/>
      <c r="U103" s="2" t="s">
        <v>11</v>
      </c>
      <c r="V103" t="s">
        <v>6</v>
      </c>
      <c r="W103">
        <v>33.555999999999997</v>
      </c>
      <c r="X103" s="3"/>
    </row>
    <row r="104" spans="16:24" x14ac:dyDescent="0.2">
      <c r="P104" s="2" t="s">
        <v>8</v>
      </c>
      <c r="Q104" t="s">
        <v>167</v>
      </c>
      <c r="R104">
        <v>26.417999999999999</v>
      </c>
      <c r="S104" s="3"/>
      <c r="U104" s="2" t="s">
        <v>11</v>
      </c>
      <c r="V104" t="s">
        <v>6</v>
      </c>
      <c r="W104">
        <v>27.484999999999999</v>
      </c>
      <c r="X104" s="3"/>
    </row>
    <row r="105" spans="16:24" x14ac:dyDescent="0.2">
      <c r="P105" s="2" t="s">
        <v>8</v>
      </c>
      <c r="Q105" t="s">
        <v>167</v>
      </c>
      <c r="R105">
        <v>23.651</v>
      </c>
      <c r="S105" s="3"/>
      <c r="U105" s="2" t="s">
        <v>11</v>
      </c>
      <c r="V105" t="s">
        <v>6</v>
      </c>
      <c r="W105">
        <v>21.138000000000002</v>
      </c>
      <c r="X105" s="3"/>
    </row>
    <row r="106" spans="16:24" x14ac:dyDescent="0.2">
      <c r="P106" s="2" t="s">
        <v>8</v>
      </c>
      <c r="Q106" t="s">
        <v>167</v>
      </c>
      <c r="R106">
        <v>42.137999999999998</v>
      </c>
      <c r="S106" s="3"/>
      <c r="U106" s="2" t="s">
        <v>11</v>
      </c>
      <c r="V106" t="s">
        <v>6</v>
      </c>
      <c r="W106">
        <v>32</v>
      </c>
      <c r="X106" s="3"/>
    </row>
    <row r="107" spans="16:24" x14ac:dyDescent="0.2">
      <c r="P107" s="2" t="s">
        <v>8</v>
      </c>
      <c r="Q107" t="s">
        <v>167</v>
      </c>
      <c r="R107">
        <v>28.655000000000001</v>
      </c>
      <c r="S107" s="3"/>
      <c r="U107" s="2" t="s">
        <v>11</v>
      </c>
      <c r="V107" t="s">
        <v>6</v>
      </c>
      <c r="W107">
        <v>45.582000000000001</v>
      </c>
      <c r="X107" s="3">
        <f>AVERAGE(W80:W107)</f>
        <v>32.812035714285713</v>
      </c>
    </row>
    <row r="108" spans="16:24" x14ac:dyDescent="0.2">
      <c r="P108" s="2" t="s">
        <v>8</v>
      </c>
      <c r="Q108" t="s">
        <v>167</v>
      </c>
      <c r="R108">
        <v>43.984999999999999</v>
      </c>
      <c r="S108" s="3"/>
      <c r="U108" s="2"/>
      <c r="X108" s="3"/>
    </row>
    <row r="109" spans="16:24" x14ac:dyDescent="0.2">
      <c r="P109" s="2" t="s">
        <v>8</v>
      </c>
      <c r="Q109" t="s">
        <v>167</v>
      </c>
      <c r="R109">
        <v>30.812000000000001</v>
      </c>
      <c r="S109" s="3"/>
      <c r="U109" s="2"/>
      <c r="X109" s="3"/>
    </row>
    <row r="110" spans="16:24" x14ac:dyDescent="0.2">
      <c r="P110" s="2" t="s">
        <v>8</v>
      </c>
      <c r="Q110" t="s">
        <v>167</v>
      </c>
      <c r="R110">
        <v>69.046999999999997</v>
      </c>
      <c r="S110" s="3"/>
      <c r="U110" s="2"/>
      <c r="X110" s="3"/>
    </row>
    <row r="111" spans="16:24" x14ac:dyDescent="0.2">
      <c r="P111" s="2" t="s">
        <v>8</v>
      </c>
      <c r="Q111" t="s">
        <v>167</v>
      </c>
      <c r="R111">
        <v>25.63</v>
      </c>
      <c r="S111" s="3"/>
      <c r="U111" s="2"/>
      <c r="X111" s="3"/>
    </row>
    <row r="112" spans="16:24" x14ac:dyDescent="0.2">
      <c r="P112" s="2" t="s">
        <v>8</v>
      </c>
      <c r="Q112" t="s">
        <v>167</v>
      </c>
      <c r="R112">
        <v>37.360999999999997</v>
      </c>
      <c r="S112" s="3"/>
      <c r="U112" s="2"/>
      <c r="X112" s="3"/>
    </row>
    <row r="113" spans="16:24" x14ac:dyDescent="0.2">
      <c r="P113" s="2" t="s">
        <v>8</v>
      </c>
      <c r="Q113" t="s">
        <v>167</v>
      </c>
      <c r="R113">
        <v>36.316000000000003</v>
      </c>
      <c r="S113" s="3"/>
      <c r="U113" s="2"/>
      <c r="X113" s="3"/>
    </row>
    <row r="114" spans="16:24" x14ac:dyDescent="0.2">
      <c r="P114" s="2" t="s">
        <v>8</v>
      </c>
      <c r="Q114" t="s">
        <v>167</v>
      </c>
      <c r="R114">
        <v>53.847000000000001</v>
      </c>
      <c r="S114" s="3"/>
      <c r="U114" s="2"/>
      <c r="X114" s="3"/>
    </row>
    <row r="115" spans="16:24" x14ac:dyDescent="0.2">
      <c r="P115" s="2" t="s">
        <v>8</v>
      </c>
      <c r="Q115" t="s">
        <v>167</v>
      </c>
      <c r="R115">
        <v>36.877000000000002</v>
      </c>
      <c r="S115" s="3"/>
      <c r="U115" s="2"/>
      <c r="X115" s="3"/>
    </row>
    <row r="116" spans="16:24" x14ac:dyDescent="0.2">
      <c r="P116" s="2" t="s">
        <v>8</v>
      </c>
      <c r="Q116" t="s">
        <v>167</v>
      </c>
      <c r="R116">
        <v>50.908000000000001</v>
      </c>
      <c r="S116" s="3">
        <f>AVERAGE(R39:R116)</f>
        <v>34.819346153846162</v>
      </c>
      <c r="U116" s="2"/>
      <c r="X116" s="3"/>
    </row>
    <row r="117" spans="16:24" x14ac:dyDescent="0.2">
      <c r="P117" s="2"/>
      <c r="S117" s="3"/>
      <c r="U117" s="2"/>
      <c r="X117" s="3"/>
    </row>
    <row r="118" spans="16:24" x14ac:dyDescent="0.2">
      <c r="P118" s="2" t="s">
        <v>8</v>
      </c>
      <c r="Q118" t="s">
        <v>5</v>
      </c>
      <c r="R118">
        <v>27.210999999999999</v>
      </c>
      <c r="S118" s="3"/>
      <c r="U118" s="2"/>
      <c r="X118" s="3"/>
    </row>
    <row r="119" spans="16:24" x14ac:dyDescent="0.2">
      <c r="P119" s="2" t="s">
        <v>8</v>
      </c>
      <c r="Q119" t="s">
        <v>5</v>
      </c>
      <c r="R119">
        <v>51.709000000000003</v>
      </c>
      <c r="S119" s="3"/>
      <c r="U119" s="2"/>
      <c r="X119" s="3"/>
    </row>
    <row r="120" spans="16:24" x14ac:dyDescent="0.2">
      <c r="P120" s="2" t="s">
        <v>8</v>
      </c>
      <c r="Q120" t="s">
        <v>5</v>
      </c>
      <c r="R120">
        <v>48.048999999999999</v>
      </c>
      <c r="S120" s="3"/>
      <c r="U120" s="2"/>
      <c r="X120" s="3"/>
    </row>
    <row r="121" spans="16:24" x14ac:dyDescent="0.2">
      <c r="P121" s="2" t="s">
        <v>8</v>
      </c>
      <c r="Q121" t="s">
        <v>5</v>
      </c>
      <c r="R121">
        <v>32.228000000000002</v>
      </c>
      <c r="S121" s="3"/>
      <c r="U121" s="2"/>
      <c r="X121" s="3"/>
    </row>
    <row r="122" spans="16:24" x14ac:dyDescent="0.2">
      <c r="P122" s="2" t="s">
        <v>8</v>
      </c>
      <c r="Q122" t="s">
        <v>5</v>
      </c>
      <c r="R122">
        <v>45.578000000000003</v>
      </c>
      <c r="S122" s="3"/>
      <c r="U122" s="2"/>
      <c r="X122" s="3"/>
    </row>
    <row r="123" spans="16:24" x14ac:dyDescent="0.2">
      <c r="P123" s="2" t="s">
        <v>8</v>
      </c>
      <c r="Q123" t="s">
        <v>5</v>
      </c>
      <c r="R123">
        <v>16.507999999999999</v>
      </c>
      <c r="S123" s="3"/>
      <c r="U123" s="2"/>
      <c r="X123" s="3"/>
    </row>
    <row r="124" spans="16:24" x14ac:dyDescent="0.2">
      <c r="P124" s="2" t="s">
        <v>8</v>
      </c>
      <c r="Q124" t="s">
        <v>5</v>
      </c>
      <c r="R124">
        <v>50.704000000000001</v>
      </c>
      <c r="S124" s="3"/>
      <c r="U124" s="2"/>
      <c r="X124" s="3"/>
    </row>
    <row r="125" spans="16:24" x14ac:dyDescent="0.2">
      <c r="P125" s="2" t="s">
        <v>8</v>
      </c>
      <c r="Q125" t="s">
        <v>5</v>
      </c>
      <c r="R125">
        <v>55.359000000000002</v>
      </c>
      <c r="S125" s="3"/>
      <c r="U125" s="2"/>
      <c r="X125" s="3"/>
    </row>
    <row r="126" spans="16:24" x14ac:dyDescent="0.2">
      <c r="P126" s="2" t="s">
        <v>8</v>
      </c>
      <c r="Q126" t="s">
        <v>5</v>
      </c>
      <c r="R126">
        <v>56.325000000000003</v>
      </c>
      <c r="S126" s="3"/>
      <c r="U126" s="2"/>
      <c r="X126" s="3"/>
    </row>
    <row r="127" spans="16:24" x14ac:dyDescent="0.2">
      <c r="P127" s="2" t="s">
        <v>8</v>
      </c>
      <c r="Q127" t="s">
        <v>5</v>
      </c>
      <c r="R127">
        <v>41.689</v>
      </c>
      <c r="S127" s="3"/>
      <c r="U127" s="2"/>
      <c r="X127" s="3"/>
    </row>
    <row r="128" spans="16:24" x14ac:dyDescent="0.2">
      <c r="P128" s="2" t="s">
        <v>8</v>
      </c>
      <c r="Q128" t="s">
        <v>5</v>
      </c>
      <c r="R128">
        <v>51.408999999999999</v>
      </c>
      <c r="S128" s="3"/>
      <c r="U128" s="2"/>
      <c r="X128" s="3"/>
    </row>
    <row r="129" spans="16:24" x14ac:dyDescent="0.2">
      <c r="P129" s="2" t="s">
        <v>8</v>
      </c>
      <c r="Q129" t="s">
        <v>5</v>
      </c>
      <c r="R129">
        <v>33.71</v>
      </c>
      <c r="S129" s="3"/>
      <c r="U129" s="2"/>
      <c r="X129" s="3"/>
    </row>
    <row r="130" spans="16:24" x14ac:dyDescent="0.2">
      <c r="P130" s="2" t="s">
        <v>8</v>
      </c>
      <c r="Q130" t="s">
        <v>5</v>
      </c>
      <c r="R130">
        <v>29.565999999999999</v>
      </c>
      <c r="S130" s="3"/>
      <c r="U130" s="2"/>
      <c r="X130" s="3"/>
    </row>
    <row r="131" spans="16:24" x14ac:dyDescent="0.2">
      <c r="P131" s="2" t="s">
        <v>8</v>
      </c>
      <c r="Q131" t="s">
        <v>5</v>
      </c>
      <c r="R131">
        <v>48.527999999999999</v>
      </c>
      <c r="S131" s="3"/>
      <c r="U131" s="2"/>
      <c r="X131" s="3"/>
    </row>
    <row r="132" spans="16:24" x14ac:dyDescent="0.2">
      <c r="P132" s="2" t="s">
        <v>8</v>
      </c>
      <c r="Q132" t="s">
        <v>5</v>
      </c>
      <c r="R132">
        <v>29.565999999999999</v>
      </c>
      <c r="S132" s="3"/>
      <c r="U132" s="2"/>
      <c r="X132" s="3"/>
    </row>
    <row r="133" spans="16:24" x14ac:dyDescent="0.2">
      <c r="P133" s="2" t="s">
        <v>8</v>
      </c>
      <c r="Q133" t="s">
        <v>5</v>
      </c>
      <c r="R133">
        <v>16.507999999999999</v>
      </c>
      <c r="S133" s="3"/>
      <c r="U133" s="2"/>
      <c r="X133" s="3"/>
    </row>
    <row r="134" spans="16:24" x14ac:dyDescent="0.2">
      <c r="P134" s="2" t="s">
        <v>8</v>
      </c>
      <c r="Q134" t="s">
        <v>5</v>
      </c>
      <c r="R134">
        <v>38.548999999999999</v>
      </c>
      <c r="S134" s="3"/>
      <c r="U134" s="2"/>
      <c r="X134" s="3"/>
    </row>
    <row r="135" spans="16:24" x14ac:dyDescent="0.2">
      <c r="P135" s="2" t="s">
        <v>8</v>
      </c>
      <c r="Q135" t="s">
        <v>5</v>
      </c>
      <c r="R135">
        <v>31.827000000000002</v>
      </c>
      <c r="S135" s="3"/>
      <c r="U135" s="2"/>
      <c r="X135" s="3"/>
    </row>
    <row r="136" spans="16:24" x14ac:dyDescent="0.2">
      <c r="P136" s="2" t="s">
        <v>8</v>
      </c>
      <c r="Q136" t="s">
        <v>5</v>
      </c>
      <c r="R136">
        <v>83.930999999999997</v>
      </c>
      <c r="S136" s="3"/>
      <c r="U136" s="2"/>
      <c r="X136" s="3"/>
    </row>
    <row r="137" spans="16:24" x14ac:dyDescent="0.2">
      <c r="P137" s="2" t="s">
        <v>8</v>
      </c>
      <c r="Q137" t="s">
        <v>5</v>
      </c>
      <c r="R137">
        <v>39.600999999999999</v>
      </c>
      <c r="S137" s="3"/>
      <c r="U137" s="2"/>
      <c r="X137" s="3"/>
    </row>
    <row r="138" spans="16:24" x14ac:dyDescent="0.2">
      <c r="P138" s="2" t="s">
        <v>8</v>
      </c>
      <c r="Q138" t="s">
        <v>5</v>
      </c>
      <c r="R138">
        <v>34.613</v>
      </c>
      <c r="S138" s="3"/>
      <c r="U138" s="2"/>
      <c r="X138" s="3"/>
    </row>
    <row r="139" spans="16:24" x14ac:dyDescent="0.2">
      <c r="P139" s="2" t="s">
        <v>8</v>
      </c>
      <c r="Q139" t="s">
        <v>5</v>
      </c>
      <c r="R139">
        <v>54.515999999999998</v>
      </c>
      <c r="S139" s="3"/>
      <c r="U139" s="2"/>
      <c r="X139" s="3"/>
    </row>
    <row r="140" spans="16:24" x14ac:dyDescent="0.2">
      <c r="P140" s="2" t="s">
        <v>8</v>
      </c>
      <c r="Q140" t="s">
        <v>5</v>
      </c>
      <c r="R140">
        <v>33.71</v>
      </c>
      <c r="S140" s="3"/>
      <c r="U140" s="2"/>
      <c r="X140" s="3"/>
    </row>
    <row r="141" spans="16:24" x14ac:dyDescent="0.2">
      <c r="P141" s="2" t="s">
        <v>8</v>
      </c>
      <c r="Q141" t="s">
        <v>5</v>
      </c>
      <c r="R141">
        <v>32.067999999999998</v>
      </c>
      <c r="S141" s="3"/>
      <c r="U141" s="2"/>
      <c r="X141" s="3"/>
    </row>
    <row r="142" spans="16:24" x14ac:dyDescent="0.2">
      <c r="P142" s="2" t="s">
        <v>8</v>
      </c>
      <c r="Q142" t="s">
        <v>5</v>
      </c>
      <c r="R142">
        <v>36.634</v>
      </c>
      <c r="S142" s="3">
        <f>AVERAGE(R118:R142)</f>
        <v>40.803840000000008</v>
      </c>
      <c r="U142" s="2"/>
      <c r="X142" s="3"/>
    </row>
    <row r="143" spans="16:24" x14ac:dyDescent="0.2">
      <c r="P143" s="2"/>
      <c r="S143" s="3"/>
      <c r="U143" s="2"/>
      <c r="X143" s="3"/>
    </row>
    <row r="144" spans="16:24" x14ac:dyDescent="0.2">
      <c r="P144" s="2" t="s">
        <v>8</v>
      </c>
      <c r="Q144" t="s">
        <v>6</v>
      </c>
      <c r="R144">
        <v>46.747</v>
      </c>
      <c r="S144" s="3"/>
      <c r="U144" s="2"/>
      <c r="X144" s="3"/>
    </row>
    <row r="145" spans="16:24" x14ac:dyDescent="0.2">
      <c r="P145" s="2" t="s">
        <v>8</v>
      </c>
      <c r="Q145" t="s">
        <v>6</v>
      </c>
      <c r="R145">
        <v>52.936999999999998</v>
      </c>
      <c r="S145" s="3"/>
      <c r="U145" s="2"/>
      <c r="X145" s="3"/>
    </row>
    <row r="146" spans="16:24" x14ac:dyDescent="0.2">
      <c r="P146" s="2" t="s">
        <v>8</v>
      </c>
      <c r="Q146" t="s">
        <v>6</v>
      </c>
      <c r="R146">
        <v>43.143999999999998</v>
      </c>
      <c r="S146" s="3"/>
      <c r="U146" s="2"/>
      <c r="X146" s="3"/>
    </row>
    <row r="147" spans="16:24" x14ac:dyDescent="0.2">
      <c r="P147" s="2" t="s">
        <v>8</v>
      </c>
      <c r="Q147" t="s">
        <v>6</v>
      </c>
      <c r="R147">
        <v>32.703000000000003</v>
      </c>
      <c r="S147" s="3"/>
      <c r="U147" s="2"/>
      <c r="X147" s="3"/>
    </row>
    <row r="148" spans="16:24" x14ac:dyDescent="0.2">
      <c r="P148" s="2" t="s">
        <v>8</v>
      </c>
      <c r="Q148" t="s">
        <v>6</v>
      </c>
      <c r="R148">
        <v>18.699000000000002</v>
      </c>
      <c r="S148" s="3"/>
      <c r="U148" s="2"/>
      <c r="X148" s="3"/>
    </row>
    <row r="149" spans="16:24" x14ac:dyDescent="0.2">
      <c r="P149" s="2" t="s">
        <v>8</v>
      </c>
      <c r="Q149" t="s">
        <v>6</v>
      </c>
      <c r="R149">
        <v>31.584</v>
      </c>
      <c r="S149" s="3"/>
      <c r="U149" s="2"/>
      <c r="X149" s="3"/>
    </row>
    <row r="150" spans="16:24" x14ac:dyDescent="0.2">
      <c r="P150" s="2" t="s">
        <v>8</v>
      </c>
      <c r="Q150" t="s">
        <v>6</v>
      </c>
      <c r="R150">
        <v>24.105</v>
      </c>
      <c r="S150" s="3"/>
      <c r="U150" s="2"/>
      <c r="X150" s="3"/>
    </row>
    <row r="151" spans="16:24" x14ac:dyDescent="0.2">
      <c r="P151" s="2" t="s">
        <v>8</v>
      </c>
      <c r="Q151" t="s">
        <v>6</v>
      </c>
      <c r="R151">
        <v>35.853000000000002</v>
      </c>
      <c r="S151" s="3"/>
      <c r="U151" s="2"/>
      <c r="X151" s="3"/>
    </row>
    <row r="152" spans="16:24" x14ac:dyDescent="0.2">
      <c r="P152" s="2" t="s">
        <v>8</v>
      </c>
      <c r="Q152" t="s">
        <v>6</v>
      </c>
      <c r="R152">
        <v>55.171999999999997</v>
      </c>
      <c r="S152" s="3"/>
      <c r="U152" s="2"/>
      <c r="X152" s="3"/>
    </row>
    <row r="153" spans="16:24" x14ac:dyDescent="0.2">
      <c r="P153" s="2" t="s">
        <v>8</v>
      </c>
      <c r="Q153" t="s">
        <v>6</v>
      </c>
      <c r="R153">
        <v>38.615000000000002</v>
      </c>
      <c r="S153" s="3"/>
      <c r="U153" s="2"/>
      <c r="X153" s="3"/>
    </row>
    <row r="154" spans="16:24" x14ac:dyDescent="0.2">
      <c r="P154" s="2" t="s">
        <v>8</v>
      </c>
      <c r="Q154" t="s">
        <v>6</v>
      </c>
      <c r="R154">
        <v>10.141</v>
      </c>
      <c r="S154" s="3"/>
      <c r="U154" s="2"/>
      <c r="X154" s="3"/>
    </row>
    <row r="155" spans="16:24" x14ac:dyDescent="0.2">
      <c r="P155" s="2" t="s">
        <v>8</v>
      </c>
      <c r="Q155" t="s">
        <v>6</v>
      </c>
      <c r="R155">
        <v>40.372999999999998</v>
      </c>
      <c r="S155" s="3"/>
      <c r="U155" s="2"/>
      <c r="X155" s="3"/>
    </row>
    <row r="156" spans="16:24" x14ac:dyDescent="0.2">
      <c r="P156" s="2" t="s">
        <v>8</v>
      </c>
      <c r="Q156" t="s">
        <v>6</v>
      </c>
      <c r="R156">
        <v>23.673999999999999</v>
      </c>
      <c r="S156" s="3"/>
      <c r="U156" s="2"/>
      <c r="X156" s="3"/>
    </row>
    <row r="157" spans="16:24" x14ac:dyDescent="0.2">
      <c r="P157" s="2" t="s">
        <v>8</v>
      </c>
      <c r="Q157" t="s">
        <v>6</v>
      </c>
      <c r="R157">
        <v>40.878999999999998</v>
      </c>
      <c r="S157" s="3"/>
      <c r="U157" s="2"/>
      <c r="X157" s="3"/>
    </row>
    <row r="158" spans="16:24" x14ac:dyDescent="0.2">
      <c r="P158" s="2" t="s">
        <v>8</v>
      </c>
      <c r="Q158" t="s">
        <v>6</v>
      </c>
      <c r="R158">
        <v>43.084000000000003</v>
      </c>
      <c r="S158" s="3"/>
      <c r="U158" s="2"/>
      <c r="X158" s="3"/>
    </row>
    <row r="159" spans="16:24" x14ac:dyDescent="0.2">
      <c r="P159" s="2" t="s">
        <v>8</v>
      </c>
      <c r="Q159" t="s">
        <v>6</v>
      </c>
      <c r="R159">
        <v>33.71</v>
      </c>
      <c r="S159" s="3"/>
      <c r="U159" s="2"/>
      <c r="X159" s="3"/>
    </row>
    <row r="160" spans="16:24" x14ac:dyDescent="0.2">
      <c r="P160" s="2" t="s">
        <v>8</v>
      </c>
      <c r="Q160" t="s">
        <v>6</v>
      </c>
      <c r="R160">
        <v>47.835000000000001</v>
      </c>
      <c r="S160" s="3"/>
      <c r="U160" s="2"/>
      <c r="X160" s="3"/>
    </row>
    <row r="161" spans="16:24" x14ac:dyDescent="0.2">
      <c r="P161" s="2" t="s">
        <v>8</v>
      </c>
      <c r="Q161" t="s">
        <v>6</v>
      </c>
      <c r="R161">
        <v>20.533999999999999</v>
      </c>
      <c r="S161" s="3"/>
      <c r="U161" s="2"/>
      <c r="X161" s="3"/>
    </row>
    <row r="162" spans="16:24" x14ac:dyDescent="0.2">
      <c r="P162" s="2" t="s">
        <v>8</v>
      </c>
      <c r="Q162" t="s">
        <v>6</v>
      </c>
      <c r="R162">
        <v>25.655000000000001</v>
      </c>
      <c r="S162" s="3"/>
    </row>
    <row r="163" spans="16:24" x14ac:dyDescent="0.2">
      <c r="P163" s="2" t="s">
        <v>8</v>
      </c>
      <c r="Q163" t="s">
        <v>6</v>
      </c>
      <c r="R163">
        <v>28.047999999999998</v>
      </c>
      <c r="S163" s="3"/>
    </row>
    <row r="164" spans="16:24" x14ac:dyDescent="0.2">
      <c r="P164" s="2" t="s">
        <v>8</v>
      </c>
      <c r="Q164" t="s">
        <v>6</v>
      </c>
      <c r="R164">
        <v>20.905999999999999</v>
      </c>
      <c r="S164" s="3"/>
    </row>
    <row r="165" spans="16:24" x14ac:dyDescent="0.2">
      <c r="P165" s="2" t="s">
        <v>8</v>
      </c>
      <c r="Q165" t="s">
        <v>6</v>
      </c>
      <c r="R165">
        <v>20.905999999999999</v>
      </c>
      <c r="S165" s="3"/>
    </row>
    <row r="166" spans="16:24" x14ac:dyDescent="0.2">
      <c r="P166" s="2" t="s">
        <v>8</v>
      </c>
      <c r="Q166" t="s">
        <v>6</v>
      </c>
      <c r="R166">
        <v>49.887</v>
      </c>
      <c r="S166" s="3"/>
    </row>
    <row r="167" spans="16:24" x14ac:dyDescent="0.2">
      <c r="P167" s="2" t="s">
        <v>8</v>
      </c>
      <c r="Q167" t="s">
        <v>6</v>
      </c>
      <c r="R167">
        <v>27.305</v>
      </c>
      <c r="S167" s="3"/>
    </row>
    <row r="168" spans="16:24" x14ac:dyDescent="0.2">
      <c r="P168" s="2" t="s">
        <v>8</v>
      </c>
      <c r="Q168" t="s">
        <v>6</v>
      </c>
      <c r="R168">
        <v>16.352</v>
      </c>
      <c r="S168" s="3"/>
    </row>
    <row r="169" spans="16:24" x14ac:dyDescent="0.2">
      <c r="P169" s="2" t="s">
        <v>8</v>
      </c>
      <c r="Q169" t="s">
        <v>6</v>
      </c>
      <c r="R169">
        <v>29.565999999999999</v>
      </c>
      <c r="S169" s="3"/>
    </row>
    <row r="170" spans="16:24" x14ac:dyDescent="0.2">
      <c r="P170" s="2" t="s">
        <v>8</v>
      </c>
      <c r="Q170" t="s">
        <v>6</v>
      </c>
      <c r="R170">
        <v>25.655000000000001</v>
      </c>
      <c r="S170" s="3">
        <f>AVERAGE(R144:R170)</f>
        <v>32.743296296296293</v>
      </c>
    </row>
    <row r="171" spans="16:24" x14ac:dyDescent="0.2">
      <c r="P171" s="2"/>
      <c r="S171" s="3"/>
    </row>
    <row r="172" spans="16:24" x14ac:dyDescent="0.2">
      <c r="P172" s="2"/>
      <c r="S172" s="3"/>
    </row>
    <row r="173" spans="16:24" x14ac:dyDescent="0.2">
      <c r="P173" s="2"/>
      <c r="S173" s="3"/>
    </row>
    <row r="174" spans="16:24" x14ac:dyDescent="0.2">
      <c r="P174" s="2"/>
      <c r="S174" s="3"/>
    </row>
    <row r="175" spans="16:24" x14ac:dyDescent="0.2">
      <c r="P175" s="2"/>
      <c r="S175" s="3"/>
    </row>
    <row r="176" spans="16:24" x14ac:dyDescent="0.2">
      <c r="P176" s="2"/>
      <c r="S176" s="3"/>
    </row>
    <row r="177" spans="16:19" x14ac:dyDescent="0.2">
      <c r="P177" s="2"/>
      <c r="S177" s="3"/>
    </row>
    <row r="178" spans="16:19" x14ac:dyDescent="0.2">
      <c r="P178" s="2"/>
      <c r="S178" s="3"/>
    </row>
    <row r="179" spans="16:19" x14ac:dyDescent="0.2">
      <c r="P179" s="2"/>
      <c r="S179" s="3"/>
    </row>
    <row r="180" spans="16:19" x14ac:dyDescent="0.2">
      <c r="P180" s="2"/>
      <c r="S180" s="3"/>
    </row>
    <row r="181" spans="16:19" x14ac:dyDescent="0.2">
      <c r="P181" s="2"/>
      <c r="S181" s="3"/>
    </row>
    <row r="182" spans="16:19" x14ac:dyDescent="0.2">
      <c r="P182" s="2"/>
      <c r="S182" s="3"/>
    </row>
    <row r="183" spans="16:19" x14ac:dyDescent="0.2">
      <c r="P183" s="2"/>
      <c r="S183" s="3"/>
    </row>
    <row r="184" spans="16:19" x14ac:dyDescent="0.2">
      <c r="P184" s="2"/>
      <c r="S184" s="3"/>
    </row>
    <row r="185" spans="16:19" x14ac:dyDescent="0.2">
      <c r="P185" s="2"/>
      <c r="S185" s="3"/>
    </row>
    <row r="186" spans="16:19" x14ac:dyDescent="0.2">
      <c r="P186" s="2"/>
      <c r="S186" s="3"/>
    </row>
    <row r="187" spans="16:19" x14ac:dyDescent="0.2">
      <c r="P187" s="2"/>
      <c r="S187" s="3"/>
    </row>
    <row r="188" spans="16:19" x14ac:dyDescent="0.2">
      <c r="P188" s="2"/>
      <c r="S188" s="3"/>
    </row>
    <row r="189" spans="16:19" x14ac:dyDescent="0.2">
      <c r="P189" s="2"/>
      <c r="S189" s="3"/>
    </row>
    <row r="190" spans="16:19" x14ac:dyDescent="0.2">
      <c r="P190" s="2"/>
      <c r="S190" s="3"/>
    </row>
    <row r="191" spans="16:19" x14ac:dyDescent="0.2">
      <c r="P191" s="2"/>
      <c r="S191" s="3"/>
    </row>
    <row r="192" spans="16:19" x14ac:dyDescent="0.2">
      <c r="P192" s="2"/>
      <c r="S192" s="3"/>
    </row>
    <row r="193" spans="16:19" x14ac:dyDescent="0.2">
      <c r="P193" s="2"/>
      <c r="S193" s="3"/>
    </row>
    <row r="194" spans="16:19" x14ac:dyDescent="0.2">
      <c r="P194" s="2"/>
      <c r="S194" s="3"/>
    </row>
    <row r="195" spans="16:19" x14ac:dyDescent="0.2">
      <c r="P195" s="2"/>
      <c r="S195" s="3"/>
    </row>
    <row r="196" spans="16:19" x14ac:dyDescent="0.2">
      <c r="P196" s="2"/>
      <c r="S196" s="3"/>
    </row>
    <row r="197" spans="16:19" x14ac:dyDescent="0.2">
      <c r="P197" s="2"/>
      <c r="S197" s="3"/>
    </row>
    <row r="198" spans="16:19" x14ac:dyDescent="0.2">
      <c r="P198" s="2"/>
      <c r="S198" s="3"/>
    </row>
    <row r="199" spans="16:19" x14ac:dyDescent="0.2">
      <c r="P199" s="2"/>
      <c r="S199" s="3"/>
    </row>
    <row r="200" spans="16:19" x14ac:dyDescent="0.2">
      <c r="P200" s="2"/>
      <c r="S200" s="3"/>
    </row>
    <row r="201" spans="16:19" x14ac:dyDescent="0.2">
      <c r="P201" s="2"/>
      <c r="S201" s="3"/>
    </row>
    <row r="202" spans="16:19" x14ac:dyDescent="0.2">
      <c r="P202" s="2"/>
      <c r="S202" s="3"/>
    </row>
    <row r="203" spans="16:19" x14ac:dyDescent="0.2">
      <c r="P203" s="2"/>
      <c r="S203" s="3"/>
    </row>
    <row r="204" spans="16:19" x14ac:dyDescent="0.2">
      <c r="P204" s="2"/>
      <c r="S204" s="3"/>
    </row>
    <row r="205" spans="16:19" x14ac:dyDescent="0.2">
      <c r="P205" s="2"/>
      <c r="S205" s="3"/>
    </row>
    <row r="206" spans="16:19" x14ac:dyDescent="0.2">
      <c r="P206" s="2"/>
      <c r="S206" s="3"/>
    </row>
    <row r="207" spans="16:19" x14ac:dyDescent="0.2">
      <c r="P207" s="2"/>
      <c r="S207" s="3"/>
    </row>
    <row r="208" spans="16:19" x14ac:dyDescent="0.2">
      <c r="P208" s="2"/>
      <c r="S208" s="3"/>
    </row>
    <row r="209" spans="16:19" x14ac:dyDescent="0.2">
      <c r="P209" s="2"/>
      <c r="S209" s="3"/>
    </row>
    <row r="210" spans="16:19" x14ac:dyDescent="0.2">
      <c r="P210" s="2"/>
      <c r="S210" s="3"/>
    </row>
    <row r="211" spans="16:19" x14ac:dyDescent="0.2">
      <c r="P211" s="2"/>
      <c r="S211" s="3"/>
    </row>
    <row r="212" spans="16:19" x14ac:dyDescent="0.2">
      <c r="P212" s="2"/>
      <c r="S212" s="3"/>
    </row>
    <row r="213" spans="16:19" x14ac:dyDescent="0.2">
      <c r="P213" s="2"/>
      <c r="S213" s="3"/>
    </row>
    <row r="214" spans="16:19" x14ac:dyDescent="0.2">
      <c r="P214" s="2"/>
      <c r="S214" s="3"/>
    </row>
    <row r="215" spans="16:19" x14ac:dyDescent="0.2">
      <c r="P215" s="2"/>
      <c r="S215" s="3"/>
    </row>
    <row r="216" spans="16:19" x14ac:dyDescent="0.2">
      <c r="P216" s="2"/>
      <c r="S216" s="3"/>
    </row>
    <row r="217" spans="16:19" x14ac:dyDescent="0.2">
      <c r="P217" s="2"/>
      <c r="S217" s="3"/>
    </row>
    <row r="218" spans="16:19" x14ac:dyDescent="0.2">
      <c r="P218" s="2"/>
      <c r="S218" s="3"/>
    </row>
    <row r="219" spans="16:19" x14ac:dyDescent="0.2">
      <c r="P219" s="2"/>
      <c r="S219" s="3"/>
    </row>
    <row r="220" spans="16:19" x14ac:dyDescent="0.2">
      <c r="P220" s="2"/>
      <c r="S220" s="3"/>
    </row>
    <row r="221" spans="16:19" x14ac:dyDescent="0.2">
      <c r="P221" s="2"/>
      <c r="S221" s="3"/>
    </row>
    <row r="222" spans="16:19" x14ac:dyDescent="0.2">
      <c r="P222" s="2"/>
      <c r="S222" s="3"/>
    </row>
    <row r="223" spans="16:19" x14ac:dyDescent="0.2">
      <c r="P223" s="2"/>
      <c r="S223" s="3"/>
    </row>
    <row r="224" spans="16:19" x14ac:dyDescent="0.2">
      <c r="P224" s="2"/>
      <c r="S224" s="3"/>
    </row>
    <row r="225" spans="16:19" x14ac:dyDescent="0.2">
      <c r="P225" s="2"/>
      <c r="S225" s="3"/>
    </row>
    <row r="226" spans="16:19" x14ac:dyDescent="0.2">
      <c r="P226" s="2"/>
      <c r="S226" s="3"/>
    </row>
    <row r="227" spans="16:19" x14ac:dyDescent="0.2">
      <c r="P227" s="2"/>
      <c r="S227" s="3"/>
    </row>
    <row r="228" spans="16:19" x14ac:dyDescent="0.2">
      <c r="P228" s="2"/>
      <c r="S228" s="3"/>
    </row>
    <row r="229" spans="16:19" x14ac:dyDescent="0.2">
      <c r="P229" s="2"/>
      <c r="S229" s="3"/>
    </row>
    <row r="230" spans="16:19" x14ac:dyDescent="0.2">
      <c r="P230" s="2"/>
      <c r="S230" s="3"/>
    </row>
    <row r="231" spans="16:19" x14ac:dyDescent="0.2">
      <c r="P231" s="2"/>
      <c r="S231" s="3"/>
    </row>
    <row r="232" spans="16:19" x14ac:dyDescent="0.2">
      <c r="P232" s="2"/>
      <c r="S232" s="3"/>
    </row>
    <row r="233" spans="16:19" x14ac:dyDescent="0.2">
      <c r="P233" s="2"/>
      <c r="S233" s="3"/>
    </row>
    <row r="234" spans="16:19" x14ac:dyDescent="0.2">
      <c r="P234" s="2"/>
      <c r="S234" s="3"/>
    </row>
    <row r="235" spans="16:19" x14ac:dyDescent="0.2">
      <c r="P235" s="2"/>
      <c r="S235" s="3"/>
    </row>
    <row r="236" spans="16:19" x14ac:dyDescent="0.2">
      <c r="P236" s="2"/>
      <c r="S236" s="3"/>
    </row>
    <row r="237" spans="16:19" x14ac:dyDescent="0.2">
      <c r="P237" s="2"/>
      <c r="S237" s="3"/>
    </row>
    <row r="238" spans="16:19" x14ac:dyDescent="0.2">
      <c r="P238" s="2"/>
      <c r="S238" s="3"/>
    </row>
    <row r="239" spans="16:19" x14ac:dyDescent="0.2">
      <c r="P239" s="2"/>
      <c r="S239" s="3"/>
    </row>
    <row r="240" spans="16:19" x14ac:dyDescent="0.2">
      <c r="P240" s="2"/>
      <c r="S240" s="3"/>
    </row>
    <row r="241" spans="16:19" x14ac:dyDescent="0.2">
      <c r="P241" s="2"/>
      <c r="S241" s="3"/>
    </row>
    <row r="242" spans="16:19" x14ac:dyDescent="0.2">
      <c r="P242" s="2"/>
      <c r="S242" s="3"/>
    </row>
    <row r="243" spans="16:19" x14ac:dyDescent="0.2">
      <c r="P243" s="2"/>
      <c r="S243" s="3"/>
    </row>
    <row r="244" spans="16:19" x14ac:dyDescent="0.2">
      <c r="P244" s="2"/>
      <c r="S244" s="3"/>
    </row>
    <row r="245" spans="16:19" x14ac:dyDescent="0.2">
      <c r="P245" s="2"/>
      <c r="S245" s="3"/>
    </row>
    <row r="246" spans="16:19" x14ac:dyDescent="0.2">
      <c r="P246" s="2"/>
      <c r="S246" s="3"/>
    </row>
    <row r="247" spans="16:19" x14ac:dyDescent="0.2">
      <c r="P247" s="2"/>
      <c r="S247" s="3"/>
    </row>
    <row r="248" spans="16:19" x14ac:dyDescent="0.2">
      <c r="P248" s="2"/>
      <c r="S248" s="3"/>
    </row>
    <row r="249" spans="16:19" x14ac:dyDescent="0.2">
      <c r="P249" s="2"/>
      <c r="S249" s="3"/>
    </row>
    <row r="250" spans="16:19" x14ac:dyDescent="0.2">
      <c r="P250" s="2"/>
      <c r="S250" s="3"/>
    </row>
    <row r="251" spans="16:19" x14ac:dyDescent="0.2">
      <c r="P251" s="2"/>
      <c r="S251" s="3"/>
    </row>
    <row r="252" spans="16:19" x14ac:dyDescent="0.2">
      <c r="P252" s="2"/>
      <c r="S252" s="3"/>
    </row>
    <row r="253" spans="16:19" x14ac:dyDescent="0.2">
      <c r="P253" s="2"/>
      <c r="S253" s="3"/>
    </row>
    <row r="254" spans="16:19" x14ac:dyDescent="0.2">
      <c r="P254" s="2"/>
      <c r="S254" s="3"/>
    </row>
    <row r="255" spans="16:19" x14ac:dyDescent="0.2">
      <c r="P255" s="2"/>
      <c r="S255" s="3"/>
    </row>
    <row r="256" spans="16:19" x14ac:dyDescent="0.2">
      <c r="P256" s="2"/>
      <c r="S256" s="3"/>
    </row>
    <row r="257" spans="16:19" x14ac:dyDescent="0.2">
      <c r="P257" s="2"/>
      <c r="S257" s="3"/>
    </row>
    <row r="258" spans="16:19" x14ac:dyDescent="0.2">
      <c r="P258" s="2"/>
      <c r="S258" s="3"/>
    </row>
    <row r="259" spans="16:19" x14ac:dyDescent="0.2">
      <c r="P259" s="2"/>
      <c r="S259" s="3"/>
    </row>
    <row r="260" spans="16:19" x14ac:dyDescent="0.2">
      <c r="P260" s="2"/>
      <c r="S260" s="3"/>
    </row>
    <row r="261" spans="16:19" x14ac:dyDescent="0.2">
      <c r="P261" s="2"/>
      <c r="S261" s="3"/>
    </row>
    <row r="262" spans="16:19" x14ac:dyDescent="0.2">
      <c r="P262" s="2"/>
      <c r="S262" s="3"/>
    </row>
    <row r="263" spans="16:19" x14ac:dyDescent="0.2">
      <c r="P263" s="2"/>
      <c r="S263" s="3"/>
    </row>
    <row r="264" spans="16:19" x14ac:dyDescent="0.2">
      <c r="P264" s="2"/>
      <c r="S264" s="3"/>
    </row>
    <row r="265" spans="16:19" x14ac:dyDescent="0.2">
      <c r="P265" s="2"/>
      <c r="S265" s="3"/>
    </row>
    <row r="266" spans="16:19" x14ac:dyDescent="0.2">
      <c r="P266" s="2"/>
      <c r="S266" s="3"/>
    </row>
    <row r="267" spans="16:19" x14ac:dyDescent="0.2">
      <c r="P267" s="2"/>
      <c r="S267" s="3"/>
    </row>
    <row r="268" spans="16:19" x14ac:dyDescent="0.2">
      <c r="P268" s="2"/>
      <c r="S268" s="3"/>
    </row>
    <row r="269" spans="16:19" x14ac:dyDescent="0.2">
      <c r="P269" s="2"/>
      <c r="S269" s="3"/>
    </row>
    <row r="270" spans="16:19" x14ac:dyDescent="0.2">
      <c r="P270" s="2"/>
      <c r="S270" s="3"/>
    </row>
    <row r="271" spans="16:19" x14ac:dyDescent="0.2">
      <c r="P271" s="2"/>
      <c r="S271" s="3"/>
    </row>
    <row r="272" spans="16:19" x14ac:dyDescent="0.2">
      <c r="P272" s="2"/>
      <c r="S272" s="3"/>
    </row>
    <row r="273" spans="16:19" x14ac:dyDescent="0.2">
      <c r="P273" s="2"/>
      <c r="S273" s="3"/>
    </row>
    <row r="274" spans="16:19" x14ac:dyDescent="0.2">
      <c r="P274" s="2"/>
      <c r="S274" s="3"/>
    </row>
    <row r="275" spans="16:19" x14ac:dyDescent="0.2">
      <c r="P275" s="2"/>
      <c r="S275" s="3"/>
    </row>
    <row r="276" spans="16:19" x14ac:dyDescent="0.2">
      <c r="P276" s="2"/>
      <c r="S276" s="3"/>
    </row>
  </sheetData>
  <mergeCells count="10">
    <mergeCell ref="P2:S2"/>
    <mergeCell ref="U2:X2"/>
    <mergeCell ref="K2:N2"/>
    <mergeCell ref="F2:I2"/>
    <mergeCell ref="B2:D2"/>
    <mergeCell ref="A3:D3"/>
    <mergeCell ref="F3:I3"/>
    <mergeCell ref="K3:N3"/>
    <mergeCell ref="AF11:AG11"/>
    <mergeCell ref="AA11:AD11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C9CD-0FBE-4A4C-8517-1B80D72FAC06}">
  <dimension ref="A1:K12"/>
  <sheetViews>
    <sheetView zoomScaleNormal="120" workbookViewId="0">
      <selection activeCell="D31" sqref="D31"/>
    </sheetView>
  </sheetViews>
  <sheetFormatPr baseColWidth="10" defaultRowHeight="16" x14ac:dyDescent="0.2"/>
  <cols>
    <col min="1" max="1" width="17" customWidth="1"/>
    <col min="4" max="4" width="14.33203125" customWidth="1"/>
    <col min="5" max="5" width="15.33203125" customWidth="1"/>
    <col min="6" max="6" width="16.83203125" customWidth="1"/>
    <col min="7" max="7" width="18.6640625" customWidth="1"/>
    <col min="10" max="10" width="15.5" customWidth="1"/>
    <col min="11" max="11" width="19.6640625" customWidth="1"/>
  </cols>
  <sheetData>
    <row r="1" spans="1:11" x14ac:dyDescent="0.2">
      <c r="A1" t="s">
        <v>139</v>
      </c>
      <c r="I1" s="39" t="s">
        <v>12</v>
      </c>
      <c r="J1" s="40"/>
      <c r="K1" s="40"/>
    </row>
    <row r="2" spans="1:11" x14ac:dyDescent="0.2">
      <c r="A2" s="7" t="s">
        <v>36</v>
      </c>
      <c r="B2" s="7" t="s">
        <v>35</v>
      </c>
      <c r="C2" s="7" t="s">
        <v>81</v>
      </c>
      <c r="D2" s="7" t="s">
        <v>20</v>
      </c>
      <c r="E2" s="7" t="s">
        <v>129</v>
      </c>
      <c r="F2" s="7" t="s">
        <v>130</v>
      </c>
      <c r="G2" s="7" t="s">
        <v>131</v>
      </c>
      <c r="I2" s="6"/>
      <c r="J2" s="7" t="s">
        <v>91</v>
      </c>
      <c r="K2" s="7" t="s">
        <v>115</v>
      </c>
    </row>
    <row r="3" spans="1:11" x14ac:dyDescent="0.2">
      <c r="A3" s="316" t="s">
        <v>91</v>
      </c>
      <c r="B3" s="17">
        <v>12026</v>
      </c>
      <c r="C3" s="17" t="s">
        <v>128</v>
      </c>
      <c r="D3" s="17" t="s">
        <v>118</v>
      </c>
      <c r="E3" s="17">
        <v>72</v>
      </c>
      <c r="F3" s="17">
        <v>72</v>
      </c>
      <c r="G3" s="65">
        <f>F3/E3</f>
        <v>1</v>
      </c>
      <c r="I3" s="9"/>
      <c r="J3" s="66">
        <v>1</v>
      </c>
      <c r="K3" s="67">
        <v>0.875</v>
      </c>
    </row>
    <row r="4" spans="1:11" x14ac:dyDescent="0.2">
      <c r="A4" s="316"/>
      <c r="B4" s="17">
        <v>12027</v>
      </c>
      <c r="C4" s="17" t="s">
        <v>128</v>
      </c>
      <c r="D4" s="17" t="s">
        <v>118</v>
      </c>
      <c r="E4" s="17">
        <v>71</v>
      </c>
      <c r="F4" s="17">
        <v>71</v>
      </c>
      <c r="G4" s="65">
        <f t="shared" ref="G4:G12" si="0">F4/E4</f>
        <v>1</v>
      </c>
      <c r="I4" s="9"/>
      <c r="J4" s="66">
        <v>1</v>
      </c>
      <c r="K4" s="67">
        <v>0.86075949367088611</v>
      </c>
    </row>
    <row r="5" spans="1:11" x14ac:dyDescent="0.2">
      <c r="A5" s="316"/>
      <c r="B5" s="17">
        <v>12032</v>
      </c>
      <c r="C5" s="17" t="s">
        <v>127</v>
      </c>
      <c r="D5" s="17" t="s">
        <v>118</v>
      </c>
      <c r="E5" s="17">
        <v>80</v>
      </c>
      <c r="F5" s="17">
        <v>80</v>
      </c>
      <c r="G5" s="65">
        <f t="shared" si="0"/>
        <v>1</v>
      </c>
      <c r="I5" s="9"/>
      <c r="J5" s="66">
        <v>1</v>
      </c>
      <c r="K5" s="67">
        <v>1</v>
      </c>
    </row>
    <row r="6" spans="1:11" x14ac:dyDescent="0.2">
      <c r="A6" s="316"/>
      <c r="B6" s="17">
        <v>12029</v>
      </c>
      <c r="C6" s="17" t="s">
        <v>128</v>
      </c>
      <c r="D6" s="17" t="s">
        <v>141</v>
      </c>
      <c r="E6" s="17">
        <v>71</v>
      </c>
      <c r="F6" s="17">
        <v>71</v>
      </c>
      <c r="G6" s="65">
        <f t="shared" si="0"/>
        <v>1</v>
      </c>
      <c r="I6" s="6"/>
      <c r="J6" s="66">
        <v>1</v>
      </c>
      <c r="K6" s="67">
        <v>0.94594594594594594</v>
      </c>
    </row>
    <row r="7" spans="1:11" x14ac:dyDescent="0.2">
      <c r="A7" s="316"/>
      <c r="B7" s="17">
        <v>11902</v>
      </c>
      <c r="C7" s="17" t="s">
        <v>128</v>
      </c>
      <c r="D7" s="17" t="s">
        <v>141</v>
      </c>
      <c r="E7" s="17">
        <v>82</v>
      </c>
      <c r="F7" s="17">
        <v>82</v>
      </c>
      <c r="G7" s="65">
        <f t="shared" si="0"/>
        <v>1</v>
      </c>
      <c r="I7" s="6"/>
      <c r="J7" s="65">
        <v>1</v>
      </c>
      <c r="K7" s="10"/>
    </row>
    <row r="8" spans="1:11" x14ac:dyDescent="0.2">
      <c r="A8" s="316"/>
      <c r="B8" s="17">
        <v>11907</v>
      </c>
      <c r="C8" s="17" t="s">
        <v>127</v>
      </c>
      <c r="D8" s="17" t="s">
        <v>118</v>
      </c>
      <c r="E8" s="17">
        <v>91</v>
      </c>
      <c r="F8" s="17">
        <v>91</v>
      </c>
      <c r="G8" s="65">
        <f t="shared" si="0"/>
        <v>1</v>
      </c>
      <c r="I8" s="6"/>
      <c r="J8" s="65">
        <v>1</v>
      </c>
      <c r="K8" s="10"/>
    </row>
    <row r="9" spans="1:11" x14ac:dyDescent="0.2">
      <c r="A9" s="317" t="s">
        <v>115</v>
      </c>
      <c r="B9" s="17">
        <v>12028</v>
      </c>
      <c r="C9" s="17" t="s">
        <v>128</v>
      </c>
      <c r="D9" s="17" t="s">
        <v>120</v>
      </c>
      <c r="E9" s="17">
        <v>72</v>
      </c>
      <c r="F9" s="17">
        <v>63</v>
      </c>
      <c r="G9" s="65">
        <f t="shared" si="0"/>
        <v>0.875</v>
      </c>
      <c r="I9" s="6"/>
      <c r="J9" s="8"/>
      <c r="K9" s="10"/>
    </row>
    <row r="10" spans="1:11" x14ac:dyDescent="0.2">
      <c r="A10" s="318"/>
      <c r="B10" s="17">
        <v>12031</v>
      </c>
      <c r="C10" s="17" t="s">
        <v>127</v>
      </c>
      <c r="D10" s="17" t="s">
        <v>120</v>
      </c>
      <c r="E10" s="17">
        <v>79</v>
      </c>
      <c r="F10" s="17">
        <v>68</v>
      </c>
      <c r="G10" s="65">
        <f t="shared" si="0"/>
        <v>0.86075949367088611</v>
      </c>
      <c r="I10" s="17" t="s">
        <v>7</v>
      </c>
      <c r="J10" s="65">
        <f>AVERAGE(J3:J8)</f>
        <v>1</v>
      </c>
      <c r="K10" s="65">
        <f>AVERAGE(K3:K6)</f>
        <v>0.92042635990420807</v>
      </c>
    </row>
    <row r="11" spans="1:11" x14ac:dyDescent="0.2">
      <c r="A11" s="318"/>
      <c r="B11" s="17">
        <v>11904</v>
      </c>
      <c r="C11" s="17" t="s">
        <v>128</v>
      </c>
      <c r="D11" s="17" t="s">
        <v>120</v>
      </c>
      <c r="E11" s="17">
        <v>75</v>
      </c>
      <c r="F11" s="17">
        <v>75</v>
      </c>
      <c r="G11" s="65">
        <f t="shared" si="0"/>
        <v>1</v>
      </c>
      <c r="I11" s="17" t="s">
        <v>14</v>
      </c>
      <c r="J11" s="63">
        <f>STDEV(J3:J8)</f>
        <v>0</v>
      </c>
      <c r="K11" s="63">
        <f>STDEV(K3:K6)</f>
        <v>6.4825156048373855E-2</v>
      </c>
    </row>
    <row r="12" spans="1:11" x14ac:dyDescent="0.2">
      <c r="A12" s="319"/>
      <c r="B12" s="17">
        <v>11905</v>
      </c>
      <c r="C12" s="17" t="s">
        <v>128</v>
      </c>
      <c r="D12" s="17" t="s">
        <v>120</v>
      </c>
      <c r="E12" s="17">
        <v>74</v>
      </c>
      <c r="F12" s="17">
        <v>70</v>
      </c>
      <c r="G12" s="65">
        <f t="shared" si="0"/>
        <v>0.94594594594594594</v>
      </c>
    </row>
  </sheetData>
  <mergeCells count="2">
    <mergeCell ref="A3:A8"/>
    <mergeCell ref="A9:A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B6C9-AE3E-8540-B07C-9782FA069664}">
  <dimension ref="A1:L15"/>
  <sheetViews>
    <sheetView zoomScale="87" workbookViewId="0">
      <selection activeCell="G42" sqref="G42"/>
    </sheetView>
  </sheetViews>
  <sheetFormatPr baseColWidth="10" defaultRowHeight="16" x14ac:dyDescent="0.2"/>
  <cols>
    <col min="1" max="1" width="24.5" customWidth="1"/>
    <col min="2" max="2" width="14.6640625" customWidth="1"/>
    <col min="3" max="3" width="16.33203125" customWidth="1"/>
    <col min="4" max="4" width="21.5" customWidth="1"/>
    <col min="5" max="5" width="15.33203125" customWidth="1"/>
    <col min="6" max="6" width="21" customWidth="1"/>
    <col min="7" max="7" width="18.5" customWidth="1"/>
    <col min="10" max="10" width="17.33203125" customWidth="1"/>
    <col min="11" max="11" width="19.33203125" customWidth="1"/>
    <col min="12" max="12" width="22.5" customWidth="1"/>
  </cols>
  <sheetData>
    <row r="1" spans="1:12" x14ac:dyDescent="0.2">
      <c r="A1" t="s">
        <v>139</v>
      </c>
      <c r="I1" s="39" t="s">
        <v>12</v>
      </c>
      <c r="J1" s="40"/>
      <c r="K1" s="40"/>
      <c r="L1" s="40"/>
    </row>
    <row r="2" spans="1:12" x14ac:dyDescent="0.2">
      <c r="A2" s="62" t="s">
        <v>36</v>
      </c>
      <c r="B2" s="62" t="s">
        <v>35</v>
      </c>
      <c r="C2" s="62" t="s">
        <v>81</v>
      </c>
      <c r="D2" s="62" t="s">
        <v>18</v>
      </c>
      <c r="E2" s="7" t="s">
        <v>132</v>
      </c>
      <c r="F2" s="7" t="s">
        <v>134</v>
      </c>
      <c r="G2" s="64" t="s">
        <v>133</v>
      </c>
      <c r="I2" s="6"/>
      <c r="J2" s="7" t="s">
        <v>124</v>
      </c>
      <c r="K2" s="7" t="s">
        <v>125</v>
      </c>
      <c r="L2" s="7" t="s">
        <v>126</v>
      </c>
    </row>
    <row r="3" spans="1:12" x14ac:dyDescent="0.2">
      <c r="A3" s="320" t="s">
        <v>152</v>
      </c>
      <c r="B3" s="41">
        <v>15580</v>
      </c>
      <c r="C3" s="10" t="s">
        <v>127</v>
      </c>
      <c r="D3" s="41" t="s">
        <v>117</v>
      </c>
      <c r="E3" s="17">
        <v>96</v>
      </c>
      <c r="F3" s="17">
        <v>95</v>
      </c>
      <c r="G3" s="66">
        <f>F3/E3</f>
        <v>0.98958333333333337</v>
      </c>
      <c r="I3" s="9"/>
      <c r="J3" s="67">
        <v>0.98958333333333337</v>
      </c>
      <c r="K3" s="66">
        <v>0.96202531645569622</v>
      </c>
      <c r="L3" s="67">
        <v>0.20253164556962025</v>
      </c>
    </row>
    <row r="4" spans="1:12" x14ac:dyDescent="0.2">
      <c r="A4" s="320"/>
      <c r="B4" s="41">
        <v>15578</v>
      </c>
      <c r="C4" s="10" t="s">
        <v>127</v>
      </c>
      <c r="D4" s="41" t="s">
        <v>117</v>
      </c>
      <c r="E4" s="17">
        <v>83</v>
      </c>
      <c r="F4" s="17">
        <v>81</v>
      </c>
      <c r="G4" s="66">
        <f t="shared" ref="G4:G15" si="0">F4/E4</f>
        <v>0.97590361445783136</v>
      </c>
      <c r="I4" s="9"/>
      <c r="J4" s="67">
        <v>0.97590361445783136</v>
      </c>
      <c r="K4" s="66">
        <v>0.98837209302325579</v>
      </c>
      <c r="L4" s="67">
        <v>0.21686746987951808</v>
      </c>
    </row>
    <row r="5" spans="1:12" x14ac:dyDescent="0.2">
      <c r="A5" s="320"/>
      <c r="B5" s="41">
        <v>15850</v>
      </c>
      <c r="C5" s="10" t="s">
        <v>127</v>
      </c>
      <c r="D5" s="41" t="s">
        <v>117</v>
      </c>
      <c r="E5" s="17">
        <v>75</v>
      </c>
      <c r="F5" s="17">
        <v>75</v>
      </c>
      <c r="G5" s="66">
        <f t="shared" si="0"/>
        <v>1</v>
      </c>
      <c r="I5" s="9"/>
      <c r="J5" s="67">
        <v>1</v>
      </c>
      <c r="K5" s="66">
        <v>0.98648648648648651</v>
      </c>
      <c r="L5" s="67">
        <v>0.27027027027027029</v>
      </c>
    </row>
    <row r="6" spans="1:12" x14ac:dyDescent="0.2">
      <c r="A6" s="320"/>
      <c r="B6" s="41">
        <v>15859</v>
      </c>
      <c r="C6" s="10" t="s">
        <v>127</v>
      </c>
      <c r="D6" s="41" t="s">
        <v>117</v>
      </c>
      <c r="E6" s="17">
        <v>88</v>
      </c>
      <c r="F6" s="17">
        <v>88</v>
      </c>
      <c r="G6" s="66">
        <f t="shared" si="0"/>
        <v>1</v>
      </c>
      <c r="I6" s="6"/>
      <c r="J6" s="67">
        <v>1</v>
      </c>
      <c r="K6" s="66">
        <v>0.9887640449438202</v>
      </c>
      <c r="L6" s="67">
        <v>0.44</v>
      </c>
    </row>
    <row r="7" spans="1:12" x14ac:dyDescent="0.2">
      <c r="A7" s="320" t="s">
        <v>154</v>
      </c>
      <c r="B7" s="41">
        <v>15848</v>
      </c>
      <c r="C7" s="10" t="s">
        <v>127</v>
      </c>
      <c r="D7" s="41" t="s">
        <v>118</v>
      </c>
      <c r="E7" s="17">
        <v>79</v>
      </c>
      <c r="F7" s="17">
        <v>76</v>
      </c>
      <c r="G7" s="66">
        <f t="shared" si="0"/>
        <v>0.96202531645569622</v>
      </c>
      <c r="I7" s="6"/>
      <c r="J7" s="10"/>
      <c r="K7" s="8"/>
      <c r="L7" s="67">
        <v>0.15909090909090909</v>
      </c>
    </row>
    <row r="8" spans="1:12" x14ac:dyDescent="0.2">
      <c r="A8" s="320"/>
      <c r="B8" s="41">
        <v>15854</v>
      </c>
      <c r="C8" s="10" t="s">
        <v>128</v>
      </c>
      <c r="D8" s="41" t="s">
        <v>118</v>
      </c>
      <c r="E8" s="17">
        <v>86</v>
      </c>
      <c r="F8" s="17">
        <v>85</v>
      </c>
      <c r="G8" s="66">
        <f t="shared" si="0"/>
        <v>0.98837209302325579</v>
      </c>
      <c r="I8" s="6"/>
      <c r="J8" s="10"/>
      <c r="K8" s="8"/>
      <c r="L8" s="10"/>
    </row>
    <row r="9" spans="1:12" x14ac:dyDescent="0.2">
      <c r="A9" s="320"/>
      <c r="B9" s="41">
        <v>15851</v>
      </c>
      <c r="C9" s="10" t="s">
        <v>127</v>
      </c>
      <c r="D9" s="41" t="s">
        <v>119</v>
      </c>
      <c r="E9" s="17">
        <v>74</v>
      </c>
      <c r="F9" s="17">
        <v>73</v>
      </c>
      <c r="G9" s="66">
        <f t="shared" si="0"/>
        <v>0.98648648648648651</v>
      </c>
      <c r="I9" s="6"/>
      <c r="J9" s="10"/>
      <c r="K9" s="8"/>
      <c r="L9" s="10"/>
    </row>
    <row r="10" spans="1:12" x14ac:dyDescent="0.2">
      <c r="A10" s="320"/>
      <c r="B10" s="41">
        <v>15853</v>
      </c>
      <c r="C10" s="10" t="s">
        <v>128</v>
      </c>
      <c r="D10" s="41" t="s">
        <v>119</v>
      </c>
      <c r="E10" s="17">
        <v>89</v>
      </c>
      <c r="F10" s="17">
        <v>88</v>
      </c>
      <c r="G10" s="66">
        <f t="shared" si="0"/>
        <v>0.9887640449438202</v>
      </c>
      <c r="I10" s="17" t="s">
        <v>7</v>
      </c>
      <c r="J10" s="65">
        <f>AVERAGE(J3:J6)</f>
        <v>0.99137173694779124</v>
      </c>
      <c r="K10" s="63">
        <f>AVERAGE(K3:K6)</f>
        <v>0.98141198522731465</v>
      </c>
      <c r="L10" s="63">
        <f>AVERAGE(L3:L7)</f>
        <v>0.25775205896206355</v>
      </c>
    </row>
    <row r="11" spans="1:12" x14ac:dyDescent="0.2">
      <c r="A11" s="320" t="s">
        <v>153</v>
      </c>
      <c r="B11" s="41">
        <v>15847</v>
      </c>
      <c r="C11" s="10" t="s">
        <v>128</v>
      </c>
      <c r="D11" s="41" t="s">
        <v>120</v>
      </c>
      <c r="E11" s="17">
        <v>79</v>
      </c>
      <c r="F11" s="17">
        <v>16</v>
      </c>
      <c r="G11" s="66">
        <f t="shared" si="0"/>
        <v>0.20253164556962025</v>
      </c>
      <c r="I11" s="17" t="s">
        <v>14</v>
      </c>
      <c r="J11" s="63">
        <f>STDEV(J3:J6)</f>
        <v>1.1421544662739074E-2</v>
      </c>
      <c r="K11" s="63">
        <f>STDEV(K3:K6)</f>
        <v>1.2962630541881617E-2</v>
      </c>
      <c r="L11" s="63">
        <f>STDEV(L3:L7)</f>
        <v>0.10934564897665493</v>
      </c>
    </row>
    <row r="12" spans="1:12" x14ac:dyDescent="0.2">
      <c r="A12" s="320"/>
      <c r="B12" s="41">
        <v>15846</v>
      </c>
      <c r="C12" s="10" t="s">
        <v>128</v>
      </c>
      <c r="D12" s="41" t="s">
        <v>120</v>
      </c>
      <c r="E12" s="17">
        <v>83</v>
      </c>
      <c r="F12" s="17">
        <v>18</v>
      </c>
      <c r="G12" s="66">
        <f t="shared" si="0"/>
        <v>0.21686746987951808</v>
      </c>
    </row>
    <row r="13" spans="1:12" x14ac:dyDescent="0.2">
      <c r="A13" s="320"/>
      <c r="B13" s="41">
        <v>15858</v>
      </c>
      <c r="C13" s="10" t="s">
        <v>127</v>
      </c>
      <c r="D13" s="41" t="s">
        <v>120</v>
      </c>
      <c r="E13" s="17">
        <v>74</v>
      </c>
      <c r="F13" s="17">
        <v>20</v>
      </c>
      <c r="G13" s="66">
        <f t="shared" si="0"/>
        <v>0.27027027027027029</v>
      </c>
    </row>
    <row r="14" spans="1:12" x14ac:dyDescent="0.2">
      <c r="A14" s="320"/>
      <c r="B14" s="41">
        <v>15857</v>
      </c>
      <c r="C14" s="10" t="s">
        <v>127</v>
      </c>
      <c r="D14" s="41" t="s">
        <v>120</v>
      </c>
      <c r="E14" s="17">
        <v>75</v>
      </c>
      <c r="F14" s="17">
        <v>33</v>
      </c>
      <c r="G14" s="66">
        <f t="shared" si="0"/>
        <v>0.44</v>
      </c>
    </row>
    <row r="15" spans="1:12" x14ac:dyDescent="0.2">
      <c r="A15" s="320"/>
      <c r="B15" s="41">
        <v>15852</v>
      </c>
      <c r="C15" s="48" t="s">
        <v>127</v>
      </c>
      <c r="D15" s="41" t="s">
        <v>120</v>
      </c>
      <c r="E15" s="17">
        <v>88</v>
      </c>
      <c r="F15" s="17">
        <v>14</v>
      </c>
      <c r="G15" s="66">
        <f t="shared" si="0"/>
        <v>0.15909090909090909</v>
      </c>
    </row>
  </sheetData>
  <mergeCells count="3">
    <mergeCell ref="A3:A6"/>
    <mergeCell ref="A7:A10"/>
    <mergeCell ref="A11:A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6E118-67DC-464A-A9C3-2E09C73BF94A}">
  <dimension ref="A1:L38"/>
  <sheetViews>
    <sheetView topLeftCell="D1" zoomScale="115" workbookViewId="0">
      <selection activeCell="R32" sqref="R32"/>
    </sheetView>
  </sheetViews>
  <sheetFormatPr baseColWidth="10" defaultRowHeight="16" x14ac:dyDescent="0.2"/>
  <cols>
    <col min="1" max="1" width="18.1640625" customWidth="1"/>
    <col min="4" max="4" width="20.33203125" customWidth="1"/>
    <col min="5" max="5" width="23.83203125" customWidth="1"/>
    <col min="6" max="6" width="24.83203125" customWidth="1"/>
    <col min="7" max="7" width="22.33203125" customWidth="1"/>
    <col min="11" max="11" width="14.1640625" customWidth="1"/>
    <col min="14" max="14" width="12.6640625" customWidth="1"/>
    <col min="15" max="15" width="14.83203125" customWidth="1"/>
    <col min="16" max="16" width="13.1640625" customWidth="1"/>
  </cols>
  <sheetData>
    <row r="1" spans="1:12" x14ac:dyDescent="0.2">
      <c r="A1" t="s">
        <v>140</v>
      </c>
      <c r="I1" s="39" t="s">
        <v>12</v>
      </c>
      <c r="J1" s="40"/>
      <c r="K1" s="40"/>
      <c r="L1" s="40"/>
    </row>
    <row r="2" spans="1:12" x14ac:dyDescent="0.2">
      <c r="A2" s="62" t="s">
        <v>36</v>
      </c>
      <c r="B2" s="62" t="s">
        <v>35</v>
      </c>
      <c r="C2" s="62" t="s">
        <v>81</v>
      </c>
      <c r="D2" s="62" t="s">
        <v>18</v>
      </c>
      <c r="E2" s="64" t="s">
        <v>135</v>
      </c>
      <c r="F2" s="64" t="s">
        <v>136</v>
      </c>
      <c r="G2" s="7" t="s">
        <v>137</v>
      </c>
      <c r="I2" s="324" t="s">
        <v>135</v>
      </c>
      <c r="J2" s="324"/>
      <c r="K2" s="324"/>
      <c r="L2" s="324"/>
    </row>
    <row r="3" spans="1:12" x14ac:dyDescent="0.2">
      <c r="A3" s="320" t="s">
        <v>123</v>
      </c>
      <c r="B3" s="41">
        <v>15580</v>
      </c>
      <c r="C3" s="10" t="s">
        <v>127</v>
      </c>
      <c r="D3" s="41" t="s">
        <v>117</v>
      </c>
      <c r="E3" s="17">
        <v>47</v>
      </c>
      <c r="F3" s="17">
        <v>49</v>
      </c>
      <c r="G3" s="17">
        <f t="shared" ref="G3:G6" si="0">E3+F3</f>
        <v>96</v>
      </c>
      <c r="I3" s="6"/>
      <c r="J3" s="7" t="s">
        <v>124</v>
      </c>
      <c r="K3" s="7" t="s">
        <v>125</v>
      </c>
      <c r="L3" s="7" t="s">
        <v>126</v>
      </c>
    </row>
    <row r="4" spans="1:12" x14ac:dyDescent="0.2">
      <c r="A4" s="320"/>
      <c r="B4" s="41">
        <v>15578</v>
      </c>
      <c r="C4" s="10" t="s">
        <v>127</v>
      </c>
      <c r="D4" s="41" t="s">
        <v>117</v>
      </c>
      <c r="E4" s="17">
        <v>42</v>
      </c>
      <c r="F4" s="17">
        <v>41</v>
      </c>
      <c r="G4" s="17">
        <f t="shared" si="0"/>
        <v>83</v>
      </c>
      <c r="I4" s="9"/>
      <c r="J4" s="68">
        <v>47</v>
      </c>
      <c r="K4" s="17">
        <v>49</v>
      </c>
      <c r="L4" s="41">
        <v>45</v>
      </c>
    </row>
    <row r="5" spans="1:12" x14ac:dyDescent="0.2">
      <c r="A5" s="320"/>
      <c r="B5" s="41">
        <v>15850</v>
      </c>
      <c r="C5" s="10" t="s">
        <v>127</v>
      </c>
      <c r="D5" s="41" t="s">
        <v>117</v>
      </c>
      <c r="E5" s="17">
        <v>43</v>
      </c>
      <c r="F5" s="17">
        <v>32</v>
      </c>
      <c r="G5" s="17">
        <f t="shared" si="0"/>
        <v>75</v>
      </c>
      <c r="I5" s="9"/>
      <c r="J5" s="68">
        <v>42</v>
      </c>
      <c r="K5" s="17">
        <v>42</v>
      </c>
      <c r="L5" s="17">
        <v>41</v>
      </c>
    </row>
    <row r="6" spans="1:12" x14ac:dyDescent="0.2">
      <c r="A6" s="320"/>
      <c r="B6" s="41">
        <v>15859</v>
      </c>
      <c r="C6" s="10" t="s">
        <v>127</v>
      </c>
      <c r="D6" s="41" t="s">
        <v>117</v>
      </c>
      <c r="E6" s="17">
        <v>45</v>
      </c>
      <c r="F6" s="17">
        <v>43</v>
      </c>
      <c r="G6" s="17">
        <f t="shared" si="0"/>
        <v>88</v>
      </c>
      <c r="I6" s="9"/>
      <c r="J6" s="68">
        <v>43</v>
      </c>
      <c r="K6" s="41">
        <v>35</v>
      </c>
      <c r="L6" s="17">
        <v>45</v>
      </c>
    </row>
    <row r="7" spans="1:12" x14ac:dyDescent="0.2">
      <c r="A7" s="320" t="s">
        <v>121</v>
      </c>
      <c r="B7" s="41">
        <v>15848</v>
      </c>
      <c r="C7" s="10" t="s">
        <v>127</v>
      </c>
      <c r="D7" s="41" t="s">
        <v>118</v>
      </c>
      <c r="E7" s="17">
        <v>49</v>
      </c>
      <c r="F7" s="17">
        <v>30</v>
      </c>
      <c r="G7" s="17">
        <f>E7+F7</f>
        <v>79</v>
      </c>
      <c r="I7" s="6"/>
      <c r="J7" s="68">
        <v>45</v>
      </c>
      <c r="K7" s="41">
        <v>38</v>
      </c>
      <c r="L7" s="17">
        <v>47</v>
      </c>
    </row>
    <row r="8" spans="1:12" x14ac:dyDescent="0.2">
      <c r="A8" s="320"/>
      <c r="B8" s="41">
        <v>15854</v>
      </c>
      <c r="C8" s="10" t="s">
        <v>128</v>
      </c>
      <c r="D8" s="41" t="s">
        <v>118</v>
      </c>
      <c r="E8" s="17">
        <v>42</v>
      </c>
      <c r="F8" s="17">
        <v>44</v>
      </c>
      <c r="G8" s="17">
        <f>E8+F8</f>
        <v>86</v>
      </c>
      <c r="I8" s="6"/>
      <c r="J8" s="10"/>
      <c r="K8" s="6"/>
      <c r="L8" s="41">
        <v>47</v>
      </c>
    </row>
    <row r="9" spans="1:12" x14ac:dyDescent="0.2">
      <c r="A9" s="320"/>
      <c r="B9" s="41">
        <v>15851</v>
      </c>
      <c r="C9" s="10" t="s">
        <v>127</v>
      </c>
      <c r="D9" s="41" t="s">
        <v>119</v>
      </c>
      <c r="E9" s="41">
        <v>35</v>
      </c>
      <c r="F9" s="41">
        <v>39</v>
      </c>
      <c r="G9" s="17">
        <f>E9+F9</f>
        <v>74</v>
      </c>
      <c r="I9" s="6"/>
      <c r="J9" s="10"/>
      <c r="K9" s="6"/>
      <c r="L9" s="10"/>
    </row>
    <row r="10" spans="1:12" x14ac:dyDescent="0.2">
      <c r="A10" s="320"/>
      <c r="B10" s="41">
        <v>15853</v>
      </c>
      <c r="C10" s="10" t="s">
        <v>128</v>
      </c>
      <c r="D10" s="41" t="s">
        <v>119</v>
      </c>
      <c r="E10" s="41">
        <v>38</v>
      </c>
      <c r="F10" s="41">
        <v>51</v>
      </c>
      <c r="G10" s="17">
        <f>E10+F10</f>
        <v>89</v>
      </c>
      <c r="I10" s="6"/>
      <c r="J10" s="10"/>
      <c r="K10" s="6"/>
      <c r="L10" s="10"/>
    </row>
    <row r="11" spans="1:12" x14ac:dyDescent="0.2">
      <c r="A11" s="320" t="s">
        <v>122</v>
      </c>
      <c r="B11" s="41">
        <v>15847</v>
      </c>
      <c r="C11" s="10" t="s">
        <v>128</v>
      </c>
      <c r="D11" s="41" t="s">
        <v>120</v>
      </c>
      <c r="E11" s="41">
        <v>45</v>
      </c>
      <c r="F11" s="17">
        <v>34</v>
      </c>
      <c r="G11" s="17">
        <f>E11+F11</f>
        <v>79</v>
      </c>
      <c r="I11" s="17" t="s">
        <v>7</v>
      </c>
      <c r="J11" s="69">
        <f>AVERAGE(J4:J7)</f>
        <v>44.25</v>
      </c>
      <c r="K11" s="69">
        <f>AVERAGE(K4:K7)</f>
        <v>41</v>
      </c>
      <c r="L11" s="69">
        <f>AVERAGE(L4:L8)</f>
        <v>45</v>
      </c>
    </row>
    <row r="12" spans="1:12" x14ac:dyDescent="0.2">
      <c r="A12" s="320"/>
      <c r="B12" s="41">
        <v>15846</v>
      </c>
      <c r="C12" s="10" t="s">
        <v>128</v>
      </c>
      <c r="D12" s="41" t="s">
        <v>120</v>
      </c>
      <c r="E12" s="17">
        <v>41</v>
      </c>
      <c r="F12" s="17">
        <v>42</v>
      </c>
      <c r="G12" s="17">
        <f t="shared" ref="G12:G15" si="1">E12+F12</f>
        <v>83</v>
      </c>
      <c r="I12" s="17" t="s">
        <v>14</v>
      </c>
      <c r="J12" s="63">
        <f>STDEV(J4:J7)</f>
        <v>2.2173557826083452</v>
      </c>
      <c r="K12" s="63">
        <f>STDEV(K4:K7)</f>
        <v>6.0553007081949835</v>
      </c>
      <c r="L12" s="63">
        <f>STDEV(L4:L8)</f>
        <v>2.4494897427831779</v>
      </c>
    </row>
    <row r="13" spans="1:12" x14ac:dyDescent="0.2">
      <c r="A13" s="320"/>
      <c r="B13" s="41">
        <v>15858</v>
      </c>
      <c r="C13" s="10" t="s">
        <v>127</v>
      </c>
      <c r="D13" s="41" t="s">
        <v>120</v>
      </c>
      <c r="E13" s="17">
        <v>45</v>
      </c>
      <c r="F13" s="17">
        <v>29</v>
      </c>
      <c r="G13" s="17">
        <f t="shared" si="1"/>
        <v>74</v>
      </c>
    </row>
    <row r="14" spans="1:12" x14ac:dyDescent="0.2">
      <c r="A14" s="320"/>
      <c r="B14" s="41">
        <v>15857</v>
      </c>
      <c r="C14" s="10" t="s">
        <v>127</v>
      </c>
      <c r="D14" s="41" t="s">
        <v>120</v>
      </c>
      <c r="E14" s="17">
        <v>47</v>
      </c>
      <c r="F14" s="17">
        <v>28</v>
      </c>
      <c r="G14" s="17">
        <f t="shared" si="1"/>
        <v>75</v>
      </c>
    </row>
    <row r="15" spans="1:12" x14ac:dyDescent="0.2">
      <c r="A15" s="320"/>
      <c r="B15" s="41">
        <v>15852</v>
      </c>
      <c r="C15" s="48" t="s">
        <v>127</v>
      </c>
      <c r="D15" s="41" t="s">
        <v>120</v>
      </c>
      <c r="E15" s="41">
        <v>47</v>
      </c>
      <c r="F15" s="41">
        <v>41</v>
      </c>
      <c r="G15" s="17">
        <f t="shared" si="1"/>
        <v>88</v>
      </c>
      <c r="I15" s="324" t="s">
        <v>136</v>
      </c>
      <c r="J15" s="324"/>
      <c r="K15" s="324"/>
      <c r="L15" s="324"/>
    </row>
    <row r="16" spans="1:12" x14ac:dyDescent="0.2">
      <c r="I16" s="6"/>
      <c r="J16" s="7" t="s">
        <v>124</v>
      </c>
      <c r="K16" s="7" t="s">
        <v>125</v>
      </c>
      <c r="L16" s="7" t="s">
        <v>126</v>
      </c>
    </row>
    <row r="17" spans="9:12" x14ac:dyDescent="0.2">
      <c r="I17" s="9"/>
      <c r="J17" s="17">
        <v>49</v>
      </c>
      <c r="K17" s="17">
        <v>30</v>
      </c>
      <c r="L17" s="17">
        <v>34</v>
      </c>
    </row>
    <row r="18" spans="9:12" x14ac:dyDescent="0.2">
      <c r="I18" s="9"/>
      <c r="J18" s="17">
        <v>41</v>
      </c>
      <c r="K18" s="17">
        <v>44</v>
      </c>
      <c r="L18" s="17">
        <v>42</v>
      </c>
    </row>
    <row r="19" spans="9:12" x14ac:dyDescent="0.2">
      <c r="I19" s="9"/>
      <c r="J19" s="17">
        <v>32</v>
      </c>
      <c r="K19" s="41">
        <v>39</v>
      </c>
      <c r="L19" s="17">
        <v>29</v>
      </c>
    </row>
    <row r="20" spans="9:12" x14ac:dyDescent="0.2">
      <c r="I20" s="6"/>
      <c r="J20" s="17">
        <v>43</v>
      </c>
      <c r="K20" s="41">
        <v>51</v>
      </c>
      <c r="L20" s="17">
        <v>28</v>
      </c>
    </row>
    <row r="21" spans="9:12" x14ac:dyDescent="0.2">
      <c r="I21" s="6"/>
      <c r="J21" s="10"/>
      <c r="K21" s="6"/>
      <c r="L21" s="41">
        <v>41</v>
      </c>
    </row>
    <row r="22" spans="9:12" x14ac:dyDescent="0.2">
      <c r="I22" s="6"/>
      <c r="J22" s="10"/>
      <c r="K22" s="6"/>
      <c r="L22" s="10"/>
    </row>
    <row r="23" spans="9:12" x14ac:dyDescent="0.2">
      <c r="I23" s="6"/>
      <c r="J23" s="10"/>
      <c r="K23" s="6"/>
      <c r="L23" s="10"/>
    </row>
    <row r="24" spans="9:12" x14ac:dyDescent="0.2">
      <c r="I24" s="17" t="s">
        <v>7</v>
      </c>
      <c r="J24" s="69">
        <f>AVERAGE(J17:J20)</f>
        <v>41.25</v>
      </c>
      <c r="K24" s="69">
        <f>AVERAGE(K17:K20)</f>
        <v>41</v>
      </c>
      <c r="L24" s="69">
        <f>AVERAGE(L17:L21)</f>
        <v>34.799999999999997</v>
      </c>
    </row>
    <row r="25" spans="9:12" x14ac:dyDescent="0.2">
      <c r="I25" s="17" t="s">
        <v>14</v>
      </c>
      <c r="J25" s="63">
        <f>STDEV(J17:J20)</f>
        <v>7.0415433914258694</v>
      </c>
      <c r="K25" s="63">
        <f>STDEV(K17:K20)</f>
        <v>8.8317608663278477</v>
      </c>
      <c r="L25" s="63">
        <f>STDEV(L17:L21)</f>
        <v>6.5345237010818202</v>
      </c>
    </row>
    <row r="28" spans="9:12" x14ac:dyDescent="0.2">
      <c r="I28" s="321" t="s">
        <v>138</v>
      </c>
      <c r="J28" s="322"/>
      <c r="K28" s="322"/>
      <c r="L28" s="323"/>
    </row>
    <row r="29" spans="9:12" x14ac:dyDescent="0.2">
      <c r="I29" s="6"/>
      <c r="J29" s="7" t="s">
        <v>124</v>
      </c>
      <c r="K29" s="7" t="s">
        <v>125</v>
      </c>
      <c r="L29" s="7" t="s">
        <v>126</v>
      </c>
    </row>
    <row r="30" spans="9:12" x14ac:dyDescent="0.2">
      <c r="I30" s="9"/>
      <c r="J30" s="17">
        <v>96</v>
      </c>
      <c r="K30" s="17">
        <v>79</v>
      </c>
      <c r="L30" s="17">
        <v>79</v>
      </c>
    </row>
    <row r="31" spans="9:12" x14ac:dyDescent="0.2">
      <c r="I31" s="9"/>
      <c r="J31" s="17">
        <v>83</v>
      </c>
      <c r="K31" s="17">
        <v>86</v>
      </c>
      <c r="L31" s="17">
        <v>83</v>
      </c>
    </row>
    <row r="32" spans="9:12" x14ac:dyDescent="0.2">
      <c r="I32" s="9"/>
      <c r="J32" s="17">
        <v>75</v>
      </c>
      <c r="K32" s="41">
        <v>74</v>
      </c>
      <c r="L32" s="17">
        <v>74</v>
      </c>
    </row>
    <row r="33" spans="9:12" x14ac:dyDescent="0.2">
      <c r="I33" s="6"/>
      <c r="J33" s="17">
        <v>88</v>
      </c>
      <c r="K33" s="41">
        <v>89</v>
      </c>
      <c r="L33" s="17">
        <v>75</v>
      </c>
    </row>
    <row r="34" spans="9:12" x14ac:dyDescent="0.2">
      <c r="I34" s="6"/>
      <c r="J34" s="10"/>
      <c r="K34" s="6"/>
      <c r="L34" s="41">
        <v>88</v>
      </c>
    </row>
    <row r="35" spans="9:12" x14ac:dyDescent="0.2">
      <c r="I35" s="6"/>
      <c r="J35" s="10"/>
      <c r="K35" s="6"/>
      <c r="L35" s="10"/>
    </row>
    <row r="36" spans="9:12" x14ac:dyDescent="0.2">
      <c r="I36" s="6"/>
      <c r="J36" s="10"/>
      <c r="K36" s="6"/>
      <c r="L36" s="10"/>
    </row>
    <row r="37" spans="9:12" x14ac:dyDescent="0.2">
      <c r="I37" s="17" t="s">
        <v>7</v>
      </c>
      <c r="J37" s="69">
        <f>AVERAGE(J30:J33)</f>
        <v>85.5</v>
      </c>
      <c r="K37" s="69">
        <f>AVERAGE(K30:K33)</f>
        <v>82</v>
      </c>
      <c r="L37" s="69">
        <f>AVERAGE(L30:L34)</f>
        <v>79.8</v>
      </c>
    </row>
    <row r="38" spans="9:12" x14ac:dyDescent="0.2">
      <c r="I38" s="17" t="s">
        <v>14</v>
      </c>
      <c r="J38" s="63">
        <f>STDEV(J30:J33)</f>
        <v>8.8128693776015243</v>
      </c>
      <c r="K38" s="63">
        <f>STDEV(K30:K33)</f>
        <v>6.7823299831252681</v>
      </c>
      <c r="L38" s="63">
        <f>STDEV(L30:L34)</f>
        <v>5.805170109479997</v>
      </c>
    </row>
  </sheetData>
  <mergeCells count="6">
    <mergeCell ref="I28:L28"/>
    <mergeCell ref="A3:A6"/>
    <mergeCell ref="A7:A10"/>
    <mergeCell ref="A11:A15"/>
    <mergeCell ref="I2:L2"/>
    <mergeCell ref="I15:L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876F-2978-844B-A124-8756508E05AD}">
  <dimension ref="A1:K20"/>
  <sheetViews>
    <sheetView zoomScale="150" zoomScaleNormal="110" workbookViewId="0">
      <selection activeCell="L15" sqref="L15"/>
    </sheetView>
  </sheetViews>
  <sheetFormatPr baseColWidth="10" defaultRowHeight="16" x14ac:dyDescent="0.2"/>
  <cols>
    <col min="1" max="1" width="28.1640625" customWidth="1"/>
    <col min="4" max="4" width="20" customWidth="1"/>
    <col min="5" max="5" width="14.5" bestFit="1" customWidth="1"/>
    <col min="6" max="6" width="12.1640625" bestFit="1" customWidth="1"/>
    <col min="9" max="9" width="12.33203125" customWidth="1"/>
    <col min="10" max="10" width="14" customWidth="1"/>
    <col min="11" max="11" width="11.5" customWidth="1"/>
  </cols>
  <sheetData>
    <row r="1" spans="1:11" x14ac:dyDescent="0.2">
      <c r="A1" t="s">
        <v>146</v>
      </c>
    </row>
    <row r="2" spans="1:11" x14ac:dyDescent="0.2">
      <c r="A2" s="62" t="s">
        <v>36</v>
      </c>
      <c r="B2" s="62" t="s">
        <v>35</v>
      </c>
      <c r="C2" s="62" t="s">
        <v>81</v>
      </c>
      <c r="D2" s="62" t="s">
        <v>18</v>
      </c>
      <c r="E2" s="62" t="s">
        <v>19</v>
      </c>
      <c r="F2" s="62" t="s">
        <v>15</v>
      </c>
    </row>
    <row r="3" spans="1:11" x14ac:dyDescent="0.2">
      <c r="A3" s="320" t="s">
        <v>143</v>
      </c>
      <c r="B3" s="41">
        <v>15580</v>
      </c>
      <c r="C3" s="10" t="s">
        <v>127</v>
      </c>
      <c r="D3" s="41" t="s">
        <v>142</v>
      </c>
      <c r="E3" s="41">
        <v>194</v>
      </c>
      <c r="F3" s="41">
        <f t="shared" ref="F3:F15" si="0">E3/7.172</f>
        <v>27.049637479085334</v>
      </c>
    </row>
    <row r="4" spans="1:11" x14ac:dyDescent="0.2">
      <c r="A4" s="320"/>
      <c r="B4" s="41">
        <v>15578</v>
      </c>
      <c r="C4" s="10" t="s">
        <v>127</v>
      </c>
      <c r="D4" s="41" t="s">
        <v>142</v>
      </c>
      <c r="E4" s="41">
        <v>156</v>
      </c>
      <c r="F4" s="41">
        <f t="shared" si="0"/>
        <v>21.751254880089238</v>
      </c>
      <c r="H4" s="39" t="s">
        <v>12</v>
      </c>
      <c r="I4" s="40"/>
      <c r="J4" s="40"/>
      <c r="K4" s="40"/>
    </row>
    <row r="5" spans="1:11" x14ac:dyDescent="0.2">
      <c r="A5" s="320"/>
      <c r="B5" s="41">
        <v>15850</v>
      </c>
      <c r="C5" s="10" t="s">
        <v>127</v>
      </c>
      <c r="D5" s="41" t="s">
        <v>142</v>
      </c>
      <c r="E5" s="41">
        <v>164</v>
      </c>
      <c r="F5" s="41">
        <f t="shared" si="0"/>
        <v>22.86670384829894</v>
      </c>
      <c r="H5" s="6"/>
      <c r="I5" s="7" t="s">
        <v>124</v>
      </c>
      <c r="J5" s="7" t="s">
        <v>125</v>
      </c>
      <c r="K5" s="7" t="s">
        <v>126</v>
      </c>
    </row>
    <row r="6" spans="1:11" x14ac:dyDescent="0.2">
      <c r="A6" s="320"/>
      <c r="B6" s="41">
        <v>15859</v>
      </c>
      <c r="C6" s="10" t="s">
        <v>127</v>
      </c>
      <c r="D6" s="41" t="s">
        <v>142</v>
      </c>
      <c r="E6" s="41">
        <v>169</v>
      </c>
      <c r="F6" s="41">
        <f t="shared" si="0"/>
        <v>23.563859453430005</v>
      </c>
      <c r="H6" s="9"/>
      <c r="I6" s="10">
        <v>27.049637479085334</v>
      </c>
      <c r="J6" s="41">
        <v>29.141104294478527</v>
      </c>
      <c r="K6" s="10">
        <v>23.424428332403792</v>
      </c>
    </row>
    <row r="7" spans="1:11" x14ac:dyDescent="0.2">
      <c r="A7" s="320" t="s">
        <v>145</v>
      </c>
      <c r="B7" s="41">
        <v>15848</v>
      </c>
      <c r="C7" s="10" t="s">
        <v>127</v>
      </c>
      <c r="D7" s="41" t="s">
        <v>118</v>
      </c>
      <c r="E7" s="41">
        <v>209</v>
      </c>
      <c r="F7" s="41">
        <f t="shared" si="0"/>
        <v>29.141104294478527</v>
      </c>
      <c r="H7" s="9"/>
      <c r="I7" s="10">
        <v>21.751254880089238</v>
      </c>
      <c r="J7" s="41">
        <v>23.424428332403792</v>
      </c>
      <c r="K7" s="10">
        <v>22.727272727272727</v>
      </c>
    </row>
    <row r="8" spans="1:11" x14ac:dyDescent="0.2">
      <c r="A8" s="320"/>
      <c r="B8" s="41">
        <v>15854</v>
      </c>
      <c r="C8" s="10" t="s">
        <v>128</v>
      </c>
      <c r="D8" s="41" t="s">
        <v>118</v>
      </c>
      <c r="E8" s="41">
        <v>168</v>
      </c>
      <c r="F8" s="41">
        <f t="shared" si="0"/>
        <v>23.424428332403792</v>
      </c>
      <c r="H8" s="9"/>
      <c r="I8" s="10">
        <v>22.86670384829894</v>
      </c>
      <c r="J8" s="41">
        <v>22.169548243167878</v>
      </c>
      <c r="K8" s="10">
        <v>21.472392638036812</v>
      </c>
    </row>
    <row r="9" spans="1:11" x14ac:dyDescent="0.2">
      <c r="A9" s="320"/>
      <c r="B9" s="70">
        <v>15851</v>
      </c>
      <c r="C9" s="10" t="s">
        <v>127</v>
      </c>
      <c r="D9" s="41" t="s">
        <v>141</v>
      </c>
      <c r="E9" s="41">
        <v>159</v>
      </c>
      <c r="F9" s="41">
        <f t="shared" si="0"/>
        <v>22.169548243167878</v>
      </c>
      <c r="H9" s="6"/>
      <c r="I9" s="10">
        <v>23.563859453430005</v>
      </c>
      <c r="J9" s="41">
        <v>24.400446179587284</v>
      </c>
      <c r="K9" s="10">
        <v>26.910206358059121</v>
      </c>
    </row>
    <row r="10" spans="1:11" x14ac:dyDescent="0.2">
      <c r="A10" s="320"/>
      <c r="B10" s="41">
        <v>15853</v>
      </c>
      <c r="C10" s="10" t="s">
        <v>128</v>
      </c>
      <c r="D10" s="41" t="s">
        <v>141</v>
      </c>
      <c r="E10" s="41">
        <v>175</v>
      </c>
      <c r="F10" s="41">
        <f t="shared" si="0"/>
        <v>24.400446179587284</v>
      </c>
      <c r="H10" s="6"/>
      <c r="I10" s="10"/>
      <c r="J10" s="8"/>
      <c r="K10" s="10">
        <v>32.905744562186278</v>
      </c>
    </row>
    <row r="11" spans="1:11" x14ac:dyDescent="0.2">
      <c r="A11" s="320" t="s">
        <v>144</v>
      </c>
      <c r="B11" s="41">
        <v>15847</v>
      </c>
      <c r="C11" s="10" t="s">
        <v>128</v>
      </c>
      <c r="D11" s="41" t="s">
        <v>120</v>
      </c>
      <c r="E11" s="41">
        <v>168</v>
      </c>
      <c r="F11" s="41">
        <f t="shared" si="0"/>
        <v>23.424428332403792</v>
      </c>
      <c r="H11" s="6"/>
      <c r="I11" s="10"/>
      <c r="J11" s="8"/>
      <c r="K11" s="10"/>
    </row>
    <row r="12" spans="1:11" x14ac:dyDescent="0.2">
      <c r="A12" s="320"/>
      <c r="B12" s="41">
        <v>15846</v>
      </c>
      <c r="C12" s="10" t="s">
        <v>128</v>
      </c>
      <c r="D12" s="41" t="s">
        <v>120</v>
      </c>
      <c r="E12" s="41">
        <v>163</v>
      </c>
      <c r="F12" s="41">
        <f t="shared" si="0"/>
        <v>22.727272727272727</v>
      </c>
      <c r="H12" s="6"/>
      <c r="I12" s="10"/>
      <c r="J12" s="8"/>
      <c r="K12" s="10"/>
    </row>
    <row r="13" spans="1:11" x14ac:dyDescent="0.2">
      <c r="A13" s="320"/>
      <c r="B13" s="41">
        <v>15858</v>
      </c>
      <c r="C13" s="10" t="s">
        <v>127</v>
      </c>
      <c r="D13" s="41" t="s">
        <v>120</v>
      </c>
      <c r="E13" s="41">
        <v>154</v>
      </c>
      <c r="F13" s="41">
        <f t="shared" si="0"/>
        <v>21.472392638036812</v>
      </c>
      <c r="H13" s="17" t="s">
        <v>7</v>
      </c>
      <c r="I13" s="63">
        <f>AVERAGE(I6:I9)</f>
        <v>23.80786391522588</v>
      </c>
      <c r="J13" s="63">
        <f>AVERAGE(J6:J9)</f>
        <v>24.783881762409372</v>
      </c>
      <c r="K13" s="63">
        <f>AVERAGE(K6:K10)</f>
        <v>25.488008923591746</v>
      </c>
    </row>
    <row r="14" spans="1:11" x14ac:dyDescent="0.2">
      <c r="A14" s="320"/>
      <c r="B14" s="41">
        <v>15857</v>
      </c>
      <c r="C14" s="10" t="s">
        <v>127</v>
      </c>
      <c r="D14" s="41" t="s">
        <v>120</v>
      </c>
      <c r="E14" s="41">
        <v>193</v>
      </c>
      <c r="F14" s="41">
        <f t="shared" si="0"/>
        <v>26.910206358059121</v>
      </c>
      <c r="H14" s="17" t="s">
        <v>14</v>
      </c>
      <c r="I14" s="63">
        <f>STDEV(I6:I9)</f>
        <v>2.2864861696278207</v>
      </c>
      <c r="J14" s="63">
        <f>STDEV(J6:J9)</f>
        <v>3.0449556328638985</v>
      </c>
      <c r="K14" s="63">
        <f>STDEV(K6:K10)</f>
        <v>4.6111454895038975</v>
      </c>
    </row>
    <row r="15" spans="1:11" x14ac:dyDescent="0.2">
      <c r="A15" s="320"/>
      <c r="B15" s="41">
        <v>15852</v>
      </c>
      <c r="C15" s="48" t="s">
        <v>127</v>
      </c>
      <c r="D15" s="41" t="s">
        <v>120</v>
      </c>
      <c r="E15" s="41">
        <v>236</v>
      </c>
      <c r="F15" s="41">
        <f t="shared" si="0"/>
        <v>32.905744562186278</v>
      </c>
    </row>
    <row r="16" spans="1:11" x14ac:dyDescent="0.2">
      <c r="A16" s="4"/>
      <c r="B16" s="4"/>
      <c r="C16" s="4"/>
      <c r="D16" s="4"/>
      <c r="E16" s="4"/>
      <c r="F16" s="4"/>
    </row>
    <row r="17" spans="1:6" x14ac:dyDescent="0.2">
      <c r="A17" s="4"/>
      <c r="B17" s="5"/>
      <c r="C17" s="5"/>
      <c r="D17" s="5"/>
      <c r="E17" s="5"/>
      <c r="F17" s="4"/>
    </row>
    <row r="18" spans="1:6" x14ac:dyDescent="0.2">
      <c r="A18" s="4"/>
      <c r="B18" s="4"/>
      <c r="C18" s="4"/>
      <c r="D18" s="4"/>
      <c r="E18" s="4"/>
      <c r="F18" s="4"/>
    </row>
    <row r="19" spans="1:6" x14ac:dyDescent="0.2">
      <c r="A19" s="4"/>
      <c r="B19" s="4"/>
      <c r="C19" s="4"/>
      <c r="D19" s="4"/>
      <c r="E19" s="4"/>
      <c r="F19" s="4"/>
    </row>
    <row r="20" spans="1:6" x14ac:dyDescent="0.2">
      <c r="A20" s="4"/>
      <c r="B20" s="4"/>
      <c r="C20" s="4"/>
      <c r="D20" s="4"/>
      <c r="E20" s="4"/>
      <c r="F20" s="4"/>
    </row>
  </sheetData>
  <mergeCells count="3">
    <mergeCell ref="A3:A6"/>
    <mergeCell ref="A7:A10"/>
    <mergeCell ref="A11:A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6FAC-3374-FF4F-B2B1-589ED7E1C7E6}">
  <dimension ref="A2:L27"/>
  <sheetViews>
    <sheetView topLeftCell="C1" zoomScale="106" zoomScaleNormal="110" workbookViewId="0">
      <selection activeCell="F29" sqref="F29"/>
    </sheetView>
  </sheetViews>
  <sheetFormatPr baseColWidth="10" defaultRowHeight="16" x14ac:dyDescent="0.2"/>
  <cols>
    <col min="1" max="1" width="18.1640625" customWidth="1"/>
    <col min="4" max="4" width="30.5" style="14" customWidth="1"/>
    <col min="5" max="6" width="16.6640625" customWidth="1"/>
    <col min="7" max="8" width="16.83203125" customWidth="1"/>
    <col min="9" max="10" width="17.83203125" customWidth="1"/>
    <col min="11" max="11" width="18.5" bestFit="1" customWidth="1"/>
  </cols>
  <sheetData>
    <row r="2" spans="1:12" ht="17" thickBot="1" x14ac:dyDescent="0.25">
      <c r="E2" s="325" t="s">
        <v>165</v>
      </c>
      <c r="F2" s="325"/>
      <c r="G2" s="325"/>
      <c r="H2" s="325"/>
      <c r="I2" s="325"/>
      <c r="J2" s="325"/>
      <c r="K2" s="325" t="s">
        <v>164</v>
      </c>
      <c r="L2" s="325"/>
    </row>
    <row r="3" spans="1:12" ht="17" thickBot="1" x14ac:dyDescent="0.25">
      <c r="A3" s="19" t="s">
        <v>36</v>
      </c>
      <c r="B3" s="42" t="s">
        <v>42</v>
      </c>
      <c r="C3" s="42" t="s">
        <v>81</v>
      </c>
      <c r="D3" s="59" t="s">
        <v>20</v>
      </c>
      <c r="E3" s="331" t="s">
        <v>43</v>
      </c>
      <c r="F3" s="332"/>
      <c r="G3" s="331" t="s">
        <v>44</v>
      </c>
      <c r="H3" s="332"/>
      <c r="I3" s="331" t="s">
        <v>45</v>
      </c>
      <c r="J3" s="327"/>
      <c r="K3" s="326" t="s">
        <v>156</v>
      </c>
      <c r="L3" s="327"/>
    </row>
    <row r="4" spans="1:12" x14ac:dyDescent="0.2">
      <c r="A4" s="328" t="s">
        <v>92</v>
      </c>
      <c r="B4" s="107">
        <v>155270</v>
      </c>
      <c r="C4" s="89" t="s">
        <v>75</v>
      </c>
      <c r="D4" s="108" t="s">
        <v>100</v>
      </c>
      <c r="E4" s="91">
        <v>54.6</v>
      </c>
      <c r="F4" s="91"/>
      <c r="G4" s="92">
        <v>17.5</v>
      </c>
      <c r="H4" s="92"/>
      <c r="I4" s="93">
        <v>27.4</v>
      </c>
      <c r="J4" s="94"/>
      <c r="K4" s="95"/>
      <c r="L4" s="96"/>
    </row>
    <row r="5" spans="1:12" x14ac:dyDescent="0.2">
      <c r="A5" s="329"/>
      <c r="B5" s="43">
        <v>155271</v>
      </c>
      <c r="C5" s="43" t="s">
        <v>75</v>
      </c>
      <c r="D5" s="60" t="s">
        <v>100</v>
      </c>
      <c r="E5" s="23">
        <v>53.1</v>
      </c>
      <c r="F5" s="23"/>
      <c r="G5" s="24">
        <v>18.899999999999999</v>
      </c>
      <c r="H5" s="24"/>
      <c r="I5" s="25">
        <v>27.5</v>
      </c>
      <c r="J5" s="26"/>
      <c r="K5" s="88"/>
      <c r="L5" s="97"/>
    </row>
    <row r="6" spans="1:12" x14ac:dyDescent="0.2">
      <c r="A6" s="329"/>
      <c r="B6" s="43">
        <v>155273</v>
      </c>
      <c r="C6" s="43" t="s">
        <v>74</v>
      </c>
      <c r="D6" s="60" t="s">
        <v>100</v>
      </c>
      <c r="E6" s="23">
        <v>56.2</v>
      </c>
      <c r="F6" s="23"/>
      <c r="G6" s="24">
        <v>20.6</v>
      </c>
      <c r="H6" s="24"/>
      <c r="I6" s="25">
        <v>22.5</v>
      </c>
      <c r="J6" s="26"/>
      <c r="K6" s="88"/>
      <c r="L6" s="97"/>
    </row>
    <row r="7" spans="1:12" x14ac:dyDescent="0.2">
      <c r="A7" s="329"/>
      <c r="B7" s="41">
        <v>157672</v>
      </c>
      <c r="C7" s="43" t="s">
        <v>75</v>
      </c>
      <c r="D7" s="61" t="s">
        <v>101</v>
      </c>
      <c r="E7" s="23">
        <v>50.6</v>
      </c>
      <c r="F7" s="23"/>
      <c r="G7" s="24">
        <v>17.5</v>
      </c>
      <c r="H7" s="24"/>
      <c r="I7" s="25">
        <v>31.3</v>
      </c>
      <c r="J7" s="26"/>
      <c r="K7" s="88"/>
      <c r="L7" s="97"/>
    </row>
    <row r="8" spans="1:12" x14ac:dyDescent="0.2">
      <c r="A8" s="329"/>
      <c r="B8" s="41">
        <v>157674</v>
      </c>
      <c r="C8" s="43" t="s">
        <v>75</v>
      </c>
      <c r="D8" s="61" t="s">
        <v>99</v>
      </c>
      <c r="E8" s="23">
        <v>56.9</v>
      </c>
      <c r="F8" s="23"/>
      <c r="G8" s="24">
        <v>15.3</v>
      </c>
      <c r="H8" s="24"/>
      <c r="I8" s="25">
        <v>27.6</v>
      </c>
      <c r="J8" s="26"/>
      <c r="K8" s="88"/>
      <c r="L8" s="97"/>
    </row>
    <row r="9" spans="1:12" x14ac:dyDescent="0.2">
      <c r="A9" s="329"/>
      <c r="B9" s="41">
        <v>157675</v>
      </c>
      <c r="C9" s="41" t="s">
        <v>74</v>
      </c>
      <c r="D9" s="61" t="s">
        <v>98</v>
      </c>
      <c r="E9" s="23">
        <v>56.5</v>
      </c>
      <c r="F9" s="23"/>
      <c r="G9" s="24">
        <v>19.899999999999999</v>
      </c>
      <c r="H9" s="24"/>
      <c r="I9" s="25">
        <v>23</v>
      </c>
      <c r="J9" s="26"/>
      <c r="K9" s="88"/>
      <c r="L9" s="97"/>
    </row>
    <row r="10" spans="1:12" x14ac:dyDescent="0.2">
      <c r="A10" s="329"/>
      <c r="B10" s="41">
        <v>158546</v>
      </c>
      <c r="C10" s="43" t="s">
        <v>75</v>
      </c>
      <c r="D10" s="61" t="s">
        <v>99</v>
      </c>
      <c r="E10" s="23">
        <v>60.9</v>
      </c>
      <c r="F10" s="23"/>
      <c r="G10" s="24">
        <v>19.5</v>
      </c>
      <c r="H10" s="24"/>
      <c r="I10" s="25">
        <v>18.899999999999999</v>
      </c>
      <c r="J10" s="26"/>
      <c r="K10" s="88"/>
      <c r="L10" s="97"/>
    </row>
    <row r="11" spans="1:12" x14ac:dyDescent="0.2">
      <c r="A11" s="329"/>
      <c r="B11" s="41">
        <v>158547</v>
      </c>
      <c r="C11" s="43" t="s">
        <v>75</v>
      </c>
      <c r="D11" s="61" t="s">
        <v>99</v>
      </c>
      <c r="E11" s="23">
        <v>53.6</v>
      </c>
      <c r="F11" s="23"/>
      <c r="G11" s="24">
        <v>19.8</v>
      </c>
      <c r="H11" s="24"/>
      <c r="I11" s="25">
        <v>26.5</v>
      </c>
      <c r="J11" s="26"/>
      <c r="K11" s="88"/>
      <c r="L11" s="97"/>
    </row>
    <row r="12" spans="1:12" x14ac:dyDescent="0.2">
      <c r="A12" s="329"/>
      <c r="B12" s="41">
        <v>158548</v>
      </c>
      <c r="C12" s="43" t="s">
        <v>75</v>
      </c>
      <c r="D12" s="61" t="s">
        <v>101</v>
      </c>
      <c r="E12" s="23">
        <v>55.6</v>
      </c>
      <c r="F12" s="23"/>
      <c r="G12" s="24">
        <v>20.5</v>
      </c>
      <c r="H12" s="24"/>
      <c r="I12" s="25">
        <v>23.9</v>
      </c>
      <c r="J12" s="26"/>
      <c r="K12" s="88"/>
      <c r="L12" s="97"/>
    </row>
    <row r="13" spans="1:12" ht="17" thickBot="1" x14ac:dyDescent="0.25">
      <c r="A13" s="330"/>
      <c r="B13" s="98">
        <v>158549</v>
      </c>
      <c r="C13" s="98" t="s">
        <v>74</v>
      </c>
      <c r="D13" s="100" t="s">
        <v>101</v>
      </c>
      <c r="E13" s="101">
        <v>55.7</v>
      </c>
      <c r="F13" s="101">
        <f>AVERAGE(E4:E13)</f>
        <v>55.370000000000005</v>
      </c>
      <c r="G13" s="102">
        <v>17.7</v>
      </c>
      <c r="H13" s="102">
        <f>AVERAGE(G4:G13)</f>
        <v>18.72</v>
      </c>
      <c r="I13" s="103">
        <v>26.7</v>
      </c>
      <c r="J13" s="104">
        <f>AVERAGE(I4:I13)</f>
        <v>25.53</v>
      </c>
      <c r="K13" s="105"/>
      <c r="L13" s="106"/>
    </row>
    <row r="14" spans="1:12" x14ac:dyDescent="0.2">
      <c r="A14" s="328" t="s">
        <v>91</v>
      </c>
      <c r="B14" s="89">
        <v>157673</v>
      </c>
      <c r="C14" s="89" t="s">
        <v>75</v>
      </c>
      <c r="D14" s="90" t="s">
        <v>97</v>
      </c>
      <c r="E14" s="91">
        <v>59.6</v>
      </c>
      <c r="F14" s="91"/>
      <c r="G14" s="92">
        <v>17.5</v>
      </c>
      <c r="H14" s="92"/>
      <c r="I14" s="93">
        <v>22.9</v>
      </c>
      <c r="J14" s="94"/>
      <c r="K14" s="95">
        <v>7.6</v>
      </c>
      <c r="L14" s="96"/>
    </row>
    <row r="15" spans="1:12" x14ac:dyDescent="0.2">
      <c r="A15" s="329"/>
      <c r="B15" s="41">
        <v>167999</v>
      </c>
      <c r="C15" s="43" t="s">
        <v>75</v>
      </c>
      <c r="D15" s="61" t="s">
        <v>97</v>
      </c>
      <c r="E15" s="23">
        <v>62.3</v>
      </c>
      <c r="F15" s="23"/>
      <c r="G15" s="24">
        <v>16.5</v>
      </c>
      <c r="H15" s="24"/>
      <c r="I15" s="25">
        <v>21.2</v>
      </c>
      <c r="J15" s="26"/>
      <c r="K15" s="88">
        <v>12.1</v>
      </c>
      <c r="L15" s="97"/>
    </row>
    <row r="16" spans="1:12" x14ac:dyDescent="0.2">
      <c r="A16" s="329"/>
      <c r="B16" s="41">
        <v>168001</v>
      </c>
      <c r="C16" s="43" t="s">
        <v>75</v>
      </c>
      <c r="D16" s="61" t="s">
        <v>97</v>
      </c>
      <c r="E16" s="23">
        <v>58.5</v>
      </c>
      <c r="F16" s="23"/>
      <c r="G16" s="24">
        <v>19</v>
      </c>
      <c r="H16" s="24"/>
      <c r="I16" s="25">
        <v>22.5</v>
      </c>
      <c r="J16" s="26"/>
      <c r="K16" s="88">
        <v>12.9</v>
      </c>
      <c r="L16" s="97"/>
    </row>
    <row r="17" spans="1:12" x14ac:dyDescent="0.2">
      <c r="A17" s="329"/>
      <c r="B17" s="41">
        <v>168002</v>
      </c>
      <c r="C17" s="43" t="s">
        <v>75</v>
      </c>
      <c r="D17" s="61" t="s">
        <v>97</v>
      </c>
      <c r="E17" s="23">
        <v>60.4</v>
      </c>
      <c r="F17" s="23"/>
      <c r="G17" s="24">
        <v>16.899999999999999</v>
      </c>
      <c r="H17" s="24"/>
      <c r="I17" s="25">
        <v>22.7</v>
      </c>
      <c r="J17" s="26"/>
      <c r="K17" s="88">
        <v>12.7</v>
      </c>
      <c r="L17" s="97"/>
    </row>
    <row r="18" spans="1:12" ht="17" thickBot="1" x14ac:dyDescent="0.25">
      <c r="A18" s="330"/>
      <c r="B18" s="98">
        <v>168003</v>
      </c>
      <c r="C18" s="99" t="s">
        <v>75</v>
      </c>
      <c r="D18" s="100" t="s">
        <v>97</v>
      </c>
      <c r="E18" s="101">
        <v>50.7</v>
      </c>
      <c r="F18" s="101">
        <f>AVERAGE(E14:E18)</f>
        <v>58.3</v>
      </c>
      <c r="G18" s="102">
        <v>22.3</v>
      </c>
      <c r="H18" s="102">
        <f>AVERAGE(G14:G18)</f>
        <v>18.440000000000001</v>
      </c>
      <c r="I18" s="103">
        <v>26.3</v>
      </c>
      <c r="J18" s="104">
        <f>AVERAGE(I14:I18)</f>
        <v>23.119999999999997</v>
      </c>
      <c r="K18" s="105">
        <v>15</v>
      </c>
      <c r="L18" s="106">
        <v>12.06</v>
      </c>
    </row>
    <row r="19" spans="1:12" x14ac:dyDescent="0.2">
      <c r="A19" s="328" t="s">
        <v>90</v>
      </c>
      <c r="B19" s="89">
        <v>155267</v>
      </c>
      <c r="C19" s="89" t="s">
        <v>75</v>
      </c>
      <c r="D19" s="90" t="s">
        <v>96</v>
      </c>
      <c r="E19" s="91">
        <v>53.2</v>
      </c>
      <c r="F19" s="91"/>
      <c r="G19" s="92">
        <v>17.5</v>
      </c>
      <c r="H19" s="92"/>
      <c r="I19" s="93">
        <v>29.3</v>
      </c>
      <c r="J19" s="94"/>
      <c r="K19" s="95">
        <v>1.35</v>
      </c>
      <c r="L19" s="96"/>
    </row>
    <row r="20" spans="1:12" x14ac:dyDescent="0.2">
      <c r="A20" s="329"/>
      <c r="B20" s="41">
        <v>155268</v>
      </c>
      <c r="C20" s="43" t="s">
        <v>75</v>
      </c>
      <c r="D20" s="61" t="s">
        <v>96</v>
      </c>
      <c r="E20" s="23">
        <v>56.2</v>
      </c>
      <c r="F20" s="23"/>
      <c r="G20" s="24">
        <v>17</v>
      </c>
      <c r="H20" s="24"/>
      <c r="I20" s="25">
        <v>26.7</v>
      </c>
      <c r="J20" s="26"/>
      <c r="K20" s="88">
        <v>0.6</v>
      </c>
      <c r="L20" s="97"/>
    </row>
    <row r="21" spans="1:12" x14ac:dyDescent="0.2">
      <c r="A21" s="329"/>
      <c r="B21" s="41">
        <v>155269</v>
      </c>
      <c r="C21" s="43" t="s">
        <v>75</v>
      </c>
      <c r="D21" s="61" t="s">
        <v>96</v>
      </c>
      <c r="E21" s="23">
        <v>53</v>
      </c>
      <c r="F21" s="23"/>
      <c r="G21" s="24">
        <v>22.8</v>
      </c>
      <c r="H21" s="24"/>
      <c r="I21" s="25">
        <v>24.1</v>
      </c>
      <c r="J21" s="26"/>
      <c r="K21" s="88">
        <v>5.42</v>
      </c>
      <c r="L21" s="97"/>
    </row>
    <row r="22" spans="1:12" x14ac:dyDescent="0.2">
      <c r="A22" s="329"/>
      <c r="B22" s="41">
        <v>155272</v>
      </c>
      <c r="C22" s="41" t="s">
        <v>74</v>
      </c>
      <c r="D22" s="61" t="s">
        <v>96</v>
      </c>
      <c r="E22" s="23">
        <v>55.8</v>
      </c>
      <c r="F22" s="23"/>
      <c r="G22" s="24">
        <v>20.8</v>
      </c>
      <c r="H22" s="24"/>
      <c r="I22" s="25">
        <v>23.3</v>
      </c>
      <c r="J22" s="26"/>
      <c r="K22" s="88">
        <v>4.2300000000000004</v>
      </c>
      <c r="L22" s="97"/>
    </row>
    <row r="23" spans="1:12" x14ac:dyDescent="0.2">
      <c r="A23" s="329"/>
      <c r="B23" s="41">
        <v>155274</v>
      </c>
      <c r="C23" s="41" t="s">
        <v>74</v>
      </c>
      <c r="D23" s="61" t="s">
        <v>96</v>
      </c>
      <c r="E23" s="23">
        <v>57.1</v>
      </c>
      <c r="F23" s="23"/>
      <c r="G23" s="24">
        <v>19.100000000000001</v>
      </c>
      <c r="H23" s="24"/>
      <c r="I23" s="25">
        <v>23.9</v>
      </c>
      <c r="J23" s="26"/>
      <c r="K23" s="88">
        <v>6.44</v>
      </c>
      <c r="L23" s="97"/>
    </row>
    <row r="24" spans="1:12" x14ac:dyDescent="0.2">
      <c r="A24" s="329"/>
      <c r="B24" s="41">
        <v>155275</v>
      </c>
      <c r="C24" s="41" t="s">
        <v>74</v>
      </c>
      <c r="D24" s="61" t="s">
        <v>96</v>
      </c>
      <c r="E24" s="23">
        <v>53.9</v>
      </c>
      <c r="F24" s="23"/>
      <c r="G24" s="24">
        <v>19.600000000000001</v>
      </c>
      <c r="H24" s="24"/>
      <c r="I24" s="25">
        <v>26.1</v>
      </c>
      <c r="J24" s="26"/>
      <c r="K24" s="88">
        <v>1.98</v>
      </c>
      <c r="L24" s="97"/>
    </row>
    <row r="25" spans="1:12" x14ac:dyDescent="0.2">
      <c r="A25" s="329"/>
      <c r="B25" s="41">
        <v>155276</v>
      </c>
      <c r="C25" s="41" t="s">
        <v>74</v>
      </c>
      <c r="D25" s="61" t="s">
        <v>96</v>
      </c>
      <c r="E25" s="23">
        <v>52.1</v>
      </c>
      <c r="F25" s="23"/>
      <c r="G25" s="24">
        <v>21.6</v>
      </c>
      <c r="H25" s="24"/>
      <c r="I25" s="25">
        <v>26.5</v>
      </c>
      <c r="J25" s="26"/>
      <c r="K25" s="88">
        <v>2.89</v>
      </c>
      <c r="L25" s="97"/>
    </row>
    <row r="26" spans="1:12" x14ac:dyDescent="0.2">
      <c r="A26" s="329"/>
      <c r="B26" s="41">
        <v>167690</v>
      </c>
      <c r="C26" s="41" t="s">
        <v>74</v>
      </c>
      <c r="D26" s="61" t="s">
        <v>96</v>
      </c>
      <c r="E26" s="23">
        <v>54.6</v>
      </c>
      <c r="F26" s="23"/>
      <c r="G26" s="24">
        <v>20.100000000000001</v>
      </c>
      <c r="H26" s="24"/>
      <c r="I26" s="25">
        <v>24.7</v>
      </c>
      <c r="J26" s="26"/>
      <c r="K26" s="88">
        <v>0.92</v>
      </c>
      <c r="L26" s="97"/>
    </row>
    <row r="27" spans="1:12" ht="17" thickBot="1" x14ac:dyDescent="0.25">
      <c r="A27" s="330"/>
      <c r="B27" s="98">
        <v>167691</v>
      </c>
      <c r="C27" s="98" t="s">
        <v>74</v>
      </c>
      <c r="D27" s="100" t="s">
        <v>96</v>
      </c>
      <c r="E27" s="101">
        <v>53.9</v>
      </c>
      <c r="F27" s="101">
        <f>AVERAGE(E19:E27)</f>
        <v>54.422222222222224</v>
      </c>
      <c r="G27" s="102">
        <v>19.3</v>
      </c>
      <c r="H27" s="102">
        <f>AVERAGE(G19:G27)</f>
        <v>19.755555555555553</v>
      </c>
      <c r="I27" s="103">
        <v>26.9</v>
      </c>
      <c r="J27" s="104">
        <f>AVERAGE(I19:I27)</f>
        <v>25.722222222222218</v>
      </c>
      <c r="K27" s="105">
        <v>6.56</v>
      </c>
      <c r="L27" s="106">
        <v>3.37</v>
      </c>
    </row>
  </sheetData>
  <mergeCells count="9">
    <mergeCell ref="K2:L2"/>
    <mergeCell ref="E2:J2"/>
    <mergeCell ref="K3:L3"/>
    <mergeCell ref="A14:A18"/>
    <mergeCell ref="A19:A27"/>
    <mergeCell ref="E3:F3"/>
    <mergeCell ref="G3:H3"/>
    <mergeCell ref="I3:J3"/>
    <mergeCell ref="A4:A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5F81-E840-6948-B054-23FC69D4978D}">
  <dimension ref="A1:M23"/>
  <sheetViews>
    <sheetView zoomScale="109" workbookViewId="0">
      <selection activeCell="H21" sqref="H21"/>
    </sheetView>
  </sheetViews>
  <sheetFormatPr baseColWidth="10" defaultRowHeight="16" x14ac:dyDescent="0.2"/>
  <cols>
    <col min="1" max="1" width="13.33203125" bestFit="1" customWidth="1"/>
    <col min="2" max="2" width="34.1640625" bestFit="1" customWidth="1"/>
    <col min="3" max="3" width="9.5" customWidth="1"/>
    <col min="4" max="4" width="10.83203125" style="124"/>
    <col min="6" max="6" width="13.6640625" customWidth="1"/>
    <col min="7" max="7" width="10.5" style="124" bestFit="1" customWidth="1"/>
  </cols>
  <sheetData>
    <row r="1" spans="1:13" ht="17" thickBot="1" x14ac:dyDescent="0.25"/>
    <row r="2" spans="1:13" ht="17" thickBot="1" x14ac:dyDescent="0.25">
      <c r="C2" s="333" t="s">
        <v>183</v>
      </c>
      <c r="D2" s="334"/>
      <c r="E2" s="335"/>
      <c r="F2" s="333" t="s">
        <v>184</v>
      </c>
      <c r="G2" s="334"/>
      <c r="H2" s="336"/>
      <c r="I2" s="337" t="s">
        <v>183</v>
      </c>
      <c r="J2" s="338"/>
      <c r="K2" s="310" t="s">
        <v>184</v>
      </c>
      <c r="L2" s="312"/>
    </row>
    <row r="3" spans="1:13" x14ac:dyDescent="0.2">
      <c r="A3" s="72"/>
      <c r="B3" s="130"/>
      <c r="C3" s="131" t="s">
        <v>170</v>
      </c>
      <c r="D3" s="131" t="s">
        <v>171</v>
      </c>
      <c r="E3" s="131" t="s">
        <v>172</v>
      </c>
      <c r="F3" s="131" t="s">
        <v>170</v>
      </c>
      <c r="G3" s="131" t="s">
        <v>171</v>
      </c>
      <c r="H3" s="131" t="s">
        <v>172</v>
      </c>
      <c r="I3" s="131" t="s">
        <v>170</v>
      </c>
      <c r="J3" s="131" t="s">
        <v>171</v>
      </c>
      <c r="K3" s="131" t="s">
        <v>170</v>
      </c>
      <c r="L3" s="131" t="s">
        <v>171</v>
      </c>
    </row>
    <row r="4" spans="1:13" x14ac:dyDescent="0.2">
      <c r="A4" s="132" t="s">
        <v>1</v>
      </c>
      <c r="B4" s="133"/>
      <c r="C4" s="133">
        <v>3</v>
      </c>
      <c r="D4" s="133">
        <v>12</v>
      </c>
      <c r="E4" s="133">
        <v>48</v>
      </c>
      <c r="F4" s="133" t="s">
        <v>155</v>
      </c>
      <c r="G4" s="133" t="s">
        <v>155</v>
      </c>
      <c r="H4" s="133" t="s">
        <v>155</v>
      </c>
      <c r="I4" s="134">
        <f>C4/E4</f>
        <v>6.25E-2</v>
      </c>
      <c r="J4" s="134">
        <f>D4/E4</f>
        <v>0.25</v>
      </c>
      <c r="K4" s="134" t="e">
        <f>F4/H4</f>
        <v>#VALUE!</v>
      </c>
      <c r="L4" s="134" t="e">
        <f>G4/H4</f>
        <v>#VALUE!</v>
      </c>
      <c r="M4" s="135" t="s">
        <v>242</v>
      </c>
    </row>
    <row r="5" spans="1:13" x14ac:dyDescent="0.2">
      <c r="A5" s="6"/>
      <c r="B5" s="17"/>
      <c r="C5" s="17"/>
      <c r="D5" s="17"/>
      <c r="E5" s="17"/>
      <c r="F5" s="17"/>
      <c r="G5" s="17"/>
      <c r="H5" s="17"/>
      <c r="I5" s="129"/>
      <c r="J5" s="129"/>
      <c r="K5" s="129"/>
      <c r="L5" s="129"/>
    </row>
    <row r="6" spans="1:13" x14ac:dyDescent="0.2">
      <c r="A6" s="6" t="s">
        <v>4</v>
      </c>
      <c r="B6" s="17"/>
      <c r="C6" s="17">
        <v>4</v>
      </c>
      <c r="D6" s="17">
        <v>30</v>
      </c>
      <c r="E6" s="17">
        <v>58</v>
      </c>
      <c r="F6" s="17">
        <v>16</v>
      </c>
      <c r="G6" s="17">
        <v>25</v>
      </c>
      <c r="H6" s="17">
        <v>32</v>
      </c>
      <c r="I6" s="129">
        <f>C6/E6</f>
        <v>6.8965517241379309E-2</v>
      </c>
      <c r="J6" s="129">
        <f>D6/E6</f>
        <v>0.51724137931034486</v>
      </c>
      <c r="K6" s="129">
        <f>F6/H6</f>
        <v>0.5</v>
      </c>
      <c r="L6" s="129">
        <f>G6/H6</f>
        <v>0.78125</v>
      </c>
    </row>
    <row r="7" spans="1:13" x14ac:dyDescent="0.2">
      <c r="A7" s="6"/>
      <c r="B7" s="17"/>
      <c r="C7" s="17"/>
      <c r="D7" s="17"/>
      <c r="E7" s="17"/>
      <c r="F7" s="17"/>
      <c r="G7" s="17"/>
      <c r="H7" s="17"/>
      <c r="I7" s="129"/>
      <c r="J7" s="129"/>
      <c r="K7" s="129"/>
      <c r="L7" s="129"/>
    </row>
    <row r="8" spans="1:13" x14ac:dyDescent="0.2">
      <c r="A8" s="6" t="s">
        <v>5</v>
      </c>
      <c r="B8" s="17" t="s">
        <v>173</v>
      </c>
      <c r="C8" s="17">
        <v>6</v>
      </c>
      <c r="D8" s="17">
        <v>66</v>
      </c>
      <c r="E8" s="17">
        <v>86</v>
      </c>
      <c r="F8" s="17">
        <v>22</v>
      </c>
      <c r="G8" s="17">
        <v>51</v>
      </c>
      <c r="H8" s="17">
        <v>62</v>
      </c>
      <c r="I8" s="129">
        <f>C8/E8</f>
        <v>6.9767441860465115E-2</v>
      </c>
      <c r="J8" s="129">
        <f>D8/E8</f>
        <v>0.76744186046511631</v>
      </c>
      <c r="K8" s="129">
        <f>F8/H8</f>
        <v>0.35483870967741937</v>
      </c>
      <c r="L8" s="129">
        <f>G8/H8</f>
        <v>0.82258064516129037</v>
      </c>
    </row>
    <row r="9" spans="1:13" x14ac:dyDescent="0.2">
      <c r="A9" s="6"/>
      <c r="B9" s="17" t="s">
        <v>174</v>
      </c>
      <c r="C9" s="17">
        <v>8</v>
      </c>
      <c r="D9" s="17">
        <v>55</v>
      </c>
      <c r="E9" s="17">
        <v>148</v>
      </c>
      <c r="F9" s="17">
        <v>22</v>
      </c>
      <c r="G9" s="17">
        <v>60</v>
      </c>
      <c r="H9" s="17">
        <v>77</v>
      </c>
      <c r="I9" s="129">
        <f t="shared" ref="I9:I21" si="0">C9/E9</f>
        <v>5.4054054054054057E-2</v>
      </c>
      <c r="J9" s="129">
        <f t="shared" ref="J9:J21" si="1">D9/E9</f>
        <v>0.3716216216216216</v>
      </c>
      <c r="K9" s="129">
        <f t="shared" ref="K9:K21" si="2">F9/H9</f>
        <v>0.2857142857142857</v>
      </c>
      <c r="L9" s="129">
        <f t="shared" ref="L9:L21" si="3">G9/H9</f>
        <v>0.77922077922077926</v>
      </c>
    </row>
    <row r="10" spans="1:13" x14ac:dyDescent="0.2">
      <c r="A10" s="6"/>
      <c r="B10" s="17"/>
      <c r="C10" s="17"/>
      <c r="D10" s="17"/>
      <c r="E10" s="17"/>
      <c r="F10" s="17"/>
      <c r="G10" s="17"/>
      <c r="H10" s="17"/>
      <c r="I10" s="129"/>
      <c r="J10" s="129"/>
      <c r="K10" s="129"/>
      <c r="L10" s="129"/>
    </row>
    <row r="11" spans="1:13" x14ac:dyDescent="0.2">
      <c r="A11" s="6"/>
      <c r="B11" s="17"/>
      <c r="C11" s="17"/>
      <c r="D11" s="17"/>
      <c r="E11" s="17"/>
      <c r="F11" s="17"/>
      <c r="G11" s="17"/>
      <c r="H11" s="17"/>
      <c r="I11" s="129"/>
      <c r="J11" s="129"/>
      <c r="K11" s="129"/>
      <c r="L11" s="129"/>
    </row>
    <row r="12" spans="1:13" x14ac:dyDescent="0.2">
      <c r="A12" s="6" t="s">
        <v>6</v>
      </c>
      <c r="B12" s="17" t="s">
        <v>175</v>
      </c>
      <c r="C12" s="17">
        <v>1</v>
      </c>
      <c r="D12" s="17">
        <v>27</v>
      </c>
      <c r="E12" s="17">
        <v>81</v>
      </c>
      <c r="F12" s="17">
        <v>14</v>
      </c>
      <c r="G12" s="17">
        <v>29</v>
      </c>
      <c r="H12" s="17">
        <v>49</v>
      </c>
      <c r="I12" s="129">
        <f t="shared" si="0"/>
        <v>1.2345679012345678E-2</v>
      </c>
      <c r="J12" s="129">
        <f t="shared" si="1"/>
        <v>0.33333333333333331</v>
      </c>
      <c r="K12" s="129">
        <f t="shared" si="2"/>
        <v>0.2857142857142857</v>
      </c>
      <c r="L12" s="129">
        <f t="shared" si="3"/>
        <v>0.59183673469387754</v>
      </c>
    </row>
    <row r="13" spans="1:13" x14ac:dyDescent="0.2">
      <c r="A13" s="6"/>
      <c r="B13" s="17" t="s">
        <v>176</v>
      </c>
      <c r="C13" s="17">
        <v>8</v>
      </c>
      <c r="D13" s="17">
        <v>84</v>
      </c>
      <c r="E13" s="17">
        <v>127</v>
      </c>
      <c r="F13" s="17">
        <v>23</v>
      </c>
      <c r="G13" s="17">
        <v>50</v>
      </c>
      <c r="H13" s="17">
        <v>58</v>
      </c>
      <c r="I13" s="129">
        <f t="shared" si="0"/>
        <v>6.2992125984251968E-2</v>
      </c>
      <c r="J13" s="129">
        <f t="shared" si="1"/>
        <v>0.66141732283464572</v>
      </c>
      <c r="K13" s="129">
        <f t="shared" si="2"/>
        <v>0.39655172413793105</v>
      </c>
      <c r="L13" s="129">
        <f t="shared" si="3"/>
        <v>0.86206896551724133</v>
      </c>
    </row>
    <row r="14" spans="1:13" x14ac:dyDescent="0.2">
      <c r="A14" s="6"/>
      <c r="B14" s="17"/>
      <c r="C14" s="17"/>
      <c r="D14" s="17"/>
      <c r="E14" s="17"/>
      <c r="F14" s="17"/>
      <c r="G14" s="17"/>
      <c r="H14" s="17"/>
      <c r="I14" s="129"/>
      <c r="J14" s="129"/>
      <c r="K14" s="129"/>
      <c r="L14" s="129"/>
    </row>
    <row r="15" spans="1:13" x14ac:dyDescent="0.2">
      <c r="A15" s="6"/>
      <c r="B15" s="17"/>
      <c r="C15" s="17"/>
      <c r="D15" s="17"/>
      <c r="E15" s="17"/>
      <c r="F15" s="17"/>
      <c r="G15" s="17"/>
      <c r="H15" s="17"/>
      <c r="I15" s="129"/>
      <c r="J15" s="129"/>
      <c r="K15" s="129"/>
      <c r="L15" s="129"/>
    </row>
    <row r="16" spans="1:13" x14ac:dyDescent="0.2">
      <c r="A16" s="6" t="s">
        <v>181</v>
      </c>
      <c r="B16" s="17" t="s">
        <v>177</v>
      </c>
      <c r="C16" s="17">
        <v>5</v>
      </c>
      <c r="D16" s="17">
        <v>14</v>
      </c>
      <c r="E16" s="17">
        <v>87</v>
      </c>
      <c r="F16" s="17">
        <v>38</v>
      </c>
      <c r="G16" s="17">
        <v>27</v>
      </c>
      <c r="H16" s="17">
        <v>61</v>
      </c>
      <c r="I16" s="129">
        <f t="shared" si="0"/>
        <v>5.7471264367816091E-2</v>
      </c>
      <c r="J16" s="129">
        <f t="shared" si="1"/>
        <v>0.16091954022988506</v>
      </c>
      <c r="K16" s="129">
        <f t="shared" si="2"/>
        <v>0.62295081967213117</v>
      </c>
      <c r="L16" s="129">
        <f t="shared" si="3"/>
        <v>0.44262295081967212</v>
      </c>
    </row>
    <row r="17" spans="1:12" x14ac:dyDescent="0.2">
      <c r="A17" s="6"/>
      <c r="B17" s="17" t="s">
        <v>178</v>
      </c>
      <c r="C17" s="17">
        <v>9</v>
      </c>
      <c r="D17" s="17">
        <v>35</v>
      </c>
      <c r="E17" s="17">
        <v>121</v>
      </c>
      <c r="F17" s="17">
        <v>24</v>
      </c>
      <c r="G17" s="17">
        <v>55</v>
      </c>
      <c r="H17" s="17">
        <v>73</v>
      </c>
      <c r="I17" s="129">
        <f t="shared" si="0"/>
        <v>7.43801652892562E-2</v>
      </c>
      <c r="J17" s="129">
        <f t="shared" si="1"/>
        <v>0.28925619834710742</v>
      </c>
      <c r="K17" s="129">
        <f t="shared" si="2"/>
        <v>0.32876712328767121</v>
      </c>
      <c r="L17" s="129">
        <f t="shared" si="3"/>
        <v>0.75342465753424659</v>
      </c>
    </row>
    <row r="18" spans="1:12" x14ac:dyDescent="0.2">
      <c r="A18" s="6"/>
      <c r="B18" s="17"/>
      <c r="C18" s="17"/>
      <c r="D18" s="17"/>
      <c r="E18" s="17"/>
      <c r="F18" s="17"/>
      <c r="G18" s="17"/>
      <c r="H18" s="17"/>
      <c r="I18" s="129"/>
      <c r="J18" s="129"/>
      <c r="K18" s="129"/>
      <c r="L18" s="129"/>
    </row>
    <row r="19" spans="1:12" x14ac:dyDescent="0.2">
      <c r="A19" s="6"/>
      <c r="B19" s="17"/>
      <c r="C19" s="17"/>
      <c r="D19" s="17"/>
      <c r="E19" s="17"/>
      <c r="F19" s="17"/>
      <c r="G19" s="17"/>
      <c r="H19" s="17"/>
      <c r="I19" s="129"/>
      <c r="J19" s="129"/>
      <c r="K19" s="129"/>
      <c r="L19" s="129"/>
    </row>
    <row r="20" spans="1:12" x14ac:dyDescent="0.2">
      <c r="A20" s="6" t="s">
        <v>182</v>
      </c>
      <c r="B20" s="17" t="s">
        <v>179</v>
      </c>
      <c r="C20" s="17">
        <v>6</v>
      </c>
      <c r="D20" s="17">
        <v>59</v>
      </c>
      <c r="E20" s="17">
        <v>95</v>
      </c>
      <c r="F20" s="17">
        <v>34</v>
      </c>
      <c r="G20" s="17">
        <v>53</v>
      </c>
      <c r="H20" s="17">
        <v>82</v>
      </c>
      <c r="I20" s="129">
        <f t="shared" si="0"/>
        <v>6.3157894736842107E-2</v>
      </c>
      <c r="J20" s="129">
        <f t="shared" si="1"/>
        <v>0.62105263157894741</v>
      </c>
      <c r="K20" s="129">
        <f t="shared" si="2"/>
        <v>0.41463414634146339</v>
      </c>
      <c r="L20" s="129">
        <f t="shared" si="3"/>
        <v>0.64634146341463417</v>
      </c>
    </row>
    <row r="21" spans="1:12" x14ac:dyDescent="0.2">
      <c r="A21" s="6"/>
      <c r="B21" s="17" t="s">
        <v>180</v>
      </c>
      <c r="C21" s="17">
        <v>9</v>
      </c>
      <c r="D21" s="17">
        <v>24</v>
      </c>
      <c r="E21" s="17">
        <v>105</v>
      </c>
      <c r="F21" s="17">
        <v>35</v>
      </c>
      <c r="G21" s="17">
        <v>58</v>
      </c>
      <c r="H21" s="17">
        <v>62</v>
      </c>
      <c r="I21" s="129">
        <f t="shared" si="0"/>
        <v>8.5714285714285715E-2</v>
      </c>
      <c r="J21" s="129">
        <f t="shared" si="1"/>
        <v>0.22857142857142856</v>
      </c>
      <c r="K21" s="129">
        <f t="shared" si="2"/>
        <v>0.56451612903225812</v>
      </c>
      <c r="L21" s="129">
        <f t="shared" si="3"/>
        <v>0.93548387096774188</v>
      </c>
    </row>
    <row r="22" spans="1:12" x14ac:dyDescent="0.2">
      <c r="A22" s="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">
      <c r="B23" s="136" t="s">
        <v>185</v>
      </c>
      <c r="C23" s="136">
        <f t="shared" ref="C23:H23" si="4">SUM(C6:C21)</f>
        <v>56</v>
      </c>
      <c r="D23" s="136">
        <f t="shared" si="4"/>
        <v>394</v>
      </c>
      <c r="E23" s="136">
        <f t="shared" si="4"/>
        <v>908</v>
      </c>
      <c r="F23" s="136">
        <f t="shared" si="4"/>
        <v>228</v>
      </c>
      <c r="G23" s="136">
        <f t="shared" si="4"/>
        <v>408</v>
      </c>
      <c r="H23" s="136">
        <f t="shared" si="4"/>
        <v>556</v>
      </c>
      <c r="I23" s="49"/>
      <c r="J23" s="49"/>
      <c r="K23" s="49"/>
      <c r="L23" s="49"/>
    </row>
  </sheetData>
  <mergeCells count="4">
    <mergeCell ref="C2:E2"/>
    <mergeCell ref="F2:H2"/>
    <mergeCell ref="I2:J2"/>
    <mergeCell ref="K2:L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0AF2-A061-E045-B7F0-7E0B67BCE162}">
  <dimension ref="A1:S38"/>
  <sheetViews>
    <sheetView zoomScale="170" zoomScaleNormal="90" workbookViewId="0">
      <selection activeCell="Q45" sqref="Q45"/>
    </sheetView>
  </sheetViews>
  <sheetFormatPr baseColWidth="10" defaultRowHeight="16" x14ac:dyDescent="0.2"/>
  <cols>
    <col min="1" max="1" width="14.6640625" style="57" customWidth="1"/>
    <col min="2" max="2" width="11.83203125" style="49" customWidth="1"/>
    <col min="3" max="3" width="9.1640625" style="49" customWidth="1"/>
    <col min="4" max="4" width="29.6640625" customWidth="1"/>
    <col min="5" max="5" width="85.83203125" bestFit="1" customWidth="1"/>
    <col min="6" max="6" width="18.33203125" bestFit="1" customWidth="1"/>
    <col min="7" max="7" width="12.1640625" bestFit="1" customWidth="1"/>
    <col min="8" max="8" width="17.33203125" bestFit="1" customWidth="1"/>
    <col min="9" max="9" width="19.5" bestFit="1" customWidth="1"/>
    <col min="10" max="10" width="19.5" customWidth="1"/>
    <col min="11" max="11" width="12.1640625" bestFit="1" customWidth="1"/>
    <col min="12" max="13" width="19.5" customWidth="1"/>
    <col min="14" max="14" width="12.1640625" bestFit="1" customWidth="1"/>
    <col min="15" max="15" width="16" bestFit="1" customWidth="1"/>
  </cols>
  <sheetData>
    <row r="1" spans="1:19" x14ac:dyDescent="0.2">
      <c r="D1" s="87"/>
    </row>
    <row r="2" spans="1:19" ht="17" thickBot="1" x14ac:dyDescent="0.25">
      <c r="F2" s="1"/>
      <c r="G2" s="1"/>
    </row>
    <row r="3" spans="1:19" s="1" customFormat="1" ht="17" thickBot="1" x14ac:dyDescent="0.25">
      <c r="A3" s="58" t="s">
        <v>36</v>
      </c>
      <c r="B3" s="50" t="s">
        <v>76</v>
      </c>
      <c r="C3" s="50" t="s">
        <v>81</v>
      </c>
      <c r="D3" s="20" t="s">
        <v>20</v>
      </c>
      <c r="E3" s="20" t="s">
        <v>21</v>
      </c>
      <c r="F3" s="83" t="s">
        <v>22</v>
      </c>
      <c r="G3" s="83"/>
      <c r="H3" s="84" t="s">
        <v>23</v>
      </c>
      <c r="I3" s="85" t="s">
        <v>148</v>
      </c>
      <c r="J3" s="85" t="s">
        <v>79</v>
      </c>
      <c r="K3" s="85"/>
      <c r="L3" s="85" t="s">
        <v>151</v>
      </c>
      <c r="M3" s="84" t="s">
        <v>147</v>
      </c>
      <c r="N3" s="73"/>
    </row>
    <row r="4" spans="1:19" x14ac:dyDescent="0.2">
      <c r="A4" s="339" t="s">
        <v>90</v>
      </c>
      <c r="B4" s="51" t="s">
        <v>88</v>
      </c>
      <c r="C4" s="51" t="s">
        <v>89</v>
      </c>
      <c r="D4" s="18" t="s">
        <v>93</v>
      </c>
      <c r="E4" s="18" t="s">
        <v>24</v>
      </c>
      <c r="F4" s="18">
        <v>0.189556108</v>
      </c>
      <c r="G4" s="18"/>
      <c r="H4" s="71">
        <v>251</v>
      </c>
      <c r="I4" s="72">
        <v>13415530.232000001</v>
      </c>
      <c r="J4" s="72">
        <f t="shared" ref="J4:J14" si="0">H4/I4*1000000</f>
        <v>18.709659302268271</v>
      </c>
      <c r="K4" s="72"/>
      <c r="L4" s="72">
        <v>48</v>
      </c>
      <c r="M4" s="71">
        <f t="shared" ref="M4:M14" si="1">L4/I4*1000000</f>
        <v>3.5779428147764021</v>
      </c>
      <c r="N4" s="72"/>
    </row>
    <row r="5" spans="1:19" x14ac:dyDescent="0.2">
      <c r="A5" s="339"/>
      <c r="B5" s="51" t="s">
        <v>88</v>
      </c>
      <c r="C5" s="51" t="s">
        <v>89</v>
      </c>
      <c r="D5" s="18" t="s">
        <v>93</v>
      </c>
      <c r="E5" s="9" t="s">
        <v>25</v>
      </c>
      <c r="F5" s="9">
        <v>0.20920545099999999</v>
      </c>
      <c r="G5" s="9"/>
      <c r="H5" s="31">
        <v>130</v>
      </c>
      <c r="I5" s="6">
        <v>8814215.1989999991</v>
      </c>
      <c r="J5" s="6">
        <f t="shared" si="0"/>
        <v>14.748902433735553</v>
      </c>
      <c r="K5" s="6"/>
      <c r="L5" s="6">
        <v>43</v>
      </c>
      <c r="M5" s="31">
        <f t="shared" si="1"/>
        <v>4.8784831126971451</v>
      </c>
      <c r="N5" s="6"/>
      <c r="P5" s="39" t="s">
        <v>38</v>
      </c>
      <c r="Q5" s="40"/>
      <c r="R5" s="40"/>
      <c r="S5" s="40"/>
    </row>
    <row r="6" spans="1:19" x14ac:dyDescent="0.2">
      <c r="A6" s="340"/>
      <c r="B6" s="51" t="s">
        <v>88</v>
      </c>
      <c r="C6" s="51" t="s">
        <v>89</v>
      </c>
      <c r="D6" s="18" t="s">
        <v>93</v>
      </c>
      <c r="E6" s="9" t="s">
        <v>26</v>
      </c>
      <c r="F6" s="9">
        <v>0.18828608699999999</v>
      </c>
      <c r="G6" s="9"/>
      <c r="H6" s="31">
        <v>272</v>
      </c>
      <c r="I6" s="6">
        <v>13683650.938999999</v>
      </c>
      <c r="J6" s="6">
        <f t="shared" si="0"/>
        <v>19.877735935573181</v>
      </c>
      <c r="K6" s="6"/>
      <c r="L6" s="6">
        <v>37</v>
      </c>
      <c r="M6" s="31">
        <f t="shared" si="1"/>
        <v>2.7039567265301754</v>
      </c>
      <c r="N6" s="6"/>
      <c r="P6" s="6"/>
      <c r="Q6" s="7" t="s">
        <v>16</v>
      </c>
      <c r="R6" s="7" t="s">
        <v>17</v>
      </c>
      <c r="S6" s="7" t="s">
        <v>37</v>
      </c>
    </row>
    <row r="7" spans="1:19" x14ac:dyDescent="0.2">
      <c r="A7" s="341" t="s">
        <v>91</v>
      </c>
      <c r="B7" s="51" t="s">
        <v>88</v>
      </c>
      <c r="C7" s="51" t="s">
        <v>89</v>
      </c>
      <c r="D7" s="18" t="s">
        <v>94</v>
      </c>
      <c r="E7" s="9" t="s">
        <v>27</v>
      </c>
      <c r="F7" s="9">
        <v>0.23730831399999999</v>
      </c>
      <c r="G7" s="9"/>
      <c r="H7" s="31">
        <v>289</v>
      </c>
      <c r="I7" s="6">
        <v>13814545.529999999</v>
      </c>
      <c r="J7" s="6">
        <f t="shared" si="0"/>
        <v>20.919978827562634</v>
      </c>
      <c r="K7" s="6"/>
      <c r="L7" s="6">
        <v>104</v>
      </c>
      <c r="M7" s="31">
        <f t="shared" si="1"/>
        <v>7.5282968791228857</v>
      </c>
      <c r="N7" s="6"/>
      <c r="P7" s="9"/>
      <c r="Q7" s="9"/>
      <c r="R7" s="9">
        <v>0.23730831399999999</v>
      </c>
      <c r="S7" s="18">
        <v>0.189556108</v>
      </c>
    </row>
    <row r="8" spans="1:19" x14ac:dyDescent="0.2">
      <c r="A8" s="339"/>
      <c r="B8" s="51" t="s">
        <v>88</v>
      </c>
      <c r="C8" s="51" t="s">
        <v>89</v>
      </c>
      <c r="D8" s="18" t="s">
        <v>94</v>
      </c>
      <c r="E8" s="9" t="s">
        <v>28</v>
      </c>
      <c r="F8" s="9">
        <v>0.22413240600000001</v>
      </c>
      <c r="G8" s="9"/>
      <c r="H8" s="31">
        <v>277</v>
      </c>
      <c r="I8" s="6">
        <v>13587644.617000001</v>
      </c>
      <c r="J8" s="6">
        <f t="shared" si="0"/>
        <v>20.386167566778656</v>
      </c>
      <c r="K8" s="6"/>
      <c r="L8" s="6">
        <v>99</v>
      </c>
      <c r="M8" s="31">
        <f t="shared" si="1"/>
        <v>7.2860310076212524</v>
      </c>
      <c r="N8" s="6"/>
      <c r="P8" s="9"/>
      <c r="Q8" s="9">
        <v>0.22697425850000003</v>
      </c>
      <c r="R8" s="9">
        <v>0.22413240600000001</v>
      </c>
      <c r="S8" s="9">
        <v>0.20920545099999999</v>
      </c>
    </row>
    <row r="9" spans="1:19" x14ac:dyDescent="0.2">
      <c r="A9" s="339"/>
      <c r="B9" s="51" t="s">
        <v>88</v>
      </c>
      <c r="C9" s="51" t="s">
        <v>89</v>
      </c>
      <c r="D9" s="18" t="s">
        <v>94</v>
      </c>
      <c r="E9" s="9" t="s">
        <v>29</v>
      </c>
      <c r="F9" s="9">
        <v>0.25109754499999998</v>
      </c>
      <c r="G9" s="9"/>
      <c r="H9" s="31">
        <v>336</v>
      </c>
      <c r="I9" s="6">
        <v>13570172.387</v>
      </c>
      <c r="J9" s="6">
        <f t="shared" si="0"/>
        <v>24.760186563428068</v>
      </c>
      <c r="K9" s="6"/>
      <c r="L9" s="6">
        <v>102</v>
      </c>
      <c r="M9" s="31">
        <f t="shared" si="1"/>
        <v>7.5164852067549495</v>
      </c>
      <c r="N9" s="6"/>
      <c r="P9" s="9"/>
      <c r="Q9" s="9">
        <v>0.30059937599999997</v>
      </c>
      <c r="R9" s="9">
        <v>0.25109754499999998</v>
      </c>
      <c r="S9" s="9">
        <v>0.18828608699999999</v>
      </c>
    </row>
    <row r="10" spans="1:19" ht="17" thickBot="1" x14ac:dyDescent="0.25">
      <c r="A10" s="340"/>
      <c r="B10" s="51" t="s">
        <v>88</v>
      </c>
      <c r="C10" s="51" t="s">
        <v>89</v>
      </c>
      <c r="D10" s="18" t="s">
        <v>94</v>
      </c>
      <c r="E10" s="9" t="s">
        <v>30</v>
      </c>
      <c r="F10" s="53">
        <v>0.24005843599999999</v>
      </c>
      <c r="G10" s="53"/>
      <c r="H10" s="31">
        <v>336</v>
      </c>
      <c r="I10" s="6">
        <v>13675766.551000001</v>
      </c>
      <c r="J10" s="74">
        <f t="shared" si="0"/>
        <v>24.569006698599352</v>
      </c>
      <c r="K10" s="74"/>
      <c r="L10" s="6">
        <v>104</v>
      </c>
      <c r="M10" s="80">
        <f t="shared" si="1"/>
        <v>7.6046925495664661</v>
      </c>
      <c r="N10" s="74"/>
      <c r="P10" s="6"/>
      <c r="Q10" s="9">
        <v>0.27017029999999997</v>
      </c>
      <c r="R10" s="9">
        <v>0.24005843599999999</v>
      </c>
      <c r="S10" s="86"/>
    </row>
    <row r="11" spans="1:19" x14ac:dyDescent="0.2">
      <c r="A11" s="341" t="s">
        <v>92</v>
      </c>
      <c r="B11" s="48" t="s">
        <v>77</v>
      </c>
      <c r="C11" s="48" t="s">
        <v>74</v>
      </c>
      <c r="D11" s="18" t="s">
        <v>95</v>
      </c>
      <c r="E11" s="52" t="s">
        <v>31</v>
      </c>
      <c r="F11" s="54">
        <v>0.23518868200000001</v>
      </c>
      <c r="G11" s="55"/>
      <c r="H11" s="31">
        <v>307</v>
      </c>
      <c r="I11" s="31">
        <v>13442132.412</v>
      </c>
      <c r="J11" s="75">
        <f t="shared" si="0"/>
        <v>22.838638289705905</v>
      </c>
      <c r="K11" s="76"/>
      <c r="L11" s="78">
        <v>116</v>
      </c>
      <c r="M11" s="81">
        <f t="shared" si="1"/>
        <v>8.6295831974133073</v>
      </c>
      <c r="N11" s="76"/>
      <c r="P11" s="6"/>
      <c r="Q11" s="86"/>
      <c r="R11" s="8"/>
      <c r="S11" s="86"/>
    </row>
    <row r="12" spans="1:19" ht="17" thickBot="1" x14ac:dyDescent="0.25">
      <c r="A12" s="339"/>
      <c r="B12" s="48" t="s">
        <v>78</v>
      </c>
      <c r="C12" s="48" t="s">
        <v>74</v>
      </c>
      <c r="D12" s="18" t="s">
        <v>95</v>
      </c>
      <c r="E12" s="52" t="s">
        <v>32</v>
      </c>
      <c r="F12" s="56">
        <v>0.21875983500000001</v>
      </c>
      <c r="G12" s="79">
        <f>AVERAGE(F11:F12)</f>
        <v>0.22697425850000003</v>
      </c>
      <c r="H12" s="31">
        <v>297</v>
      </c>
      <c r="I12" s="31">
        <v>13502493.375</v>
      </c>
      <c r="J12" s="77">
        <f t="shared" si="0"/>
        <v>21.995937472548473</v>
      </c>
      <c r="K12" s="79">
        <f>AVERAGE(J11:J12)</f>
        <v>22.417287881127187</v>
      </c>
      <c r="L12" s="78">
        <v>128</v>
      </c>
      <c r="M12" s="82">
        <f t="shared" si="1"/>
        <v>9.4797306278996789</v>
      </c>
      <c r="N12" s="79">
        <f>AVERAGE(M11:M12)</f>
        <v>9.054656912656494</v>
      </c>
      <c r="P12" s="6"/>
      <c r="Q12" s="86"/>
      <c r="R12" s="8"/>
      <c r="S12" s="86"/>
    </row>
    <row r="13" spans="1:19" x14ac:dyDescent="0.2">
      <c r="A13" s="339"/>
      <c r="B13" s="48">
        <v>57723</v>
      </c>
      <c r="C13" s="48" t="s">
        <v>74</v>
      </c>
      <c r="D13" s="18" t="s">
        <v>95</v>
      </c>
      <c r="E13" s="9" t="s">
        <v>33</v>
      </c>
      <c r="F13" s="18">
        <v>0.30059937599999997</v>
      </c>
      <c r="G13" s="18"/>
      <c r="H13" s="31">
        <v>465</v>
      </c>
      <c r="I13" s="6">
        <v>13689196.775</v>
      </c>
      <c r="J13" s="72">
        <f t="shared" si="0"/>
        <v>33.968391837949895</v>
      </c>
      <c r="K13" s="72"/>
      <c r="L13" s="6">
        <v>133</v>
      </c>
      <c r="M13" s="71">
        <f t="shared" si="1"/>
        <v>9.7156905687039483</v>
      </c>
      <c r="N13" s="72"/>
      <c r="P13" s="6" t="s">
        <v>7</v>
      </c>
      <c r="Q13" s="8">
        <f>AVERAGE(Q7:Q10)</f>
        <v>0.26591464483333332</v>
      </c>
      <c r="R13" s="8">
        <f>AVERAGE(R7:R10)</f>
        <v>0.23814917525000001</v>
      </c>
      <c r="S13" s="8">
        <f>AVERAGE(S7:S9)</f>
        <v>0.19568254866666668</v>
      </c>
    </row>
    <row r="14" spans="1:19" x14ac:dyDescent="0.2">
      <c r="A14" s="340"/>
      <c r="B14" s="48">
        <v>57725</v>
      </c>
      <c r="C14" s="48" t="s">
        <v>75</v>
      </c>
      <c r="D14" s="18" t="s">
        <v>95</v>
      </c>
      <c r="E14" s="9" t="s">
        <v>34</v>
      </c>
      <c r="F14" s="9">
        <v>0.27017029999999997</v>
      </c>
      <c r="G14" s="9"/>
      <c r="H14" s="31">
        <v>381</v>
      </c>
      <c r="I14" s="6">
        <v>13269614.847999999</v>
      </c>
      <c r="J14" s="6">
        <f t="shared" si="0"/>
        <v>28.712212401358766</v>
      </c>
      <c r="K14" s="6"/>
      <c r="L14" s="6">
        <v>106</v>
      </c>
      <c r="M14" s="31">
        <f t="shared" si="1"/>
        <v>7.9881745788557188</v>
      </c>
      <c r="N14" s="6"/>
      <c r="P14" s="6" t="s">
        <v>14</v>
      </c>
      <c r="Q14" s="8">
        <f>STDEV(Q7:Q10)</f>
        <v>3.6996586766827572E-2</v>
      </c>
      <c r="R14" s="8">
        <f>STDEV(R7:R10)</f>
        <v>1.1082755728964735E-2</v>
      </c>
      <c r="S14" s="8">
        <f>STDEV(S7:S9)</f>
        <v>1.1728380279167462E-2</v>
      </c>
    </row>
    <row r="16" spans="1:19" x14ac:dyDescent="0.2">
      <c r="B16" s="14" t="s">
        <v>116</v>
      </c>
    </row>
    <row r="17" spans="16:19" x14ac:dyDescent="0.2">
      <c r="P17" s="39" t="s">
        <v>149</v>
      </c>
      <c r="Q17" s="40"/>
      <c r="R17" s="40"/>
      <c r="S17" s="40"/>
    </row>
    <row r="18" spans="16:19" x14ac:dyDescent="0.2">
      <c r="P18" s="6"/>
      <c r="Q18" s="7" t="s">
        <v>16</v>
      </c>
      <c r="R18" s="7" t="s">
        <v>17</v>
      </c>
      <c r="S18" s="7" t="s">
        <v>37</v>
      </c>
    </row>
    <row r="19" spans="16:19" x14ac:dyDescent="0.2">
      <c r="P19" s="9"/>
      <c r="Q19" s="9"/>
      <c r="R19" s="9">
        <v>20.919978827562634</v>
      </c>
      <c r="S19" s="18">
        <v>18.709659302268271</v>
      </c>
    </row>
    <row r="20" spans="16:19" x14ac:dyDescent="0.2">
      <c r="P20" s="9"/>
      <c r="Q20" s="9">
        <v>22.417287881127187</v>
      </c>
      <c r="R20" s="9">
        <v>20.386167566778656</v>
      </c>
      <c r="S20" s="9">
        <v>14.748902433735553</v>
      </c>
    </row>
    <row r="21" spans="16:19" x14ac:dyDescent="0.2">
      <c r="P21" s="9"/>
      <c r="Q21" s="9">
        <v>33.968391837949895</v>
      </c>
      <c r="R21" s="9">
        <v>24.760186563428068</v>
      </c>
      <c r="S21" s="9">
        <v>19.877735935573181</v>
      </c>
    </row>
    <row r="22" spans="16:19" x14ac:dyDescent="0.2">
      <c r="P22" s="6"/>
      <c r="Q22" s="9">
        <v>28.712212401358766</v>
      </c>
      <c r="R22" s="9">
        <v>24.569006698599352</v>
      </c>
      <c r="S22" s="86"/>
    </row>
    <row r="23" spans="16:19" x14ac:dyDescent="0.2">
      <c r="P23" s="6"/>
      <c r="Q23" s="86"/>
      <c r="R23" s="8"/>
      <c r="S23" s="86"/>
    </row>
    <row r="24" spans="16:19" x14ac:dyDescent="0.2">
      <c r="P24" s="6"/>
      <c r="Q24" s="86"/>
      <c r="R24" s="8"/>
      <c r="S24" s="86"/>
    </row>
    <row r="25" spans="16:19" x14ac:dyDescent="0.2">
      <c r="P25" s="6" t="s">
        <v>7</v>
      </c>
      <c r="Q25" s="8">
        <f>AVERAGE(Q19:Q22)</f>
        <v>28.365964040145283</v>
      </c>
      <c r="R25" s="8">
        <f>AVERAGE(R19:R22)</f>
        <v>22.658834914092179</v>
      </c>
      <c r="S25" s="8">
        <f>AVERAGE(S19:S21)</f>
        <v>17.778765890525666</v>
      </c>
    </row>
    <row r="26" spans="16:19" x14ac:dyDescent="0.2">
      <c r="P26" s="6" t="s">
        <v>14</v>
      </c>
      <c r="Q26" s="8">
        <f>STDEV(Q19:Q22)</f>
        <v>5.7833309261241093</v>
      </c>
      <c r="R26" s="8">
        <f>STDEV(R19:R22)</f>
        <v>2.3275933466207754</v>
      </c>
      <c r="S26" s="8">
        <f>STDEV(S19:S21)</f>
        <v>2.6881508849788238</v>
      </c>
    </row>
    <row r="29" spans="16:19" x14ac:dyDescent="0.2">
      <c r="P29" s="39" t="s">
        <v>150</v>
      </c>
      <c r="Q29" s="40"/>
      <c r="R29" s="40"/>
      <c r="S29" s="40"/>
    </row>
    <row r="30" spans="16:19" x14ac:dyDescent="0.2">
      <c r="P30" s="6"/>
      <c r="Q30" s="7" t="s">
        <v>16</v>
      </c>
      <c r="R30" s="7" t="s">
        <v>17</v>
      </c>
      <c r="S30" s="7" t="s">
        <v>37</v>
      </c>
    </row>
    <row r="31" spans="16:19" x14ac:dyDescent="0.2">
      <c r="P31" s="9"/>
      <c r="Q31" s="9"/>
      <c r="R31" s="9">
        <v>7.5282968791228857</v>
      </c>
      <c r="S31" s="18">
        <v>3.5779428147764021</v>
      </c>
    </row>
    <row r="32" spans="16:19" x14ac:dyDescent="0.2">
      <c r="P32" s="9"/>
      <c r="Q32" s="9">
        <v>9.054656912656494</v>
      </c>
      <c r="R32" s="9">
        <v>7.2860310076212524</v>
      </c>
      <c r="S32" s="9">
        <v>4.8784831126971451</v>
      </c>
    </row>
    <row r="33" spans="16:19" x14ac:dyDescent="0.2">
      <c r="P33" s="9"/>
      <c r="Q33" s="9">
        <v>9.7156905687039483</v>
      </c>
      <c r="R33" s="9">
        <v>7.5164852067549495</v>
      </c>
      <c r="S33" s="9">
        <v>2.7039567265301754</v>
      </c>
    </row>
    <row r="34" spans="16:19" x14ac:dyDescent="0.2">
      <c r="P34" s="6"/>
      <c r="Q34" s="9">
        <v>7.9881745788557188</v>
      </c>
      <c r="R34" s="9">
        <v>7.6046925495664661</v>
      </c>
      <c r="S34" s="86"/>
    </row>
    <row r="35" spans="16:19" x14ac:dyDescent="0.2">
      <c r="P35" s="6"/>
      <c r="Q35" s="86"/>
      <c r="R35" s="8"/>
      <c r="S35" s="86"/>
    </row>
    <row r="36" spans="16:19" x14ac:dyDescent="0.2">
      <c r="P36" s="6"/>
      <c r="Q36" s="86"/>
      <c r="R36" s="8"/>
      <c r="S36" s="86"/>
    </row>
    <row r="37" spans="16:19" x14ac:dyDescent="0.2">
      <c r="P37" s="6" t="s">
        <v>7</v>
      </c>
      <c r="Q37" s="8">
        <f>AVERAGE(Q31:Q34)</f>
        <v>8.9195073534053879</v>
      </c>
      <c r="R37" s="8">
        <f>AVERAGE(R31:R34)</f>
        <v>7.4838764107663884</v>
      </c>
      <c r="S37" s="8">
        <f>AVERAGE(S31:S33)</f>
        <v>3.7201275513345742</v>
      </c>
    </row>
    <row r="38" spans="16:19" x14ac:dyDescent="0.2">
      <c r="P38" s="6" t="s">
        <v>14</v>
      </c>
      <c r="Q38" s="8">
        <f>STDEV(Q31:Q34)</f>
        <v>0.87165183778826127</v>
      </c>
      <c r="R38" s="8">
        <f>STDEV(R31:R34)</f>
        <v>0.13756920019279412</v>
      </c>
      <c r="S38" s="8">
        <f>STDEV(S31:S33)</f>
        <v>1.0942137019415714</v>
      </c>
    </row>
  </sheetData>
  <mergeCells count="3">
    <mergeCell ref="A4:A6"/>
    <mergeCell ref="A7:A10"/>
    <mergeCell ref="A11:A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9F52-F7D2-FF44-9C56-171B64D1C875}">
  <dimension ref="A2:K15"/>
  <sheetViews>
    <sheetView zoomScale="150" workbookViewId="0">
      <selection activeCell="I44" sqref="I44"/>
    </sheetView>
  </sheetViews>
  <sheetFormatPr baseColWidth="10" defaultRowHeight="16" x14ac:dyDescent="0.2"/>
  <cols>
    <col min="1" max="1" width="31.1640625" customWidth="1"/>
    <col min="2" max="2" width="9" style="49" bestFit="1" customWidth="1"/>
    <col min="3" max="3" width="5" style="49" customWidth="1"/>
    <col min="4" max="4" width="14.6640625" bestFit="1" customWidth="1"/>
    <col min="5" max="5" width="18.83203125" bestFit="1" customWidth="1"/>
    <col min="9" max="9" width="14.1640625" bestFit="1" customWidth="1"/>
    <col min="10" max="10" width="12.1640625" bestFit="1" customWidth="1"/>
    <col min="11" max="11" width="14.1640625" bestFit="1" customWidth="1"/>
  </cols>
  <sheetData>
    <row r="2" spans="1:11" x14ac:dyDescent="0.2">
      <c r="A2" s="16" t="s">
        <v>36</v>
      </c>
      <c r="B2" s="47" t="s">
        <v>42</v>
      </c>
      <c r="C2" s="47" t="s">
        <v>81</v>
      </c>
      <c r="D2" s="15" t="s">
        <v>80</v>
      </c>
      <c r="E2" s="15" t="s">
        <v>22</v>
      </c>
    </row>
    <row r="3" spans="1:11" x14ac:dyDescent="0.2">
      <c r="A3" s="342" t="s">
        <v>84</v>
      </c>
      <c r="B3" s="48">
        <v>165148</v>
      </c>
      <c r="C3" s="48" t="s">
        <v>75</v>
      </c>
      <c r="D3" s="9" t="s">
        <v>82</v>
      </c>
      <c r="E3" s="9">
        <v>0.544302485</v>
      </c>
    </row>
    <row r="4" spans="1:11" x14ac:dyDescent="0.2">
      <c r="A4" s="343"/>
      <c r="B4" s="48">
        <v>161982</v>
      </c>
      <c r="C4" s="48" t="s">
        <v>75</v>
      </c>
      <c r="D4" s="9" t="s">
        <v>82</v>
      </c>
      <c r="E4" s="9">
        <v>0.67302545899999999</v>
      </c>
    </row>
    <row r="5" spans="1:11" x14ac:dyDescent="0.2">
      <c r="A5" s="344"/>
      <c r="B5" s="48">
        <v>165149</v>
      </c>
      <c r="C5" s="48" t="s">
        <v>74</v>
      </c>
      <c r="D5" s="9" t="s">
        <v>82</v>
      </c>
      <c r="E5" s="9">
        <v>0.768322756</v>
      </c>
      <c r="G5" s="39" t="s">
        <v>38</v>
      </c>
      <c r="H5" s="40"/>
      <c r="I5" s="40"/>
      <c r="J5" s="40"/>
      <c r="K5" s="40"/>
    </row>
    <row r="6" spans="1:11" x14ac:dyDescent="0.2">
      <c r="A6" s="342" t="s">
        <v>86</v>
      </c>
      <c r="B6" s="48">
        <v>161983</v>
      </c>
      <c r="C6" s="48" t="s">
        <v>75</v>
      </c>
      <c r="D6" s="9" t="s">
        <v>83</v>
      </c>
      <c r="E6" s="9">
        <v>0.33080025899999999</v>
      </c>
      <c r="J6" s="325" t="s">
        <v>41</v>
      </c>
      <c r="K6" s="325"/>
    </row>
    <row r="7" spans="1:11" x14ac:dyDescent="0.2">
      <c r="A7" s="343"/>
      <c r="B7" s="48">
        <v>161985</v>
      </c>
      <c r="C7" s="48" t="s">
        <v>75</v>
      </c>
      <c r="D7" s="9" t="s">
        <v>83</v>
      </c>
      <c r="E7" s="9">
        <v>0.34477396999999999</v>
      </c>
      <c r="G7" s="6"/>
      <c r="H7" s="7" t="s">
        <v>39</v>
      </c>
      <c r="I7" s="7" t="s">
        <v>40</v>
      </c>
      <c r="J7" s="22" t="s">
        <v>39</v>
      </c>
      <c r="K7" s="22" t="s">
        <v>40</v>
      </c>
    </row>
    <row r="8" spans="1:11" x14ac:dyDescent="0.2">
      <c r="A8" s="344"/>
      <c r="B8" s="48">
        <v>165147</v>
      </c>
      <c r="C8" s="48" t="s">
        <v>75</v>
      </c>
      <c r="D8" s="9" t="s">
        <v>83</v>
      </c>
      <c r="E8" s="9">
        <v>0.29534807800000001</v>
      </c>
      <c r="G8" s="9"/>
      <c r="H8" s="9">
        <v>0.28773052799999999</v>
      </c>
      <c r="I8" s="9">
        <v>0.28754109999999999</v>
      </c>
      <c r="J8" s="9">
        <v>0.544302485</v>
      </c>
      <c r="K8" s="9">
        <v>0.33080025899999999</v>
      </c>
    </row>
    <row r="9" spans="1:11" x14ac:dyDescent="0.2">
      <c r="A9" s="341" t="s">
        <v>85</v>
      </c>
      <c r="B9" s="48">
        <v>165148</v>
      </c>
      <c r="C9" s="48" t="s">
        <v>75</v>
      </c>
      <c r="D9" s="9" t="s">
        <v>82</v>
      </c>
      <c r="E9" s="9">
        <v>0.28773052799999999</v>
      </c>
      <c r="G9" s="9"/>
      <c r="H9" s="9">
        <v>0.26569101000000001</v>
      </c>
      <c r="I9" s="9">
        <v>0.27669144099999998</v>
      </c>
      <c r="J9" s="9">
        <v>0.67302545899999999</v>
      </c>
      <c r="K9" s="9">
        <v>0.34477396999999999</v>
      </c>
    </row>
    <row r="10" spans="1:11" x14ac:dyDescent="0.2">
      <c r="A10" s="339"/>
      <c r="B10" s="48">
        <v>161982</v>
      </c>
      <c r="C10" s="48" t="s">
        <v>75</v>
      </c>
      <c r="D10" s="9" t="s">
        <v>82</v>
      </c>
      <c r="E10" s="9">
        <v>0.26569101000000001</v>
      </c>
      <c r="G10" s="9"/>
      <c r="H10" s="9">
        <v>0.27326239899999999</v>
      </c>
      <c r="I10" s="9">
        <v>0.28238180499999999</v>
      </c>
      <c r="J10" s="9">
        <v>0.768322756</v>
      </c>
      <c r="K10" s="9">
        <v>0.29534807800000001</v>
      </c>
    </row>
    <row r="11" spans="1:11" x14ac:dyDescent="0.2">
      <c r="A11" s="340"/>
      <c r="B11" s="48">
        <v>161151</v>
      </c>
      <c r="C11" s="48" t="s">
        <v>74</v>
      </c>
      <c r="D11" s="9" t="s">
        <v>82</v>
      </c>
      <c r="E11" s="9">
        <v>0.27326239899999999</v>
      </c>
      <c r="G11" s="6"/>
      <c r="H11" s="9"/>
      <c r="I11" s="9">
        <v>0.23488089700000001</v>
      </c>
      <c r="J11" s="10"/>
      <c r="K11" s="6"/>
    </row>
    <row r="12" spans="1:11" x14ac:dyDescent="0.2">
      <c r="A12" s="341" t="s">
        <v>87</v>
      </c>
      <c r="B12" s="48">
        <v>165150</v>
      </c>
      <c r="C12" s="48" t="s">
        <v>74</v>
      </c>
      <c r="D12" s="9" t="s">
        <v>83</v>
      </c>
      <c r="E12" s="9">
        <v>0.28754109999999999</v>
      </c>
      <c r="G12" s="6"/>
      <c r="H12" s="10"/>
      <c r="I12" s="8"/>
      <c r="J12" s="10"/>
      <c r="K12" s="6"/>
    </row>
    <row r="13" spans="1:11" x14ac:dyDescent="0.2">
      <c r="A13" s="339"/>
      <c r="B13" s="48">
        <v>161983</v>
      </c>
      <c r="C13" s="48" t="s">
        <v>75</v>
      </c>
      <c r="D13" s="9" t="s">
        <v>83</v>
      </c>
      <c r="E13" s="9">
        <v>0.27669144099999998</v>
      </c>
      <c r="G13" s="6"/>
      <c r="H13" s="10"/>
      <c r="I13" s="8"/>
      <c r="J13" s="10"/>
      <c r="K13" s="6"/>
    </row>
    <row r="14" spans="1:11" x14ac:dyDescent="0.2">
      <c r="A14" s="339"/>
      <c r="B14" s="48">
        <v>161985</v>
      </c>
      <c r="C14" s="48" t="s">
        <v>75</v>
      </c>
      <c r="D14" s="9" t="s">
        <v>83</v>
      </c>
      <c r="E14" s="9">
        <v>0.28238180499999999</v>
      </c>
      <c r="G14" s="6" t="s">
        <v>7</v>
      </c>
      <c r="H14" s="8">
        <f>AVERAGE(H8:H10)</f>
        <v>0.27556131233333336</v>
      </c>
      <c r="I14" s="8">
        <f>AVERAGE(I8:I11)</f>
        <v>0.27037381075</v>
      </c>
      <c r="J14" s="8">
        <f>AVERAGE(J8:J10)</f>
        <v>0.66188356666666659</v>
      </c>
      <c r="K14" s="8">
        <f>AVERAGE(K8:K10)</f>
        <v>0.32364076899999999</v>
      </c>
    </row>
    <row r="15" spans="1:11" x14ac:dyDescent="0.2">
      <c r="A15" s="340"/>
      <c r="B15" s="48">
        <v>165147</v>
      </c>
      <c r="C15" s="48" t="s">
        <v>75</v>
      </c>
      <c r="D15" s="9" t="s">
        <v>83</v>
      </c>
      <c r="E15" s="9">
        <v>0.23488089700000001</v>
      </c>
      <c r="G15" s="6" t="s">
        <v>14</v>
      </c>
      <c r="H15" s="8">
        <f>STDEV(H8:H10)</f>
        <v>1.1198162362803734E-2</v>
      </c>
      <c r="I15" s="8">
        <f>STDEV(I8:I11)</f>
        <v>2.4073270962777032E-2</v>
      </c>
      <c r="J15" s="8">
        <f>STDEV(J8:J10)</f>
        <v>0.11242498289216711</v>
      </c>
      <c r="K15" s="8">
        <f>STDEV(K8:K10)</f>
        <v>2.5478881898426984E-2</v>
      </c>
    </row>
  </sheetData>
  <mergeCells count="5">
    <mergeCell ref="J6:K6"/>
    <mergeCell ref="A3:A5"/>
    <mergeCell ref="A6:A8"/>
    <mergeCell ref="A9:A11"/>
    <mergeCell ref="A12:A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C426-5FB6-894F-B564-F3813E7AA8C3}">
  <dimension ref="A2:U54"/>
  <sheetViews>
    <sheetView topLeftCell="A26" zoomScale="139" workbookViewId="0">
      <selection activeCell="C47" sqref="C47"/>
    </sheetView>
  </sheetViews>
  <sheetFormatPr baseColWidth="10" defaultRowHeight="16" x14ac:dyDescent="0.2"/>
  <cols>
    <col min="1" max="1" width="14.1640625" customWidth="1"/>
    <col min="3" max="3" width="16.83203125" bestFit="1" customWidth="1"/>
    <col min="4" max="4" width="9.33203125" customWidth="1"/>
    <col min="5" max="5" width="9.1640625" customWidth="1"/>
    <col min="6" max="6" width="12.5" bestFit="1" customWidth="1"/>
    <col min="7" max="7" width="10.33203125" customWidth="1"/>
    <col min="8" max="8" width="11.6640625" bestFit="1" customWidth="1"/>
    <col min="9" max="9" width="11.33203125" bestFit="1" customWidth="1"/>
    <col min="10" max="10" width="11.33203125" customWidth="1"/>
    <col min="11" max="11" width="9.6640625" bestFit="1" customWidth="1"/>
    <col min="12" max="12" width="12.6640625" bestFit="1" customWidth="1"/>
    <col min="13" max="13" width="10.6640625" customWidth="1"/>
    <col min="14" max="14" width="10" customWidth="1"/>
    <col min="15" max="15" width="12.5" bestFit="1" customWidth="1"/>
    <col min="16" max="16" width="18.83203125" bestFit="1" customWidth="1"/>
    <col min="17" max="17" width="16.83203125" bestFit="1" customWidth="1"/>
  </cols>
  <sheetData>
    <row r="2" spans="1:17" ht="17" thickBot="1" x14ac:dyDescent="0.25">
      <c r="D2" s="325" t="s">
        <v>20</v>
      </c>
      <c r="E2" s="325"/>
      <c r="F2" s="325"/>
    </row>
    <row r="3" spans="1:17" x14ac:dyDescent="0.2">
      <c r="A3" s="7" t="s">
        <v>36</v>
      </c>
      <c r="B3" s="27" t="s">
        <v>46</v>
      </c>
      <c r="C3" s="27" t="s">
        <v>42</v>
      </c>
      <c r="D3" s="7" t="s">
        <v>71</v>
      </c>
      <c r="E3" s="27" t="s">
        <v>72</v>
      </c>
      <c r="F3" s="27" t="s">
        <v>47</v>
      </c>
      <c r="G3" s="27" t="s">
        <v>48</v>
      </c>
      <c r="H3" s="29" t="s">
        <v>49</v>
      </c>
      <c r="I3" s="346" t="s">
        <v>50</v>
      </c>
      <c r="J3" s="347"/>
      <c r="K3" s="32" t="s">
        <v>51</v>
      </c>
      <c r="L3" s="27" t="s">
        <v>52</v>
      </c>
      <c r="M3" s="27" t="s">
        <v>53</v>
      </c>
      <c r="N3" s="27" t="s">
        <v>54</v>
      </c>
      <c r="O3" s="27" t="s">
        <v>55</v>
      </c>
      <c r="P3" s="29" t="s">
        <v>56</v>
      </c>
      <c r="Q3" s="44" t="s">
        <v>57</v>
      </c>
    </row>
    <row r="4" spans="1:17" x14ac:dyDescent="0.2">
      <c r="A4" s="345" t="s">
        <v>157</v>
      </c>
      <c r="B4" s="17">
        <v>1</v>
      </c>
      <c r="C4" s="17">
        <v>151329</v>
      </c>
      <c r="D4" s="17" t="s">
        <v>59</v>
      </c>
      <c r="E4" s="17" t="s">
        <v>58</v>
      </c>
      <c r="F4" s="17" t="s">
        <v>11</v>
      </c>
      <c r="G4" s="28">
        <v>3.49</v>
      </c>
      <c r="H4" s="30">
        <v>42</v>
      </c>
      <c r="I4" s="35">
        <v>52.5</v>
      </c>
      <c r="J4" s="36"/>
      <c r="K4" s="33">
        <v>0</v>
      </c>
      <c r="L4" s="28">
        <v>2.1</v>
      </c>
      <c r="M4" s="28">
        <v>1.02</v>
      </c>
      <c r="N4" s="28">
        <v>98.9</v>
      </c>
      <c r="O4" s="28">
        <v>16.8</v>
      </c>
      <c r="P4" s="30">
        <f>(O4/100)*I4</f>
        <v>8.82</v>
      </c>
      <c r="Q4" s="109" t="s">
        <v>60</v>
      </c>
    </row>
    <row r="5" spans="1:17" x14ac:dyDescent="0.2">
      <c r="A5" s="345"/>
      <c r="B5" s="17">
        <v>3</v>
      </c>
      <c r="C5" s="17">
        <v>151331</v>
      </c>
      <c r="D5" s="17" t="s">
        <v>59</v>
      </c>
      <c r="E5" s="17" t="s">
        <v>58</v>
      </c>
      <c r="F5" s="17" t="s">
        <v>11</v>
      </c>
      <c r="G5" s="28">
        <v>3.34</v>
      </c>
      <c r="H5" s="30">
        <v>34.700000000000003</v>
      </c>
      <c r="I5" s="35">
        <v>61.1</v>
      </c>
      <c r="J5" s="36"/>
      <c r="K5" s="33">
        <v>0</v>
      </c>
      <c r="L5" s="28">
        <v>1</v>
      </c>
      <c r="M5" s="28">
        <v>0.44</v>
      </c>
      <c r="N5" s="28">
        <v>99.6</v>
      </c>
      <c r="O5" s="28">
        <v>4.83</v>
      </c>
      <c r="P5" s="30">
        <f t="shared" ref="P5:P8" si="0">(O5/100)*I5</f>
        <v>2.95113</v>
      </c>
      <c r="Q5" s="109" t="s">
        <v>60</v>
      </c>
    </row>
    <row r="6" spans="1:17" x14ac:dyDescent="0.2">
      <c r="A6" s="345"/>
      <c r="B6" s="17">
        <v>2</v>
      </c>
      <c r="C6" s="17">
        <v>151825</v>
      </c>
      <c r="D6" s="17" t="s">
        <v>59</v>
      </c>
      <c r="E6" s="17" t="s">
        <v>16</v>
      </c>
      <c r="F6" s="17" t="s">
        <v>61</v>
      </c>
      <c r="G6" s="28">
        <v>3.66</v>
      </c>
      <c r="H6" s="30">
        <v>28.7</v>
      </c>
      <c r="I6" s="35">
        <v>69</v>
      </c>
      <c r="J6" s="36"/>
      <c r="K6" s="33">
        <v>3.99</v>
      </c>
      <c r="L6" s="28">
        <v>2.63</v>
      </c>
      <c r="M6" s="28">
        <v>94.6</v>
      </c>
      <c r="N6" s="28">
        <v>3.24</v>
      </c>
      <c r="O6" s="28">
        <v>21.8</v>
      </c>
      <c r="P6" s="30">
        <f t="shared" si="0"/>
        <v>15.042</v>
      </c>
      <c r="Q6" s="109">
        <v>22.6</v>
      </c>
    </row>
    <row r="7" spans="1:17" x14ac:dyDescent="0.2">
      <c r="A7" s="345"/>
      <c r="B7" s="17">
        <v>7</v>
      </c>
      <c r="C7" s="17">
        <v>151747</v>
      </c>
      <c r="D7" s="17" t="s">
        <v>59</v>
      </c>
      <c r="E7" s="17" t="s">
        <v>58</v>
      </c>
      <c r="F7" s="17" t="s">
        <v>11</v>
      </c>
      <c r="G7" s="28">
        <v>3.64</v>
      </c>
      <c r="H7" s="30">
        <v>33</v>
      </c>
      <c r="I7" s="35">
        <v>64.5</v>
      </c>
      <c r="J7" s="36"/>
      <c r="K7" s="33">
        <v>0.16</v>
      </c>
      <c r="L7" s="28">
        <v>2.46</v>
      </c>
      <c r="M7" s="28">
        <v>2.44</v>
      </c>
      <c r="N7" s="28">
        <v>97.3</v>
      </c>
      <c r="O7" s="28">
        <v>16.600000000000001</v>
      </c>
      <c r="P7" s="30">
        <f t="shared" si="0"/>
        <v>10.707000000000001</v>
      </c>
      <c r="Q7" s="109">
        <v>26.4</v>
      </c>
    </row>
    <row r="8" spans="1:17" x14ac:dyDescent="0.2">
      <c r="A8" s="345"/>
      <c r="B8" s="17">
        <v>11</v>
      </c>
      <c r="C8" s="17">
        <v>151820</v>
      </c>
      <c r="D8" s="17" t="s">
        <v>59</v>
      </c>
      <c r="E8" s="17" t="s">
        <v>62</v>
      </c>
      <c r="F8" s="17" t="s">
        <v>11</v>
      </c>
      <c r="G8" s="28">
        <v>3.49</v>
      </c>
      <c r="H8" s="30">
        <v>27.4</v>
      </c>
      <c r="I8" s="35">
        <v>70.599999999999994</v>
      </c>
      <c r="J8" s="36">
        <f>AVERAGE(I4:I8)</f>
        <v>63.54</v>
      </c>
      <c r="K8" s="33">
        <v>0</v>
      </c>
      <c r="L8" s="28">
        <v>3.68</v>
      </c>
      <c r="M8" s="28">
        <v>1.63</v>
      </c>
      <c r="N8" s="28">
        <v>98.3</v>
      </c>
      <c r="O8" s="28">
        <v>17.8</v>
      </c>
      <c r="P8" s="30">
        <f t="shared" si="0"/>
        <v>12.566800000000001</v>
      </c>
      <c r="Q8" s="109">
        <v>17.600000000000001</v>
      </c>
    </row>
    <row r="9" spans="1:17" x14ac:dyDescent="0.2">
      <c r="A9" s="21"/>
      <c r="B9" s="6"/>
      <c r="C9" s="6"/>
      <c r="D9" s="6"/>
      <c r="E9" s="6"/>
      <c r="F9" s="6"/>
      <c r="G9" s="6"/>
      <c r="H9" s="31"/>
      <c r="I9" s="37"/>
      <c r="J9" s="38"/>
      <c r="K9" s="34"/>
      <c r="L9" s="6"/>
      <c r="M9" s="6"/>
      <c r="N9" s="6"/>
      <c r="O9" s="6"/>
      <c r="P9" s="30"/>
      <c r="Q9" s="46"/>
    </row>
    <row r="10" spans="1:17" x14ac:dyDescent="0.2">
      <c r="A10" s="345" t="s">
        <v>158</v>
      </c>
      <c r="B10" s="17">
        <v>1</v>
      </c>
      <c r="C10" s="17">
        <v>151824</v>
      </c>
      <c r="D10" s="17" t="s">
        <v>59</v>
      </c>
      <c r="E10" s="17" t="s">
        <v>62</v>
      </c>
      <c r="F10" s="17" t="s">
        <v>61</v>
      </c>
      <c r="G10" s="28">
        <v>3.71</v>
      </c>
      <c r="H10" s="30">
        <v>23</v>
      </c>
      <c r="I10" s="35">
        <v>74.400000000000006</v>
      </c>
      <c r="J10" s="36"/>
      <c r="K10" s="33">
        <v>2.86</v>
      </c>
      <c r="L10" s="28">
        <v>2.93</v>
      </c>
      <c r="M10" s="28">
        <v>94.3</v>
      </c>
      <c r="N10" s="28">
        <v>3.28</v>
      </c>
      <c r="O10" s="28">
        <v>30.5</v>
      </c>
      <c r="P10" s="30">
        <f>(O10/100)*I10</f>
        <v>22.692</v>
      </c>
      <c r="Q10" s="45">
        <v>31.8</v>
      </c>
    </row>
    <row r="11" spans="1:17" x14ac:dyDescent="0.2">
      <c r="A11" s="345"/>
      <c r="B11" s="17">
        <v>4</v>
      </c>
      <c r="C11" s="17">
        <v>151841</v>
      </c>
      <c r="D11" s="17" t="s">
        <v>59</v>
      </c>
      <c r="E11" s="17" t="s">
        <v>62</v>
      </c>
      <c r="F11" s="17" t="s">
        <v>61</v>
      </c>
      <c r="G11" s="28">
        <v>4.96</v>
      </c>
      <c r="H11" s="30">
        <v>30</v>
      </c>
      <c r="I11" s="35">
        <v>67.7</v>
      </c>
      <c r="J11" s="36"/>
      <c r="K11" s="33">
        <v>5.04</v>
      </c>
      <c r="L11" s="28">
        <v>3.59</v>
      </c>
      <c r="M11" s="28">
        <v>95</v>
      </c>
      <c r="N11" s="28">
        <v>1.88</v>
      </c>
      <c r="O11" s="28">
        <v>22.3</v>
      </c>
      <c r="P11" s="30">
        <f t="shared" ref="P11:P21" si="1">(O11/100)*I11</f>
        <v>15.097100000000001</v>
      </c>
      <c r="Q11" s="45">
        <v>23.1</v>
      </c>
    </row>
    <row r="12" spans="1:17" x14ac:dyDescent="0.2">
      <c r="A12" s="345"/>
      <c r="B12" s="17">
        <v>5</v>
      </c>
      <c r="C12" s="17">
        <v>151843</v>
      </c>
      <c r="D12" s="17" t="s">
        <v>59</v>
      </c>
      <c r="E12" s="17" t="s">
        <v>62</v>
      </c>
      <c r="F12" s="17" t="s">
        <v>61</v>
      </c>
      <c r="G12" s="28">
        <v>3.73</v>
      </c>
      <c r="H12" s="30">
        <v>32.200000000000003</v>
      </c>
      <c r="I12" s="35">
        <v>65.2</v>
      </c>
      <c r="J12" s="36"/>
      <c r="K12" s="33">
        <v>3.05</v>
      </c>
      <c r="L12" s="28">
        <v>4.55</v>
      </c>
      <c r="M12" s="28">
        <v>93.7</v>
      </c>
      <c r="N12" s="28">
        <v>4.32</v>
      </c>
      <c r="O12" s="28">
        <v>35.6</v>
      </c>
      <c r="P12" s="30">
        <f t="shared" si="1"/>
        <v>23.211200000000005</v>
      </c>
      <c r="Q12" s="45">
        <v>36.799999999999997</v>
      </c>
    </row>
    <row r="13" spans="1:17" x14ac:dyDescent="0.2">
      <c r="A13" s="345"/>
      <c r="B13" s="17">
        <v>6</v>
      </c>
      <c r="C13" s="17">
        <v>151746</v>
      </c>
      <c r="D13" s="17" t="s">
        <v>59</v>
      </c>
      <c r="E13" s="17" t="s">
        <v>62</v>
      </c>
      <c r="F13" s="17" t="s">
        <v>61</v>
      </c>
      <c r="G13" s="28">
        <v>4.12</v>
      </c>
      <c r="H13" s="30">
        <v>24.9</v>
      </c>
      <c r="I13" s="35">
        <v>72.900000000000006</v>
      </c>
      <c r="J13" s="36"/>
      <c r="K13" s="33">
        <v>2.97</v>
      </c>
      <c r="L13" s="28">
        <v>3.03</v>
      </c>
      <c r="M13" s="28">
        <v>83.8</v>
      </c>
      <c r="N13" s="28">
        <v>10.8</v>
      </c>
      <c r="O13" s="28">
        <v>18.100000000000001</v>
      </c>
      <c r="P13" s="30">
        <f t="shared" si="1"/>
        <v>13.194900000000002</v>
      </c>
      <c r="Q13" s="45">
        <v>19.899999999999999</v>
      </c>
    </row>
    <row r="14" spans="1:17" x14ac:dyDescent="0.2">
      <c r="A14" s="345"/>
      <c r="B14" s="17">
        <v>10</v>
      </c>
      <c r="C14" s="17">
        <v>151819</v>
      </c>
      <c r="D14" s="17" t="s">
        <v>59</v>
      </c>
      <c r="E14" s="17" t="s">
        <v>62</v>
      </c>
      <c r="F14" s="17" t="s">
        <v>61</v>
      </c>
      <c r="G14" s="28">
        <v>2.54</v>
      </c>
      <c r="H14" s="30">
        <v>38.5</v>
      </c>
      <c r="I14" s="35">
        <v>58.2</v>
      </c>
      <c r="J14" s="36">
        <f>AVERAGE(I10:I14)</f>
        <v>67.680000000000007</v>
      </c>
      <c r="K14" s="33">
        <v>3.12</v>
      </c>
      <c r="L14" s="28">
        <v>4.1500000000000004</v>
      </c>
      <c r="M14" s="28">
        <v>93.3</v>
      </c>
      <c r="N14" s="28">
        <v>3.08</v>
      </c>
      <c r="O14" s="28">
        <v>22.9</v>
      </c>
      <c r="P14" s="30">
        <f t="shared" si="1"/>
        <v>13.3278</v>
      </c>
      <c r="Q14" s="45">
        <v>24.1</v>
      </c>
    </row>
    <row r="15" spans="1:17" x14ac:dyDescent="0.2">
      <c r="A15" s="21"/>
      <c r="B15" s="6"/>
      <c r="C15" s="6"/>
      <c r="D15" s="6"/>
      <c r="E15" s="6"/>
      <c r="F15" s="6"/>
      <c r="G15" s="6"/>
      <c r="H15" s="31"/>
      <c r="I15" s="37"/>
      <c r="J15" s="38"/>
      <c r="K15" s="34"/>
      <c r="L15" s="6"/>
      <c r="M15" s="6"/>
      <c r="N15" s="6"/>
      <c r="O15" s="6"/>
      <c r="P15" s="30"/>
      <c r="Q15" s="46"/>
    </row>
    <row r="16" spans="1:17" x14ac:dyDescent="0.2">
      <c r="A16" s="345" t="s">
        <v>159</v>
      </c>
      <c r="B16" s="17">
        <v>2</v>
      </c>
      <c r="C16" s="17">
        <v>151330</v>
      </c>
      <c r="D16" s="17" t="s">
        <v>59</v>
      </c>
      <c r="E16" s="17" t="s">
        <v>58</v>
      </c>
      <c r="F16" s="17" t="s">
        <v>61</v>
      </c>
      <c r="G16" s="28">
        <v>2.25</v>
      </c>
      <c r="H16" s="30">
        <v>62.9</v>
      </c>
      <c r="I16" s="35">
        <v>25.4</v>
      </c>
      <c r="J16" s="36"/>
      <c r="K16" s="33">
        <v>0.57999999999999996</v>
      </c>
      <c r="L16" s="28">
        <v>8.7100000000000009</v>
      </c>
      <c r="M16" s="28">
        <v>47.8</v>
      </c>
      <c r="N16" s="28">
        <v>48.2</v>
      </c>
      <c r="O16" s="28">
        <v>13.7</v>
      </c>
      <c r="P16" s="30">
        <f t="shared" si="1"/>
        <v>3.4797999999999996</v>
      </c>
      <c r="Q16" s="45">
        <v>15</v>
      </c>
    </row>
    <row r="17" spans="1:21" x14ac:dyDescent="0.2">
      <c r="A17" s="345"/>
      <c r="B17" s="17">
        <v>4</v>
      </c>
      <c r="C17" s="17">
        <v>151327</v>
      </c>
      <c r="D17" s="17" t="s">
        <v>59</v>
      </c>
      <c r="E17" s="17" t="s">
        <v>58</v>
      </c>
      <c r="F17" s="17" t="s">
        <v>61</v>
      </c>
      <c r="G17" s="28">
        <v>3.86</v>
      </c>
      <c r="H17" s="30">
        <v>66.5</v>
      </c>
      <c r="I17" s="35">
        <v>27.7</v>
      </c>
      <c r="J17" s="36"/>
      <c r="K17" s="33">
        <v>0.73</v>
      </c>
      <c r="L17" s="28">
        <v>3.91</v>
      </c>
      <c r="M17" s="28">
        <v>77.7</v>
      </c>
      <c r="N17" s="28">
        <v>19</v>
      </c>
      <c r="O17" s="28">
        <v>6.25</v>
      </c>
      <c r="P17" s="30">
        <f t="shared" si="1"/>
        <v>1.73125</v>
      </c>
      <c r="Q17" s="45">
        <v>4.6399999999999997</v>
      </c>
    </row>
    <row r="18" spans="1:21" x14ac:dyDescent="0.2">
      <c r="A18" s="345"/>
      <c r="B18" s="17">
        <v>5</v>
      </c>
      <c r="C18" s="17">
        <v>151328</v>
      </c>
      <c r="D18" s="17" t="s">
        <v>59</v>
      </c>
      <c r="E18" s="17" t="s">
        <v>58</v>
      </c>
      <c r="F18" s="17" t="s">
        <v>61</v>
      </c>
      <c r="G18" s="28">
        <v>2.57</v>
      </c>
      <c r="H18" s="30">
        <v>65.599999999999994</v>
      </c>
      <c r="I18" s="35">
        <v>27.4</v>
      </c>
      <c r="J18" s="36"/>
      <c r="K18" s="33">
        <v>0.45</v>
      </c>
      <c r="L18" s="28">
        <v>9.92</v>
      </c>
      <c r="M18" s="28">
        <v>79.7</v>
      </c>
      <c r="N18" s="28">
        <v>19</v>
      </c>
      <c r="O18" s="28">
        <v>8.64</v>
      </c>
      <c r="P18" s="30">
        <f t="shared" si="1"/>
        <v>2.3673600000000001</v>
      </c>
      <c r="Q18" s="45">
        <v>7.27</v>
      </c>
    </row>
    <row r="19" spans="1:21" x14ac:dyDescent="0.2">
      <c r="A19" s="345"/>
      <c r="B19" s="17">
        <v>3</v>
      </c>
      <c r="C19" s="17">
        <v>151840</v>
      </c>
      <c r="D19" s="17" t="s">
        <v>59</v>
      </c>
      <c r="E19" s="17" t="s">
        <v>58</v>
      </c>
      <c r="F19" s="17" t="s">
        <v>61</v>
      </c>
      <c r="G19" s="28">
        <v>2.4500000000000002</v>
      </c>
      <c r="H19" s="30">
        <v>57.3</v>
      </c>
      <c r="I19" s="35">
        <v>38.299999999999997</v>
      </c>
      <c r="J19" s="36"/>
      <c r="K19" s="33">
        <v>2.2400000000000002</v>
      </c>
      <c r="L19" s="28">
        <v>1.92</v>
      </c>
      <c r="M19" s="28">
        <v>86.5</v>
      </c>
      <c r="N19" s="28">
        <v>10.8</v>
      </c>
      <c r="O19" s="28">
        <v>5.03</v>
      </c>
      <c r="P19" s="30">
        <f t="shared" si="1"/>
        <v>1.92649</v>
      </c>
      <c r="Q19" s="45">
        <v>4.16</v>
      </c>
    </row>
    <row r="20" spans="1:21" x14ac:dyDescent="0.2">
      <c r="A20" s="345"/>
      <c r="B20" s="17">
        <v>8</v>
      </c>
      <c r="C20" s="17">
        <v>151748</v>
      </c>
      <c r="D20" s="17" t="s">
        <v>59</v>
      </c>
      <c r="E20" s="17" t="s">
        <v>58</v>
      </c>
      <c r="F20" s="17" t="s">
        <v>61</v>
      </c>
      <c r="G20" s="28">
        <v>2.0299999999999998</v>
      </c>
      <c r="H20" s="30">
        <v>58.6</v>
      </c>
      <c r="I20" s="35">
        <v>36.9</v>
      </c>
      <c r="J20" s="36"/>
      <c r="K20" s="33">
        <v>1.29</v>
      </c>
      <c r="L20" s="28">
        <v>8.52</v>
      </c>
      <c r="M20" s="28">
        <v>74.8</v>
      </c>
      <c r="N20" s="28">
        <v>18</v>
      </c>
      <c r="O20" s="28">
        <v>8.1</v>
      </c>
      <c r="P20" s="30">
        <f t="shared" si="1"/>
        <v>2.9889000000000001</v>
      </c>
      <c r="Q20" s="45">
        <v>6.9</v>
      </c>
    </row>
    <row r="21" spans="1:21" ht="17" thickBot="1" x14ac:dyDescent="0.25">
      <c r="A21" s="345"/>
      <c r="B21" s="17">
        <v>9</v>
      </c>
      <c r="C21" s="110">
        <v>151749</v>
      </c>
      <c r="D21" s="110" t="s">
        <v>59</v>
      </c>
      <c r="E21" s="110" t="s">
        <v>58</v>
      </c>
      <c r="F21" s="110" t="s">
        <v>61</v>
      </c>
      <c r="G21" s="111">
        <v>1.91</v>
      </c>
      <c r="H21" s="112">
        <v>68.099999999999994</v>
      </c>
      <c r="I21" s="113">
        <v>27.9</v>
      </c>
      <c r="J21" s="114">
        <f>AVERAGE(I16:I21)</f>
        <v>30.599999999999998</v>
      </c>
      <c r="K21" s="115">
        <v>2.5499999999999998</v>
      </c>
      <c r="L21" s="111">
        <v>12.3</v>
      </c>
      <c r="M21" s="111">
        <v>78.5</v>
      </c>
      <c r="N21" s="111">
        <v>13.8</v>
      </c>
      <c r="O21" s="28">
        <v>9.14</v>
      </c>
      <c r="P21" s="112">
        <f t="shared" si="1"/>
        <v>2.5500600000000002</v>
      </c>
      <c r="Q21" s="123">
        <v>8.8000000000000007</v>
      </c>
    </row>
    <row r="22" spans="1:21" x14ac:dyDescent="0.2">
      <c r="C22" s="116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8"/>
      <c r="P22" s="116"/>
      <c r="Q22" s="117"/>
      <c r="R22" s="117"/>
      <c r="S22" s="117"/>
      <c r="T22" s="117"/>
      <c r="U22" s="118"/>
    </row>
    <row r="23" spans="1:21" x14ac:dyDescent="0.2">
      <c r="C23" s="2"/>
      <c r="N23" s="3"/>
      <c r="P23" s="2"/>
      <c r="U23" s="3"/>
    </row>
    <row r="24" spans="1:21" x14ac:dyDescent="0.2">
      <c r="C24" s="122" t="s">
        <v>163</v>
      </c>
      <c r="N24" s="3"/>
      <c r="P24" s="122" t="s">
        <v>162</v>
      </c>
      <c r="U24" s="3"/>
    </row>
    <row r="25" spans="1:21" x14ac:dyDescent="0.2">
      <c r="C25" s="2"/>
      <c r="N25" s="3"/>
      <c r="P25" s="2"/>
      <c r="U25" s="3"/>
    </row>
    <row r="26" spans="1:21" x14ac:dyDescent="0.2">
      <c r="C26" s="2"/>
      <c r="N26" s="3"/>
      <c r="P26" s="2"/>
      <c r="U26" s="3"/>
    </row>
    <row r="27" spans="1:21" x14ac:dyDescent="0.2">
      <c r="C27" s="2"/>
      <c r="N27" s="3"/>
      <c r="P27" s="2"/>
      <c r="U27" s="3"/>
    </row>
    <row r="28" spans="1:21" x14ac:dyDescent="0.2">
      <c r="C28" s="2"/>
      <c r="N28" s="3"/>
      <c r="P28" s="2"/>
      <c r="U28" s="3"/>
    </row>
    <row r="29" spans="1:21" x14ac:dyDescent="0.2">
      <c r="C29" s="2"/>
      <c r="N29" s="3"/>
      <c r="P29" s="2"/>
      <c r="U29" s="3"/>
    </row>
    <row r="30" spans="1:21" x14ac:dyDescent="0.2">
      <c r="C30" s="2"/>
      <c r="N30" s="3"/>
      <c r="P30" s="2"/>
      <c r="U30" s="3"/>
    </row>
    <row r="31" spans="1:21" x14ac:dyDescent="0.2">
      <c r="C31" s="2"/>
      <c r="N31" s="3"/>
      <c r="P31" s="2"/>
      <c r="U31" s="3"/>
    </row>
    <row r="32" spans="1:21" x14ac:dyDescent="0.2">
      <c r="C32" s="2"/>
      <c r="N32" s="3"/>
      <c r="P32" s="2"/>
      <c r="U32" s="3"/>
    </row>
    <row r="33" spans="3:21" x14ac:dyDescent="0.2">
      <c r="C33" s="2"/>
      <c r="N33" s="3"/>
      <c r="P33" s="2"/>
      <c r="U33" s="3"/>
    </row>
    <row r="34" spans="3:21" x14ac:dyDescent="0.2">
      <c r="C34" s="2"/>
      <c r="N34" s="3"/>
      <c r="P34" s="2"/>
      <c r="U34" s="3"/>
    </row>
    <row r="35" spans="3:21" x14ac:dyDescent="0.2">
      <c r="C35" s="2"/>
      <c r="N35" s="3"/>
      <c r="P35" s="2"/>
      <c r="U35" s="3"/>
    </row>
    <row r="36" spans="3:21" x14ac:dyDescent="0.2">
      <c r="C36" s="2"/>
      <c r="N36" s="3"/>
      <c r="P36" s="2"/>
      <c r="U36" s="3"/>
    </row>
    <row r="37" spans="3:21" x14ac:dyDescent="0.2">
      <c r="C37" s="2"/>
      <c r="N37" s="3"/>
      <c r="P37" s="2"/>
      <c r="U37" s="3"/>
    </row>
    <row r="38" spans="3:21" x14ac:dyDescent="0.2">
      <c r="C38" s="2"/>
      <c r="N38" s="3"/>
      <c r="P38" s="2"/>
      <c r="U38" s="3"/>
    </row>
    <row r="39" spans="3:21" x14ac:dyDescent="0.2">
      <c r="C39" s="2"/>
      <c r="N39" s="3"/>
      <c r="P39" s="2"/>
      <c r="U39" s="3"/>
    </row>
    <row r="40" spans="3:21" x14ac:dyDescent="0.2">
      <c r="C40" s="2"/>
      <c r="N40" s="3"/>
      <c r="P40" s="2"/>
      <c r="U40" s="3"/>
    </row>
    <row r="41" spans="3:21" x14ac:dyDescent="0.2">
      <c r="C41" s="2"/>
      <c r="N41" s="3"/>
      <c r="P41" s="2"/>
      <c r="U41" s="3"/>
    </row>
    <row r="42" spans="3:21" x14ac:dyDescent="0.2">
      <c r="C42" s="2"/>
      <c r="N42" s="3"/>
      <c r="P42" s="2"/>
      <c r="U42" s="3"/>
    </row>
    <row r="43" spans="3:21" x14ac:dyDescent="0.2">
      <c r="C43" s="2"/>
      <c r="N43" s="3"/>
      <c r="P43" s="2"/>
      <c r="U43" s="3"/>
    </row>
    <row r="44" spans="3:21" ht="17" thickBot="1" x14ac:dyDescent="0.25">
      <c r="C44" s="119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1"/>
      <c r="P44" s="2"/>
      <c r="U44" s="3"/>
    </row>
    <row r="45" spans="3:21" x14ac:dyDescent="0.2">
      <c r="P45" s="2"/>
      <c r="U45" s="3"/>
    </row>
    <row r="46" spans="3:21" x14ac:dyDescent="0.2">
      <c r="P46" s="2"/>
      <c r="U46" s="3"/>
    </row>
    <row r="47" spans="3:21" x14ac:dyDescent="0.2">
      <c r="P47" s="2"/>
      <c r="U47" s="3"/>
    </row>
    <row r="48" spans="3:21" x14ac:dyDescent="0.2">
      <c r="P48" s="2"/>
      <c r="U48" s="3"/>
    </row>
    <row r="49" spans="16:21" x14ac:dyDescent="0.2">
      <c r="P49" s="2"/>
      <c r="U49" s="3"/>
    </row>
    <row r="50" spans="16:21" x14ac:dyDescent="0.2">
      <c r="P50" s="2"/>
      <c r="U50" s="3"/>
    </row>
    <row r="51" spans="16:21" x14ac:dyDescent="0.2">
      <c r="P51" s="2"/>
      <c r="U51" s="3"/>
    </row>
    <row r="52" spans="16:21" x14ac:dyDescent="0.2">
      <c r="P52" s="2"/>
      <c r="U52" s="3"/>
    </row>
    <row r="53" spans="16:21" x14ac:dyDescent="0.2">
      <c r="P53" s="2"/>
      <c r="U53" s="3"/>
    </row>
    <row r="54" spans="16:21" ht="17" thickBot="1" x14ac:dyDescent="0.25">
      <c r="P54" s="119"/>
      <c r="Q54" s="120"/>
      <c r="R54" s="120"/>
      <c r="S54" s="120"/>
      <c r="T54" s="120"/>
      <c r="U54" s="121"/>
    </row>
  </sheetData>
  <mergeCells count="5">
    <mergeCell ref="A4:A8"/>
    <mergeCell ref="A10:A14"/>
    <mergeCell ref="A16:A21"/>
    <mergeCell ref="D2:F2"/>
    <mergeCell ref="I3:J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A26C-AF42-D64F-B141-45059F2CB3FA}">
  <dimension ref="A2:U55"/>
  <sheetViews>
    <sheetView zoomScale="125" workbookViewId="0">
      <selection activeCell="L16" sqref="L16"/>
    </sheetView>
  </sheetViews>
  <sheetFormatPr baseColWidth="10" defaultRowHeight="16" x14ac:dyDescent="0.2"/>
  <cols>
    <col min="1" max="1" width="14" bestFit="1" customWidth="1"/>
    <col min="3" max="5" width="10.83203125" customWidth="1"/>
    <col min="6" max="6" width="12.5" bestFit="1" customWidth="1"/>
    <col min="7" max="7" width="10.83203125" customWidth="1"/>
    <col min="8" max="8" width="11.6640625" bestFit="1" customWidth="1"/>
    <col min="9" max="9" width="11.33203125" bestFit="1" customWidth="1"/>
    <col min="10" max="10" width="11.33203125" customWidth="1"/>
    <col min="11" max="11" width="10" bestFit="1" customWidth="1"/>
    <col min="12" max="12" width="12.83203125" bestFit="1" customWidth="1"/>
    <col min="13" max="13" width="11" customWidth="1"/>
    <col min="14" max="14" width="11.6640625" customWidth="1"/>
    <col min="15" max="15" width="13.6640625" customWidth="1"/>
    <col min="16" max="16" width="18.1640625" customWidth="1"/>
    <col min="17" max="17" width="16.83203125" bestFit="1" customWidth="1"/>
  </cols>
  <sheetData>
    <row r="2" spans="1:17" ht="17" thickBot="1" x14ac:dyDescent="0.25">
      <c r="D2" s="325" t="s">
        <v>20</v>
      </c>
      <c r="E2" s="325"/>
      <c r="F2" s="325"/>
    </row>
    <row r="3" spans="1:17" x14ac:dyDescent="0.2">
      <c r="A3" s="7" t="s">
        <v>36</v>
      </c>
      <c r="B3" s="27" t="s">
        <v>46</v>
      </c>
      <c r="C3" s="27" t="s">
        <v>42</v>
      </c>
      <c r="D3" s="27" t="s">
        <v>73</v>
      </c>
      <c r="E3" s="27" t="s">
        <v>63</v>
      </c>
      <c r="F3" s="27" t="s">
        <v>47</v>
      </c>
      <c r="G3" s="27" t="s">
        <v>48</v>
      </c>
      <c r="H3" s="29" t="s">
        <v>49</v>
      </c>
      <c r="I3" s="348" t="s">
        <v>50</v>
      </c>
      <c r="J3" s="349"/>
      <c r="K3" s="32" t="s">
        <v>64</v>
      </c>
      <c r="L3" s="27" t="s">
        <v>52</v>
      </c>
      <c r="M3" s="27" t="s">
        <v>65</v>
      </c>
      <c r="N3" s="27" t="s">
        <v>66</v>
      </c>
      <c r="O3" s="29" t="s">
        <v>55</v>
      </c>
      <c r="P3" s="44" t="s">
        <v>67</v>
      </c>
      <c r="Q3" s="32" t="s">
        <v>68</v>
      </c>
    </row>
    <row r="4" spans="1:17" x14ac:dyDescent="0.2">
      <c r="A4" s="340" t="s">
        <v>92</v>
      </c>
      <c r="B4" s="17">
        <v>1</v>
      </c>
      <c r="C4" s="17">
        <v>151221</v>
      </c>
      <c r="D4" s="17" t="s">
        <v>62</v>
      </c>
      <c r="E4" s="17" t="s">
        <v>69</v>
      </c>
      <c r="F4" s="17" t="s">
        <v>11</v>
      </c>
      <c r="G4" s="28">
        <v>3.72</v>
      </c>
      <c r="H4" s="30">
        <v>31.1</v>
      </c>
      <c r="I4" s="35">
        <v>63</v>
      </c>
      <c r="J4" s="36"/>
      <c r="K4" s="33">
        <v>0</v>
      </c>
      <c r="L4" s="28">
        <v>6.35</v>
      </c>
      <c r="M4" s="28">
        <v>3.38</v>
      </c>
      <c r="N4" s="28">
        <v>96.6</v>
      </c>
      <c r="O4" s="30">
        <v>17.100000000000001</v>
      </c>
      <c r="P4" s="45">
        <v>13.4</v>
      </c>
      <c r="Q4" s="33">
        <v>17.2</v>
      </c>
    </row>
    <row r="5" spans="1:17" x14ac:dyDescent="0.2">
      <c r="A5" s="345"/>
      <c r="B5" s="17">
        <v>2</v>
      </c>
      <c r="C5" s="17">
        <v>151222</v>
      </c>
      <c r="D5" s="17" t="s">
        <v>70</v>
      </c>
      <c r="E5" s="17" t="s">
        <v>69</v>
      </c>
      <c r="F5" s="17" t="s">
        <v>11</v>
      </c>
      <c r="G5" s="28">
        <v>4.32</v>
      </c>
      <c r="H5" s="30">
        <v>26.1</v>
      </c>
      <c r="I5" s="35">
        <v>68.599999999999994</v>
      </c>
      <c r="J5" s="36"/>
      <c r="K5" s="33">
        <v>5.3999999999999999E-2</v>
      </c>
      <c r="L5" s="28">
        <v>4.03</v>
      </c>
      <c r="M5" s="28">
        <v>2.1800000000000002</v>
      </c>
      <c r="N5" s="28">
        <v>97.8</v>
      </c>
      <c r="O5" s="30">
        <v>22</v>
      </c>
      <c r="P5" s="45">
        <v>28.6</v>
      </c>
      <c r="Q5" s="33">
        <v>21.8</v>
      </c>
    </row>
    <row r="6" spans="1:17" x14ac:dyDescent="0.2">
      <c r="A6" s="345"/>
      <c r="B6" s="17">
        <v>4</v>
      </c>
      <c r="C6" s="17">
        <v>151225</v>
      </c>
      <c r="D6" s="17" t="s">
        <v>58</v>
      </c>
      <c r="E6" s="17" t="s">
        <v>69</v>
      </c>
      <c r="F6" s="17" t="s">
        <v>11</v>
      </c>
      <c r="G6" s="28">
        <v>2.6</v>
      </c>
      <c r="H6" s="30">
        <v>31.5</v>
      </c>
      <c r="I6" s="35">
        <v>61.4</v>
      </c>
      <c r="J6" s="36"/>
      <c r="K6" s="33">
        <v>0.2</v>
      </c>
      <c r="L6" s="28">
        <v>9.33</v>
      </c>
      <c r="M6" s="28">
        <v>3.06</v>
      </c>
      <c r="N6" s="28">
        <v>96.9</v>
      </c>
      <c r="O6" s="30">
        <v>36</v>
      </c>
      <c r="P6" s="45">
        <v>31.7</v>
      </c>
      <c r="Q6" s="33">
        <v>36.1</v>
      </c>
    </row>
    <row r="7" spans="1:17" x14ac:dyDescent="0.2">
      <c r="A7" s="345"/>
      <c r="B7" s="17">
        <v>1</v>
      </c>
      <c r="C7" s="17">
        <v>151214</v>
      </c>
      <c r="D7" s="17" t="s">
        <v>58</v>
      </c>
      <c r="E7" s="17" t="s">
        <v>69</v>
      </c>
      <c r="F7" s="17" t="s">
        <v>11</v>
      </c>
      <c r="G7" s="28">
        <v>4.34</v>
      </c>
      <c r="H7" s="30">
        <v>20.3</v>
      </c>
      <c r="I7" s="35">
        <v>76.099999999999994</v>
      </c>
      <c r="J7" s="36"/>
      <c r="K7" s="33">
        <v>5.0999999999999997E-2</v>
      </c>
      <c r="L7" s="28">
        <v>5.15</v>
      </c>
      <c r="M7" s="28">
        <v>2.16</v>
      </c>
      <c r="N7" s="28">
        <v>97.8</v>
      </c>
      <c r="O7" s="30">
        <v>20.8</v>
      </c>
      <c r="P7" s="45">
        <v>23.9</v>
      </c>
      <c r="Q7" s="33">
        <v>20.7</v>
      </c>
    </row>
    <row r="8" spans="1:17" x14ac:dyDescent="0.2">
      <c r="A8" s="345"/>
      <c r="B8" s="17">
        <v>4</v>
      </c>
      <c r="C8" s="17">
        <v>151210</v>
      </c>
      <c r="D8" s="17" t="s">
        <v>62</v>
      </c>
      <c r="E8" s="17" t="s">
        <v>69</v>
      </c>
      <c r="F8" s="17" t="s">
        <v>11</v>
      </c>
      <c r="G8" s="28">
        <v>2.29</v>
      </c>
      <c r="H8" s="30">
        <v>34.9</v>
      </c>
      <c r="I8" s="35">
        <v>59.5</v>
      </c>
      <c r="J8" s="36"/>
      <c r="K8" s="33">
        <v>0</v>
      </c>
      <c r="L8" s="28">
        <v>2.67</v>
      </c>
      <c r="M8" s="28">
        <v>1.84</v>
      </c>
      <c r="N8" s="28">
        <v>98.2</v>
      </c>
      <c r="O8" s="30">
        <v>16.100000000000001</v>
      </c>
      <c r="P8" s="45">
        <v>15.1</v>
      </c>
      <c r="Q8" s="33">
        <v>16.2</v>
      </c>
    </row>
    <row r="9" spans="1:17" x14ac:dyDescent="0.2">
      <c r="A9" s="345"/>
      <c r="B9" s="17">
        <v>5</v>
      </c>
      <c r="C9" s="17">
        <v>151211</v>
      </c>
      <c r="D9" s="17" t="s">
        <v>62</v>
      </c>
      <c r="E9" s="17" t="s">
        <v>69</v>
      </c>
      <c r="F9" s="17" t="s">
        <v>11</v>
      </c>
      <c r="G9" s="28">
        <v>1.86</v>
      </c>
      <c r="H9" s="30">
        <v>35.1</v>
      </c>
      <c r="I9" s="35">
        <v>59.3</v>
      </c>
      <c r="J9" s="36"/>
      <c r="K9" s="33">
        <v>6.7000000000000004E-2</v>
      </c>
      <c r="L9" s="28">
        <v>4.25</v>
      </c>
      <c r="M9" s="28">
        <v>0.8</v>
      </c>
      <c r="N9" s="28">
        <v>99.2</v>
      </c>
      <c r="O9" s="30">
        <v>21.3</v>
      </c>
      <c r="P9" s="45">
        <v>20</v>
      </c>
      <c r="Q9" s="33">
        <v>21.4</v>
      </c>
    </row>
    <row r="10" spans="1:17" x14ac:dyDescent="0.2">
      <c r="A10" s="345"/>
      <c r="B10" s="17">
        <v>6</v>
      </c>
      <c r="C10" s="17">
        <v>151212</v>
      </c>
      <c r="D10" s="17" t="s">
        <v>58</v>
      </c>
      <c r="E10" s="17" t="s">
        <v>69</v>
      </c>
      <c r="F10" s="17" t="s">
        <v>11</v>
      </c>
      <c r="G10" s="28">
        <v>1.82</v>
      </c>
      <c r="H10" s="30">
        <v>33.1</v>
      </c>
      <c r="I10" s="35">
        <v>62.4</v>
      </c>
      <c r="J10" s="36"/>
      <c r="K10" s="33">
        <v>0</v>
      </c>
      <c r="L10" s="28">
        <v>4.6500000000000004</v>
      </c>
      <c r="M10" s="28">
        <v>0.65</v>
      </c>
      <c r="N10" s="28">
        <v>99.4</v>
      </c>
      <c r="O10" s="30">
        <v>20.9</v>
      </c>
      <c r="P10" s="45">
        <v>27.3</v>
      </c>
      <c r="Q10" s="33">
        <v>20.9</v>
      </c>
    </row>
    <row r="11" spans="1:17" x14ac:dyDescent="0.2">
      <c r="A11" s="345"/>
      <c r="B11" s="17">
        <v>1</v>
      </c>
      <c r="C11" s="17">
        <v>151214</v>
      </c>
      <c r="D11" s="17" t="s">
        <v>58</v>
      </c>
      <c r="E11" s="17" t="s">
        <v>69</v>
      </c>
      <c r="F11" s="17" t="s">
        <v>11</v>
      </c>
      <c r="G11" s="28">
        <v>2.83</v>
      </c>
      <c r="H11" s="30">
        <v>33.700000000000003</v>
      </c>
      <c r="I11" s="35">
        <v>61.3</v>
      </c>
      <c r="J11" s="36"/>
      <c r="K11" s="33">
        <v>7.3999999999999996E-2</v>
      </c>
      <c r="L11" s="28">
        <v>4.45</v>
      </c>
      <c r="M11" s="28">
        <v>1.76</v>
      </c>
      <c r="N11" s="28">
        <v>98.2</v>
      </c>
      <c r="O11" s="30">
        <v>15.7</v>
      </c>
      <c r="P11" s="45">
        <v>14</v>
      </c>
      <c r="Q11" s="33">
        <v>15.7</v>
      </c>
    </row>
    <row r="12" spans="1:17" x14ac:dyDescent="0.2">
      <c r="A12" s="345"/>
      <c r="B12" s="17">
        <v>4</v>
      </c>
      <c r="C12" s="17">
        <v>151210</v>
      </c>
      <c r="D12" s="17" t="s">
        <v>58</v>
      </c>
      <c r="E12" s="17" t="s">
        <v>69</v>
      </c>
      <c r="F12" s="17" t="s">
        <v>11</v>
      </c>
      <c r="G12" s="28">
        <v>3.26</v>
      </c>
      <c r="H12" s="30">
        <v>35.299999999999997</v>
      </c>
      <c r="I12" s="35">
        <v>59.8</v>
      </c>
      <c r="J12" s="36">
        <f>AVERAGE(I4:I12)</f>
        <v>63.488888888888887</v>
      </c>
      <c r="K12" s="33">
        <v>0</v>
      </c>
      <c r="L12" s="28">
        <v>4.57</v>
      </c>
      <c r="M12" s="28">
        <v>1.48</v>
      </c>
      <c r="N12" s="28">
        <v>98.5</v>
      </c>
      <c r="O12" s="30">
        <v>19.8</v>
      </c>
      <c r="P12" s="45">
        <v>16.3</v>
      </c>
      <c r="Q12" s="33">
        <v>19.8</v>
      </c>
    </row>
    <row r="13" spans="1:17" x14ac:dyDescent="0.2">
      <c r="A13" s="345"/>
      <c r="B13" s="6"/>
      <c r="C13" s="6"/>
      <c r="D13" s="6"/>
      <c r="E13" s="6"/>
      <c r="F13" s="6"/>
      <c r="G13" s="6"/>
      <c r="H13" s="31"/>
      <c r="I13" s="37"/>
      <c r="J13" s="38"/>
      <c r="K13" s="34"/>
      <c r="L13" s="6"/>
      <c r="M13" s="6"/>
      <c r="N13" s="6"/>
      <c r="O13" s="31"/>
      <c r="P13" s="46"/>
      <c r="Q13" s="34"/>
    </row>
    <row r="14" spans="1:17" x14ac:dyDescent="0.2">
      <c r="A14" s="345" t="s">
        <v>91</v>
      </c>
      <c r="B14" s="17">
        <v>3</v>
      </c>
      <c r="C14" s="17">
        <v>151223</v>
      </c>
      <c r="D14" s="17" t="s">
        <v>62</v>
      </c>
      <c r="E14" s="17" t="s">
        <v>69</v>
      </c>
      <c r="F14" s="17" t="s">
        <v>61</v>
      </c>
      <c r="G14" s="28">
        <v>3.53</v>
      </c>
      <c r="H14" s="30">
        <v>29.9</v>
      </c>
      <c r="I14" s="35">
        <v>64.3</v>
      </c>
      <c r="J14" s="36"/>
      <c r="K14" s="33">
        <v>0.52</v>
      </c>
      <c r="L14" s="28">
        <v>10.1</v>
      </c>
      <c r="M14" s="28">
        <v>28</v>
      </c>
      <c r="N14" s="28">
        <v>72</v>
      </c>
      <c r="O14" s="30">
        <v>24.3</v>
      </c>
      <c r="P14" s="45">
        <v>18.3</v>
      </c>
      <c r="Q14" s="33">
        <v>26.6</v>
      </c>
    </row>
    <row r="15" spans="1:17" x14ac:dyDescent="0.2">
      <c r="A15" s="345"/>
      <c r="B15" s="17">
        <v>6</v>
      </c>
      <c r="C15" s="17">
        <v>151219</v>
      </c>
      <c r="D15" s="17" t="s">
        <v>62</v>
      </c>
      <c r="E15" s="17" t="s">
        <v>69</v>
      </c>
      <c r="F15" s="17" t="s">
        <v>61</v>
      </c>
      <c r="G15" s="28">
        <v>2.59</v>
      </c>
      <c r="H15" s="30">
        <v>35.1</v>
      </c>
      <c r="I15" s="35">
        <v>59.5</v>
      </c>
      <c r="J15" s="36"/>
      <c r="K15" s="33">
        <v>2.1800000000000002</v>
      </c>
      <c r="L15" s="28">
        <v>5.24</v>
      </c>
      <c r="M15" s="28">
        <v>18.100000000000001</v>
      </c>
      <c r="N15" s="28">
        <v>81.900000000000006</v>
      </c>
      <c r="O15" s="30">
        <v>30.5</v>
      </c>
      <c r="P15" s="45">
        <v>24.9</v>
      </c>
      <c r="Q15" s="33">
        <v>31.8</v>
      </c>
    </row>
    <row r="16" spans="1:17" x14ac:dyDescent="0.2">
      <c r="A16" s="345"/>
      <c r="B16" s="17">
        <v>2</v>
      </c>
      <c r="C16" s="17">
        <v>151215</v>
      </c>
      <c r="D16" s="17" t="s">
        <v>62</v>
      </c>
      <c r="E16" s="17" t="s">
        <v>69</v>
      </c>
      <c r="F16" s="17" t="s">
        <v>61</v>
      </c>
      <c r="G16" s="28">
        <v>2.98</v>
      </c>
      <c r="H16" s="30">
        <v>26.4</v>
      </c>
      <c r="I16" s="35">
        <v>69.2</v>
      </c>
      <c r="J16" s="36"/>
      <c r="K16" s="33">
        <v>0.31</v>
      </c>
      <c r="L16" s="28">
        <v>4.3</v>
      </c>
      <c r="M16" s="28">
        <v>21.8</v>
      </c>
      <c r="N16" s="28">
        <v>78.2</v>
      </c>
      <c r="O16" s="30">
        <v>24.1</v>
      </c>
      <c r="P16" s="45">
        <v>14.6</v>
      </c>
      <c r="Q16" s="33">
        <v>26.7</v>
      </c>
    </row>
    <row r="17" spans="1:21" x14ac:dyDescent="0.2">
      <c r="A17" s="345"/>
      <c r="B17" s="17">
        <v>7</v>
      </c>
      <c r="C17" s="17">
        <v>151213</v>
      </c>
      <c r="D17" s="17" t="s">
        <v>62</v>
      </c>
      <c r="E17" s="17" t="s">
        <v>69</v>
      </c>
      <c r="F17" s="17" t="s">
        <v>61</v>
      </c>
      <c r="G17" s="28">
        <v>2.4300000000000002</v>
      </c>
      <c r="H17" s="30">
        <v>32.5</v>
      </c>
      <c r="I17" s="35">
        <v>62.5</v>
      </c>
      <c r="J17" s="36">
        <f>AVERAGE(I14:I17)</f>
        <v>63.875</v>
      </c>
      <c r="K17" s="33">
        <v>0.53</v>
      </c>
      <c r="L17" s="28">
        <v>4.17</v>
      </c>
      <c r="M17" s="28">
        <v>25.1</v>
      </c>
      <c r="N17" s="28">
        <v>74.900000000000006</v>
      </c>
      <c r="O17" s="30">
        <v>20.3</v>
      </c>
      <c r="P17" s="45">
        <v>14.5</v>
      </c>
      <c r="Q17" s="33">
        <v>22.3</v>
      </c>
    </row>
    <row r="18" spans="1:21" x14ac:dyDescent="0.2">
      <c r="A18" s="345"/>
      <c r="B18" s="6"/>
      <c r="C18" s="6"/>
      <c r="D18" s="6"/>
      <c r="E18" s="6"/>
      <c r="F18" s="6"/>
      <c r="G18" s="6"/>
      <c r="H18" s="31"/>
      <c r="I18" s="37"/>
      <c r="J18" s="38"/>
      <c r="K18" s="34"/>
      <c r="L18" s="6"/>
      <c r="M18" s="6"/>
      <c r="N18" s="6"/>
      <c r="O18" s="31"/>
      <c r="P18" s="46"/>
      <c r="Q18" s="34"/>
    </row>
    <row r="19" spans="1:21" x14ac:dyDescent="0.2">
      <c r="A19" s="341" t="s">
        <v>90</v>
      </c>
      <c r="B19" s="17">
        <v>7</v>
      </c>
      <c r="C19" s="17">
        <v>151220</v>
      </c>
      <c r="D19" s="17" t="s">
        <v>58</v>
      </c>
      <c r="E19" s="17" t="s">
        <v>69</v>
      </c>
      <c r="F19" s="17" t="s">
        <v>61</v>
      </c>
      <c r="G19" s="28">
        <v>2.33</v>
      </c>
      <c r="H19" s="30">
        <v>46.6</v>
      </c>
      <c r="I19" s="35">
        <v>47.4</v>
      </c>
      <c r="J19" s="36"/>
      <c r="K19" s="33">
        <v>0.36</v>
      </c>
      <c r="L19" s="28">
        <v>4.3600000000000003</v>
      </c>
      <c r="M19" s="28">
        <v>23.6</v>
      </c>
      <c r="N19" s="28">
        <v>76.400000000000006</v>
      </c>
      <c r="O19" s="30">
        <v>20.8</v>
      </c>
      <c r="P19" s="45">
        <v>17.600000000000001</v>
      </c>
      <c r="Q19" s="33">
        <v>21.7</v>
      </c>
    </row>
    <row r="20" spans="1:21" x14ac:dyDescent="0.2">
      <c r="A20" s="339"/>
      <c r="B20" s="17">
        <v>3</v>
      </c>
      <c r="C20" s="17">
        <v>151209</v>
      </c>
      <c r="D20" s="17" t="s">
        <v>58</v>
      </c>
      <c r="E20" s="17" t="s">
        <v>69</v>
      </c>
      <c r="F20" s="17" t="s">
        <v>61</v>
      </c>
      <c r="G20" s="28">
        <v>1.97</v>
      </c>
      <c r="H20" s="30">
        <v>41.4</v>
      </c>
      <c r="I20" s="35">
        <v>53.8</v>
      </c>
      <c r="J20" s="36"/>
      <c r="K20" s="33">
        <v>0.39</v>
      </c>
      <c r="L20" s="28">
        <v>7.41</v>
      </c>
      <c r="M20" s="28">
        <v>21.2</v>
      </c>
      <c r="N20" s="28">
        <v>78.8</v>
      </c>
      <c r="O20" s="30">
        <v>19.7</v>
      </c>
      <c r="P20" s="45">
        <v>15.8</v>
      </c>
      <c r="Q20" s="33">
        <v>20.8</v>
      </c>
    </row>
    <row r="21" spans="1:21" x14ac:dyDescent="0.2">
      <c r="A21" s="339"/>
      <c r="B21" s="17">
        <v>2</v>
      </c>
      <c r="C21" s="17">
        <v>151215</v>
      </c>
      <c r="D21" s="17" t="s">
        <v>58</v>
      </c>
      <c r="E21" s="17" t="s">
        <v>69</v>
      </c>
      <c r="F21" s="17" t="s">
        <v>61</v>
      </c>
      <c r="G21" s="28">
        <v>2.1800000000000002</v>
      </c>
      <c r="H21" s="30">
        <v>42.1</v>
      </c>
      <c r="I21" s="35">
        <v>53</v>
      </c>
      <c r="J21" s="36"/>
      <c r="K21" s="33">
        <v>0</v>
      </c>
      <c r="L21" s="28">
        <v>5.03</v>
      </c>
      <c r="M21" s="28">
        <v>18.2</v>
      </c>
      <c r="N21" s="28">
        <v>81.8</v>
      </c>
      <c r="O21" s="30">
        <v>17.2</v>
      </c>
      <c r="P21" s="45">
        <v>16.5</v>
      </c>
      <c r="Q21" s="33">
        <v>17.399999999999999</v>
      </c>
    </row>
    <row r="22" spans="1:21" x14ac:dyDescent="0.2">
      <c r="A22" s="339"/>
      <c r="B22" s="17">
        <v>3</v>
      </c>
      <c r="C22" s="17">
        <v>151209</v>
      </c>
      <c r="D22" s="17" t="s">
        <v>58</v>
      </c>
      <c r="E22" s="17" t="s">
        <v>69</v>
      </c>
      <c r="F22" s="17" t="s">
        <v>61</v>
      </c>
      <c r="G22" s="28">
        <v>2.02</v>
      </c>
      <c r="H22" s="30">
        <v>52.3</v>
      </c>
      <c r="I22" s="35">
        <v>42.6</v>
      </c>
      <c r="J22" s="36"/>
      <c r="K22" s="33">
        <v>0.69</v>
      </c>
      <c r="L22" s="28">
        <v>4.8899999999999997</v>
      </c>
      <c r="M22" s="28">
        <v>22.4</v>
      </c>
      <c r="N22" s="28">
        <v>77.599999999999994</v>
      </c>
      <c r="O22" s="30">
        <v>18</v>
      </c>
      <c r="P22" s="45">
        <v>14.1</v>
      </c>
      <c r="Q22" s="33">
        <v>19.100000000000001</v>
      </c>
    </row>
    <row r="23" spans="1:21" x14ac:dyDescent="0.2">
      <c r="A23" s="339"/>
      <c r="B23" s="17">
        <v>5</v>
      </c>
      <c r="C23" s="17">
        <v>151211</v>
      </c>
      <c r="D23" s="17" t="s">
        <v>58</v>
      </c>
      <c r="E23" s="17" t="s">
        <v>69</v>
      </c>
      <c r="F23" s="17" t="s">
        <v>61</v>
      </c>
      <c r="G23" s="28">
        <v>3.26</v>
      </c>
      <c r="H23" s="30">
        <v>45.9</v>
      </c>
      <c r="I23" s="35">
        <v>48.6</v>
      </c>
      <c r="J23" s="36"/>
      <c r="K23" s="33">
        <v>0.31</v>
      </c>
      <c r="L23" s="28">
        <v>9.0399999999999991</v>
      </c>
      <c r="M23" s="28">
        <v>16.8</v>
      </c>
      <c r="N23" s="28">
        <v>83.2</v>
      </c>
      <c r="O23" s="30">
        <v>15.7</v>
      </c>
      <c r="P23" s="45">
        <v>11.1</v>
      </c>
      <c r="Q23" s="33">
        <v>16.600000000000001</v>
      </c>
    </row>
    <row r="24" spans="1:21" ht="17" thickBot="1" x14ac:dyDescent="0.25">
      <c r="A24" s="340"/>
      <c r="B24" s="17">
        <v>6</v>
      </c>
      <c r="C24" s="110">
        <v>151212</v>
      </c>
      <c r="D24" s="110" t="s">
        <v>58</v>
      </c>
      <c r="E24" s="110" t="s">
        <v>69</v>
      </c>
      <c r="F24" s="110" t="s">
        <v>61</v>
      </c>
      <c r="G24" s="111">
        <v>2.44</v>
      </c>
      <c r="H24" s="112">
        <v>39.9</v>
      </c>
      <c r="I24" s="113">
        <v>54.7</v>
      </c>
      <c r="J24" s="114">
        <f>AVERAGE(I19:I24)</f>
        <v>50.016666666666659</v>
      </c>
      <c r="K24" s="115">
        <v>0.24</v>
      </c>
      <c r="L24" s="111">
        <v>12.7</v>
      </c>
      <c r="M24" s="111">
        <v>21.1</v>
      </c>
      <c r="N24" s="28">
        <v>78.900000000000006</v>
      </c>
      <c r="O24" s="112">
        <v>22.3</v>
      </c>
      <c r="P24" s="123">
        <v>17.5</v>
      </c>
      <c r="Q24" s="115">
        <v>23.6</v>
      </c>
    </row>
    <row r="25" spans="1:21" x14ac:dyDescent="0.2">
      <c r="C25" s="116"/>
      <c r="D25" s="117"/>
      <c r="E25" s="117"/>
      <c r="F25" s="117"/>
      <c r="G25" s="117"/>
      <c r="H25" s="117"/>
      <c r="I25" s="117"/>
      <c r="J25" s="117"/>
      <c r="K25" s="117"/>
      <c r="L25" s="117"/>
      <c r="M25" s="118"/>
      <c r="O25" s="116"/>
      <c r="P25" s="117"/>
      <c r="Q25" s="117"/>
      <c r="R25" s="117"/>
      <c r="S25" s="117"/>
      <c r="T25" s="117"/>
      <c r="U25" s="118"/>
    </row>
    <row r="26" spans="1:21" x14ac:dyDescent="0.2">
      <c r="C26" s="122" t="s">
        <v>160</v>
      </c>
      <c r="M26" s="3"/>
      <c r="O26" s="122" t="s">
        <v>161</v>
      </c>
      <c r="U26" s="3"/>
    </row>
    <row r="27" spans="1:21" x14ac:dyDescent="0.2">
      <c r="C27" s="2"/>
      <c r="M27" s="3"/>
      <c r="O27" s="2"/>
      <c r="U27" s="3"/>
    </row>
    <row r="28" spans="1:21" x14ac:dyDescent="0.2">
      <c r="C28" s="2"/>
      <c r="M28" s="3"/>
      <c r="O28" s="2"/>
      <c r="U28" s="3"/>
    </row>
    <row r="29" spans="1:21" x14ac:dyDescent="0.2">
      <c r="C29" s="2"/>
      <c r="M29" s="3"/>
      <c r="O29" s="2"/>
      <c r="U29" s="3"/>
    </row>
    <row r="30" spans="1:21" x14ac:dyDescent="0.2">
      <c r="C30" s="2"/>
      <c r="M30" s="3"/>
      <c r="O30" s="2"/>
      <c r="U30" s="3"/>
    </row>
    <row r="31" spans="1:21" x14ac:dyDescent="0.2">
      <c r="C31" s="2"/>
      <c r="M31" s="3"/>
      <c r="O31" s="2"/>
      <c r="U31" s="3"/>
    </row>
    <row r="32" spans="1:21" x14ac:dyDescent="0.2">
      <c r="C32" s="2"/>
      <c r="M32" s="3"/>
      <c r="O32" s="2"/>
      <c r="U32" s="3"/>
    </row>
    <row r="33" spans="3:21" x14ac:dyDescent="0.2">
      <c r="C33" s="2"/>
      <c r="M33" s="3"/>
      <c r="O33" s="2"/>
      <c r="U33" s="3"/>
    </row>
    <row r="34" spans="3:21" x14ac:dyDescent="0.2">
      <c r="C34" s="2"/>
      <c r="M34" s="3"/>
      <c r="O34" s="2"/>
      <c r="U34" s="3"/>
    </row>
    <row r="35" spans="3:21" x14ac:dyDescent="0.2">
      <c r="C35" s="2"/>
      <c r="M35" s="3"/>
      <c r="O35" s="2"/>
      <c r="U35" s="3"/>
    </row>
    <row r="36" spans="3:21" x14ac:dyDescent="0.2">
      <c r="C36" s="2"/>
      <c r="M36" s="3"/>
      <c r="O36" s="2"/>
      <c r="U36" s="3"/>
    </row>
    <row r="37" spans="3:21" x14ac:dyDescent="0.2">
      <c r="C37" s="2"/>
      <c r="M37" s="3"/>
      <c r="O37" s="2"/>
      <c r="U37" s="3"/>
    </row>
    <row r="38" spans="3:21" x14ac:dyDescent="0.2">
      <c r="C38" s="2"/>
      <c r="M38" s="3"/>
      <c r="O38" s="2"/>
      <c r="U38" s="3"/>
    </row>
    <row r="39" spans="3:21" x14ac:dyDescent="0.2">
      <c r="C39" s="2"/>
      <c r="M39" s="3"/>
      <c r="O39" s="2"/>
      <c r="U39" s="3"/>
    </row>
    <row r="40" spans="3:21" x14ac:dyDescent="0.2">
      <c r="C40" s="2"/>
      <c r="M40" s="3"/>
      <c r="O40" s="2"/>
      <c r="U40" s="3"/>
    </row>
    <row r="41" spans="3:21" x14ac:dyDescent="0.2">
      <c r="C41" s="2"/>
      <c r="M41" s="3"/>
      <c r="O41" s="2"/>
      <c r="U41" s="3"/>
    </row>
    <row r="42" spans="3:21" x14ac:dyDescent="0.2">
      <c r="C42" s="2"/>
      <c r="M42" s="3"/>
      <c r="O42" s="2"/>
      <c r="U42" s="3"/>
    </row>
    <row r="43" spans="3:21" x14ac:dyDescent="0.2">
      <c r="C43" s="2"/>
      <c r="M43" s="3"/>
      <c r="O43" s="2"/>
      <c r="U43" s="3"/>
    </row>
    <row r="44" spans="3:21" ht="17" thickBot="1" x14ac:dyDescent="0.25">
      <c r="C44" s="119"/>
      <c r="D44" s="120"/>
      <c r="E44" s="120"/>
      <c r="F44" s="120"/>
      <c r="G44" s="120"/>
      <c r="H44" s="120"/>
      <c r="I44" s="120"/>
      <c r="J44" s="120"/>
      <c r="K44" s="120"/>
      <c r="L44" s="120"/>
      <c r="M44" s="121"/>
      <c r="O44" s="2"/>
      <c r="U44" s="3"/>
    </row>
    <row r="45" spans="3:21" x14ac:dyDescent="0.2">
      <c r="O45" s="2"/>
      <c r="U45" s="3"/>
    </row>
    <row r="46" spans="3:21" x14ac:dyDescent="0.2">
      <c r="O46" s="2"/>
      <c r="U46" s="3"/>
    </row>
    <row r="47" spans="3:21" x14ac:dyDescent="0.2">
      <c r="O47" s="2"/>
      <c r="U47" s="3"/>
    </row>
    <row r="48" spans="3:21" x14ac:dyDescent="0.2">
      <c r="O48" s="2"/>
      <c r="U48" s="3"/>
    </row>
    <row r="49" spans="15:21" x14ac:dyDescent="0.2">
      <c r="O49" s="2"/>
      <c r="U49" s="3"/>
    </row>
    <row r="50" spans="15:21" x14ac:dyDescent="0.2">
      <c r="O50" s="2"/>
      <c r="U50" s="3"/>
    </row>
    <row r="51" spans="15:21" x14ac:dyDescent="0.2">
      <c r="O51" s="2"/>
      <c r="U51" s="3"/>
    </row>
    <row r="52" spans="15:21" x14ac:dyDescent="0.2">
      <c r="O52" s="2"/>
      <c r="U52" s="3"/>
    </row>
    <row r="53" spans="15:21" x14ac:dyDescent="0.2">
      <c r="O53" s="2"/>
      <c r="U53" s="3"/>
    </row>
    <row r="54" spans="15:21" x14ac:dyDescent="0.2">
      <c r="O54" s="2"/>
      <c r="U54" s="3"/>
    </row>
    <row r="55" spans="15:21" ht="17" thickBot="1" x14ac:dyDescent="0.25">
      <c r="O55" s="119"/>
      <c r="P55" s="120"/>
      <c r="Q55" s="120"/>
      <c r="R55" s="120"/>
      <c r="S55" s="120"/>
      <c r="T55" s="120"/>
      <c r="U55" s="121"/>
    </row>
  </sheetData>
  <mergeCells count="5">
    <mergeCell ref="D2:F2"/>
    <mergeCell ref="I3:J3"/>
    <mergeCell ref="A19:A24"/>
    <mergeCell ref="A4:A13"/>
    <mergeCell ref="A14:A1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C6EE0-DC81-254F-8DCF-ED95B06798A4}">
  <dimension ref="A1:N109"/>
  <sheetViews>
    <sheetView zoomScale="97" zoomScaleNormal="120" workbookViewId="0">
      <selection activeCell="C27" sqref="C27"/>
    </sheetView>
  </sheetViews>
  <sheetFormatPr baseColWidth="10" defaultRowHeight="16" x14ac:dyDescent="0.2"/>
  <cols>
    <col min="1" max="1" width="10.83203125" style="49"/>
    <col min="2" max="2" width="17.83203125" style="49" customWidth="1"/>
    <col min="3" max="3" width="18.5" style="49" customWidth="1"/>
    <col min="4" max="4" width="22.6640625" style="49" customWidth="1"/>
    <col min="5" max="5" width="26" style="49" customWidth="1"/>
    <col min="6" max="6" width="15" customWidth="1"/>
    <col min="7" max="7" width="22.83203125" style="49" customWidth="1"/>
    <col min="8" max="8" width="21.6640625" style="49" customWidth="1"/>
    <col min="9" max="9" width="10.83203125" style="49"/>
    <col min="10" max="10" width="20.83203125" style="49" customWidth="1"/>
    <col min="11" max="11" width="21.1640625" style="49" customWidth="1"/>
    <col min="12" max="12" width="18.33203125" style="49" customWidth="1"/>
    <col min="13" max="13" width="19.5" style="49" bestFit="1" customWidth="1"/>
    <col min="14" max="14" width="23" style="49" customWidth="1"/>
    <col min="15" max="15" width="10.83203125" style="49"/>
    <col min="16" max="16" width="19.5" style="49" customWidth="1"/>
    <col min="17" max="17" width="23.1640625" style="49" customWidth="1"/>
    <col min="18" max="16384" width="10.83203125" style="49"/>
  </cols>
  <sheetData>
    <row r="1" spans="1:14" ht="21" x14ac:dyDescent="0.25">
      <c r="B1" s="266"/>
      <c r="C1" s="362" t="s">
        <v>219</v>
      </c>
      <c r="D1" s="362"/>
      <c r="E1" s="362"/>
      <c r="F1" s="359" t="s">
        <v>220</v>
      </c>
      <c r="G1" s="360"/>
    </row>
    <row r="2" spans="1:14" s="136" customFormat="1" ht="16" customHeight="1" x14ac:dyDescent="0.2">
      <c r="A2" s="7"/>
      <c r="B2" s="7"/>
      <c r="C2" s="7" t="s">
        <v>213</v>
      </c>
      <c r="D2" s="7" t="s">
        <v>214</v>
      </c>
      <c r="E2" s="257" t="s">
        <v>215</v>
      </c>
      <c r="F2" s="274" t="s">
        <v>221</v>
      </c>
      <c r="G2" s="7" t="s">
        <v>222</v>
      </c>
      <c r="H2" s="12"/>
    </row>
    <row r="3" spans="1:14" ht="16" customHeight="1" x14ac:dyDescent="0.2">
      <c r="A3" s="354" t="s">
        <v>216</v>
      </c>
      <c r="B3" s="341" t="s">
        <v>245</v>
      </c>
      <c r="C3" s="289">
        <v>0</v>
      </c>
      <c r="D3" s="289">
        <v>0.25</v>
      </c>
      <c r="E3" s="290">
        <v>0.75</v>
      </c>
      <c r="F3" s="275">
        <v>3</v>
      </c>
      <c r="G3" s="17">
        <v>0</v>
      </c>
    </row>
    <row r="4" spans="1:14" x14ac:dyDescent="0.2">
      <c r="A4" s="351"/>
      <c r="B4" s="339"/>
      <c r="C4" s="289">
        <v>0</v>
      </c>
      <c r="D4" s="289">
        <v>0</v>
      </c>
      <c r="E4" s="290">
        <v>1</v>
      </c>
      <c r="F4" s="275">
        <v>3</v>
      </c>
      <c r="G4" s="17">
        <v>0</v>
      </c>
      <c r="J4" s="259"/>
      <c r="K4" s="259"/>
      <c r="L4" s="259"/>
      <c r="M4" s="259"/>
      <c r="N4" s="259"/>
    </row>
    <row r="5" spans="1:14" x14ac:dyDescent="0.2">
      <c r="A5" s="351"/>
      <c r="B5" s="339"/>
      <c r="C5" s="289">
        <v>0</v>
      </c>
      <c r="D5" s="289">
        <v>0.33333333333333331</v>
      </c>
      <c r="E5" s="290">
        <v>0.66666666666666663</v>
      </c>
      <c r="F5" s="275">
        <v>2</v>
      </c>
      <c r="G5" s="17">
        <v>0</v>
      </c>
      <c r="J5" s="260"/>
      <c r="K5" s="259"/>
      <c r="L5" s="259"/>
      <c r="M5" s="259"/>
      <c r="N5" s="259"/>
    </row>
    <row r="6" spans="1:14" x14ac:dyDescent="0.2">
      <c r="A6" s="351"/>
      <c r="B6" s="339"/>
      <c r="C6" s="289">
        <v>0</v>
      </c>
      <c r="D6" s="289">
        <v>0.66666666666666663</v>
      </c>
      <c r="E6" s="290">
        <v>0.33333333333333331</v>
      </c>
      <c r="F6" s="275">
        <v>1</v>
      </c>
      <c r="G6" s="17">
        <v>0</v>
      </c>
      <c r="J6" s="259"/>
      <c r="K6" s="259"/>
      <c r="L6" s="259"/>
      <c r="M6" s="259"/>
      <c r="N6" s="259"/>
    </row>
    <row r="7" spans="1:14" x14ac:dyDescent="0.2">
      <c r="A7" s="351"/>
      <c r="B7" s="339"/>
      <c r="C7" s="289">
        <v>0</v>
      </c>
      <c r="D7" s="289">
        <v>0.33333333333333331</v>
      </c>
      <c r="E7" s="290">
        <v>0.66666666666666663</v>
      </c>
      <c r="F7" s="275">
        <v>2</v>
      </c>
      <c r="G7" s="17">
        <v>0</v>
      </c>
      <c r="J7" s="259"/>
      <c r="K7" s="259"/>
      <c r="L7" s="259"/>
      <c r="M7" s="259"/>
      <c r="N7" s="259"/>
    </row>
    <row r="8" spans="1:14" x14ac:dyDescent="0.2">
      <c r="A8" s="351"/>
      <c r="B8" s="339"/>
      <c r="C8" s="289">
        <v>0</v>
      </c>
      <c r="D8" s="289">
        <v>0.25</v>
      </c>
      <c r="E8" s="291">
        <v>0.75</v>
      </c>
      <c r="F8" s="277">
        <v>3</v>
      </c>
      <c r="G8" s="17">
        <v>0</v>
      </c>
      <c r="J8" s="259"/>
      <c r="K8" s="260"/>
      <c r="L8" s="260"/>
      <c r="M8" s="260"/>
      <c r="N8" s="259"/>
    </row>
    <row r="9" spans="1:14" x14ac:dyDescent="0.2">
      <c r="A9" s="351"/>
      <c r="B9" s="339"/>
      <c r="C9" s="289">
        <v>0.33333333333333331</v>
      </c>
      <c r="D9" s="289">
        <v>0</v>
      </c>
      <c r="E9" s="290">
        <v>0.66666666666666663</v>
      </c>
      <c r="F9" s="275">
        <v>2</v>
      </c>
      <c r="G9" s="17">
        <v>0</v>
      </c>
      <c r="J9" s="259"/>
      <c r="K9" s="259"/>
      <c r="L9" s="259"/>
      <c r="M9" s="259"/>
      <c r="N9" s="259"/>
    </row>
    <row r="10" spans="1:14" x14ac:dyDescent="0.2">
      <c r="A10" s="351"/>
      <c r="B10" s="339"/>
      <c r="C10" s="289">
        <v>0</v>
      </c>
      <c r="D10" s="289">
        <v>1</v>
      </c>
      <c r="E10" s="291">
        <v>0</v>
      </c>
      <c r="F10" s="277">
        <v>0</v>
      </c>
      <c r="G10" s="17">
        <v>0</v>
      </c>
      <c r="J10" s="259"/>
      <c r="K10" s="260"/>
      <c r="L10" s="260"/>
      <c r="M10" s="260"/>
      <c r="N10" s="259"/>
    </row>
    <row r="11" spans="1:14" ht="17" thickBot="1" x14ac:dyDescent="0.25">
      <c r="A11" s="351"/>
      <c r="B11" s="268" t="s">
        <v>7</v>
      </c>
      <c r="C11" s="292">
        <f>AVERAGE(C3:C10)</f>
        <v>4.1666666666666664E-2</v>
      </c>
      <c r="D11" s="292">
        <f t="shared" ref="D11" si="0">AVERAGE(D3:D10)</f>
        <v>0.35416666666666663</v>
      </c>
      <c r="E11" s="292">
        <f>AVERAGE(E3:E10)</f>
        <v>0.60416666666666663</v>
      </c>
      <c r="F11" s="276"/>
      <c r="G11" s="269"/>
      <c r="J11" s="265" t="s">
        <v>225</v>
      </c>
      <c r="K11" s="264" t="s">
        <v>221</v>
      </c>
      <c r="L11" s="264" t="s">
        <v>222</v>
      </c>
      <c r="M11" s="264" t="s">
        <v>223</v>
      </c>
      <c r="N11" s="263" t="s">
        <v>224</v>
      </c>
    </row>
    <row r="12" spans="1:14" x14ac:dyDescent="0.2">
      <c r="A12" s="351"/>
      <c r="B12" s="353" t="s">
        <v>246</v>
      </c>
      <c r="C12" s="293">
        <v>0</v>
      </c>
      <c r="D12" s="293">
        <v>0</v>
      </c>
      <c r="E12" s="294">
        <v>1</v>
      </c>
      <c r="F12" s="278">
        <v>3</v>
      </c>
      <c r="G12" s="130">
        <v>0</v>
      </c>
      <c r="J12" s="262" t="s">
        <v>210</v>
      </c>
      <c r="K12" s="258">
        <f>SUM(F3:F10)+SUM(F12:F19)</f>
        <v>36</v>
      </c>
      <c r="L12" s="261">
        <f>SUM(G3:G10)+SUM(G12:G19)</f>
        <v>3</v>
      </c>
      <c r="M12" s="304">
        <f>L12/K12</f>
        <v>8.3333333333333329E-2</v>
      </c>
      <c r="N12" s="305">
        <f>1-M12</f>
        <v>0.91666666666666663</v>
      </c>
    </row>
    <row r="13" spans="1:14" x14ac:dyDescent="0.2">
      <c r="A13" s="351"/>
      <c r="B13" s="339"/>
      <c r="C13" s="289">
        <v>0</v>
      </c>
      <c r="D13" s="289">
        <v>0</v>
      </c>
      <c r="E13" s="290">
        <v>1</v>
      </c>
      <c r="F13" s="275">
        <v>3</v>
      </c>
      <c r="G13" s="17">
        <v>0</v>
      </c>
      <c r="J13" s="262" t="s">
        <v>230</v>
      </c>
      <c r="K13" s="258">
        <f>SUM(F34:F41)+SUM(F43:F52)+SUM(F54:F61)</f>
        <v>16</v>
      </c>
      <c r="L13" s="261">
        <f>SUM(G34:G41)+SUM(G43:G52)+SUM(G54:G61)</f>
        <v>5</v>
      </c>
      <c r="M13" s="304">
        <f t="shared" ref="M13:M14" si="1">L13/K13</f>
        <v>0.3125</v>
      </c>
      <c r="N13" s="305">
        <f t="shared" ref="N13:N14" si="2">1-M13</f>
        <v>0.6875</v>
      </c>
    </row>
    <row r="14" spans="1:14" x14ac:dyDescent="0.2">
      <c r="A14" s="351"/>
      <c r="B14" s="339"/>
      <c r="C14" s="289">
        <v>0</v>
      </c>
      <c r="D14" s="289">
        <v>0</v>
      </c>
      <c r="E14" s="290">
        <v>1</v>
      </c>
      <c r="F14" s="275">
        <v>4</v>
      </c>
      <c r="G14" s="17">
        <v>0</v>
      </c>
      <c r="J14" s="262" t="s">
        <v>231</v>
      </c>
      <c r="K14" s="258">
        <f>SUM(F77:F84)+SUM(F86:F93)</f>
        <v>2</v>
      </c>
      <c r="L14" s="262">
        <f>SUM(G77:G84)+SUM(G86:G93)</f>
        <v>2</v>
      </c>
      <c r="M14" s="304">
        <f t="shared" si="1"/>
        <v>1</v>
      </c>
      <c r="N14" s="305">
        <f t="shared" si="2"/>
        <v>0</v>
      </c>
    </row>
    <row r="15" spans="1:14" x14ac:dyDescent="0.2">
      <c r="A15" s="351"/>
      <c r="B15" s="339"/>
      <c r="C15" s="289">
        <v>0</v>
      </c>
      <c r="D15" s="289">
        <v>0.5</v>
      </c>
      <c r="E15" s="290">
        <v>0.5</v>
      </c>
      <c r="F15" s="275">
        <v>1</v>
      </c>
      <c r="G15" s="17">
        <v>1</v>
      </c>
      <c r="J15" s="259"/>
      <c r="K15" s="259"/>
      <c r="L15" s="259"/>
      <c r="M15" s="306"/>
      <c r="N15" s="306"/>
    </row>
    <row r="16" spans="1:14" x14ac:dyDescent="0.2">
      <c r="A16" s="351"/>
      <c r="B16" s="339"/>
      <c r="C16" s="289">
        <v>0</v>
      </c>
      <c r="D16" s="289">
        <v>0</v>
      </c>
      <c r="E16" s="290">
        <v>1</v>
      </c>
      <c r="F16" s="275">
        <v>2</v>
      </c>
      <c r="G16" s="17">
        <v>0</v>
      </c>
      <c r="J16" s="259"/>
      <c r="K16" s="259"/>
      <c r="L16" s="259"/>
      <c r="M16" s="306"/>
      <c r="N16" s="306"/>
    </row>
    <row r="17" spans="1:14" ht="16" customHeight="1" x14ac:dyDescent="0.2">
      <c r="A17" s="351"/>
      <c r="B17" s="339"/>
      <c r="C17" s="289">
        <v>0.33333333333333331</v>
      </c>
      <c r="D17" s="289">
        <v>0</v>
      </c>
      <c r="E17" s="291">
        <v>0.66666666666666663</v>
      </c>
      <c r="F17" s="277">
        <v>2</v>
      </c>
      <c r="G17" s="17">
        <v>2</v>
      </c>
      <c r="J17" s="259"/>
      <c r="K17" s="259"/>
      <c r="L17" s="259"/>
      <c r="M17" s="306"/>
      <c r="N17" s="306"/>
    </row>
    <row r="18" spans="1:14" x14ac:dyDescent="0.2">
      <c r="A18" s="351"/>
      <c r="B18" s="339"/>
      <c r="C18" s="289">
        <v>0</v>
      </c>
      <c r="D18" s="289">
        <v>0</v>
      </c>
      <c r="E18" s="290">
        <v>1</v>
      </c>
      <c r="F18" s="275">
        <v>3</v>
      </c>
      <c r="G18" s="17">
        <v>0</v>
      </c>
      <c r="J18" s="267" t="s">
        <v>226</v>
      </c>
      <c r="K18" s="264" t="s">
        <v>221</v>
      </c>
      <c r="L18" s="264" t="s">
        <v>222</v>
      </c>
      <c r="M18" s="307" t="s">
        <v>223</v>
      </c>
      <c r="N18" s="308" t="s">
        <v>224</v>
      </c>
    </row>
    <row r="19" spans="1:14" ht="16" customHeight="1" x14ac:dyDescent="0.2">
      <c r="A19" s="351"/>
      <c r="B19" s="339"/>
      <c r="C19" s="289">
        <v>0</v>
      </c>
      <c r="D19" s="289">
        <v>0</v>
      </c>
      <c r="E19" s="291">
        <v>1</v>
      </c>
      <c r="F19" s="277">
        <v>2</v>
      </c>
      <c r="G19" s="17">
        <v>0</v>
      </c>
      <c r="J19" s="262" t="s">
        <v>210</v>
      </c>
      <c r="K19" s="258">
        <f>SUM(F21:F26)+SUM(F28:F32)</f>
        <v>35</v>
      </c>
      <c r="L19" s="261">
        <f>SUM(G21:G26)+SUM(G28:G32)</f>
        <v>7</v>
      </c>
      <c r="M19" s="304">
        <f>L19/K19</f>
        <v>0.2</v>
      </c>
      <c r="N19" s="305">
        <f>1-M19</f>
        <v>0.8</v>
      </c>
    </row>
    <row r="20" spans="1:14" ht="16" customHeight="1" thickBot="1" x14ac:dyDescent="0.25">
      <c r="A20" s="351"/>
      <c r="B20" s="268" t="s">
        <v>7</v>
      </c>
      <c r="C20" s="292">
        <f>AVERAGE(C12:C19)</f>
        <v>4.1666666666666664E-2</v>
      </c>
      <c r="D20" s="292">
        <f t="shared" ref="D20:E20" si="3">AVERAGE(D12:D19)</f>
        <v>6.25E-2</v>
      </c>
      <c r="E20" s="292">
        <f t="shared" si="3"/>
        <v>0.89583333333333337</v>
      </c>
      <c r="F20" s="276"/>
      <c r="G20" s="269"/>
      <c r="J20" s="262" t="s">
        <v>230</v>
      </c>
      <c r="K20" s="258">
        <f>SUM(F63:F68)+SUM(F70:F75)</f>
        <v>3</v>
      </c>
      <c r="L20" s="261">
        <f>SUM(G63:G68)+SUM(G70:G75)</f>
        <v>1</v>
      </c>
      <c r="M20" s="304">
        <f t="shared" ref="M20:M21" si="4">L20/K20</f>
        <v>0.33333333333333331</v>
      </c>
      <c r="N20" s="305">
        <f t="shared" ref="N20:N21" si="5">1-M20</f>
        <v>0.66666666666666674</v>
      </c>
    </row>
    <row r="21" spans="1:14" ht="16" customHeight="1" x14ac:dyDescent="0.2">
      <c r="A21" s="351"/>
      <c r="B21" s="353" t="s">
        <v>247</v>
      </c>
      <c r="C21" s="293">
        <v>0</v>
      </c>
      <c r="D21" s="293">
        <v>0.44444444444444442</v>
      </c>
      <c r="E21" s="294">
        <v>0.55555555555555558</v>
      </c>
      <c r="F21" s="278">
        <v>5</v>
      </c>
      <c r="G21" s="17">
        <v>3</v>
      </c>
      <c r="J21" s="262" t="s">
        <v>231</v>
      </c>
      <c r="K21" s="258">
        <f>SUM(F95:F100)+SUM(F102:F107)</f>
        <v>7</v>
      </c>
      <c r="L21" s="262">
        <f>SUM(G95:G100)+SUM(G102:G107)</f>
        <v>5</v>
      </c>
      <c r="M21" s="304">
        <f t="shared" si="4"/>
        <v>0.7142857142857143</v>
      </c>
      <c r="N21" s="305">
        <f t="shared" si="5"/>
        <v>0.2857142857142857</v>
      </c>
    </row>
    <row r="22" spans="1:14" ht="16" customHeight="1" x14ac:dyDescent="0.2">
      <c r="A22" s="351"/>
      <c r="B22" s="339"/>
      <c r="C22" s="289">
        <v>0</v>
      </c>
      <c r="D22" s="289">
        <v>0</v>
      </c>
      <c r="E22" s="290">
        <v>1</v>
      </c>
      <c r="F22" s="275">
        <v>4</v>
      </c>
      <c r="G22" s="17">
        <v>0</v>
      </c>
    </row>
    <row r="23" spans="1:14" ht="16" customHeight="1" x14ac:dyDescent="0.2">
      <c r="A23" s="351"/>
      <c r="B23" s="339"/>
      <c r="C23" s="289">
        <v>0</v>
      </c>
      <c r="D23" s="289">
        <v>0.5</v>
      </c>
      <c r="E23" s="290">
        <v>0.5</v>
      </c>
      <c r="F23" s="275">
        <v>3</v>
      </c>
      <c r="G23" s="17">
        <v>0</v>
      </c>
    </row>
    <row r="24" spans="1:14" ht="16" customHeight="1" x14ac:dyDescent="0.2">
      <c r="A24" s="351"/>
      <c r="B24" s="339"/>
      <c r="C24" s="289">
        <v>0</v>
      </c>
      <c r="D24" s="289">
        <v>0</v>
      </c>
      <c r="E24" s="290">
        <v>1</v>
      </c>
      <c r="F24" s="275">
        <v>3</v>
      </c>
      <c r="G24" s="17">
        <v>0</v>
      </c>
    </row>
    <row r="25" spans="1:14" ht="16" customHeight="1" x14ac:dyDescent="0.2">
      <c r="A25" s="351"/>
      <c r="B25" s="339"/>
      <c r="C25" s="289">
        <v>0.25</v>
      </c>
      <c r="D25" s="289">
        <v>0</v>
      </c>
      <c r="E25" s="290">
        <v>0.75</v>
      </c>
      <c r="F25" s="275">
        <v>3</v>
      </c>
      <c r="G25" s="17">
        <v>1</v>
      </c>
      <c r="J25" s="361" t="s">
        <v>227</v>
      </c>
      <c r="K25" s="361"/>
    </row>
    <row r="26" spans="1:14" ht="16" customHeight="1" x14ac:dyDescent="0.2">
      <c r="A26" s="351"/>
      <c r="B26" s="339"/>
      <c r="C26" s="289">
        <v>0.2</v>
      </c>
      <c r="D26" s="289">
        <v>0.2</v>
      </c>
      <c r="E26" s="290">
        <v>0.6</v>
      </c>
      <c r="F26" s="275">
        <v>3</v>
      </c>
      <c r="G26" s="17">
        <v>1</v>
      </c>
      <c r="J26" s="272" t="s">
        <v>223</v>
      </c>
      <c r="K26" s="273" t="s">
        <v>224</v>
      </c>
    </row>
    <row r="27" spans="1:14" ht="16" customHeight="1" thickBot="1" x14ac:dyDescent="0.25">
      <c r="A27" s="351"/>
      <c r="B27" s="271" t="s">
        <v>7</v>
      </c>
      <c r="C27" s="295">
        <f>AVERAGE(C21:C26)</f>
        <v>7.4999999999999997E-2</v>
      </c>
      <c r="D27" s="296">
        <f>AVERAGE(D21:D26)</f>
        <v>0.19074074074074074</v>
      </c>
      <c r="E27" s="297">
        <f>AVERAGE(E21:E26)</f>
        <v>0.73425925925925917</v>
      </c>
      <c r="F27" s="279"/>
      <c r="G27" s="270"/>
      <c r="J27" s="303">
        <f>(M12+M19)/2</f>
        <v>0.14166666666666666</v>
      </c>
      <c r="K27" s="303">
        <f>(N12+N19)/2</f>
        <v>0.85833333333333339</v>
      </c>
    </row>
    <row r="28" spans="1:14" ht="16" customHeight="1" x14ac:dyDescent="0.2">
      <c r="A28" s="351"/>
      <c r="B28" s="353" t="s">
        <v>248</v>
      </c>
      <c r="C28" s="293">
        <v>0</v>
      </c>
      <c r="D28" s="293">
        <v>0</v>
      </c>
      <c r="E28" s="294">
        <v>1</v>
      </c>
      <c r="F28" s="278">
        <v>3</v>
      </c>
      <c r="G28" s="17">
        <v>1</v>
      </c>
      <c r="J28" s="303">
        <f t="shared" ref="J28:J29" si="6">(M13+M20)/2</f>
        <v>0.32291666666666663</v>
      </c>
      <c r="K28" s="303">
        <f t="shared" ref="K28:K29" si="7">(N13+N20)/2</f>
        <v>0.67708333333333337</v>
      </c>
    </row>
    <row r="29" spans="1:14" ht="16" customHeight="1" x14ac:dyDescent="0.2">
      <c r="A29" s="351"/>
      <c r="B29" s="339"/>
      <c r="C29" s="289">
        <v>0</v>
      </c>
      <c r="D29" s="289">
        <v>0.5</v>
      </c>
      <c r="E29" s="290">
        <v>0.5</v>
      </c>
      <c r="F29" s="275">
        <v>2</v>
      </c>
      <c r="G29" s="17">
        <v>0</v>
      </c>
      <c r="J29" s="303">
        <f t="shared" si="6"/>
        <v>0.85714285714285721</v>
      </c>
      <c r="K29" s="303">
        <f t="shared" si="7"/>
        <v>0.14285714285714285</v>
      </c>
    </row>
    <row r="30" spans="1:14" ht="16" customHeight="1" x14ac:dyDescent="0.2">
      <c r="A30" s="351"/>
      <c r="B30" s="339"/>
      <c r="C30" s="289">
        <v>0</v>
      </c>
      <c r="D30" s="289">
        <v>0.66666666666666663</v>
      </c>
      <c r="E30" s="290">
        <v>0.33333333333333331</v>
      </c>
      <c r="F30" s="275">
        <v>1</v>
      </c>
      <c r="G30" s="17">
        <v>1</v>
      </c>
    </row>
    <row r="31" spans="1:14" ht="16" customHeight="1" x14ac:dyDescent="0.2">
      <c r="A31" s="351"/>
      <c r="B31" s="339"/>
      <c r="C31" s="289">
        <v>0</v>
      </c>
      <c r="D31" s="289">
        <v>0.16666666666666666</v>
      </c>
      <c r="E31" s="290">
        <v>0.83333333333333337</v>
      </c>
      <c r="F31" s="275">
        <v>5</v>
      </c>
      <c r="G31" s="17">
        <v>0</v>
      </c>
    </row>
    <row r="32" spans="1:14" ht="16" customHeight="1" x14ac:dyDescent="0.2">
      <c r="A32" s="351"/>
      <c r="B32" s="340"/>
      <c r="C32" s="289">
        <v>0</v>
      </c>
      <c r="D32" s="289">
        <v>0</v>
      </c>
      <c r="E32" s="290">
        <v>1</v>
      </c>
      <c r="F32" s="275">
        <v>3</v>
      </c>
      <c r="G32" s="17">
        <v>0</v>
      </c>
    </row>
    <row r="33" spans="1:13" ht="16" customHeight="1" thickBot="1" x14ac:dyDescent="0.25">
      <c r="A33" s="355"/>
      <c r="B33" s="271" t="s">
        <v>7</v>
      </c>
      <c r="C33" s="295">
        <f>AVERAGE(C28:C32)</f>
        <v>0</v>
      </c>
      <c r="D33" s="296">
        <f>AVERAGE(D28:D32)</f>
        <v>0.26666666666666666</v>
      </c>
      <c r="E33" s="297">
        <f>AVERAGE(E28:E32)</f>
        <v>0.73333333333333328</v>
      </c>
      <c r="F33" s="279"/>
      <c r="G33" s="270"/>
      <c r="J33" s="286" t="s">
        <v>225</v>
      </c>
      <c r="K33" s="7" t="s">
        <v>239</v>
      </c>
      <c r="L33" s="7" t="s">
        <v>240</v>
      </c>
      <c r="M33" s="7" t="s">
        <v>241</v>
      </c>
    </row>
    <row r="34" spans="1:13" ht="16" customHeight="1" x14ac:dyDescent="0.2">
      <c r="A34" s="356" t="s">
        <v>228</v>
      </c>
      <c r="B34" s="353" t="s">
        <v>249</v>
      </c>
      <c r="C34" s="293">
        <v>1</v>
      </c>
      <c r="D34" s="293">
        <v>0</v>
      </c>
      <c r="E34" s="298">
        <v>0</v>
      </c>
      <c r="F34" s="277">
        <v>0</v>
      </c>
      <c r="G34" s="17">
        <v>0</v>
      </c>
      <c r="J34" s="287" t="s">
        <v>210</v>
      </c>
      <c r="K34" s="289">
        <v>0.75</v>
      </c>
      <c r="L34" s="289">
        <v>0.2083333335</v>
      </c>
      <c r="M34" s="289">
        <v>4.1666666999999998E-2</v>
      </c>
    </row>
    <row r="35" spans="1:13" x14ac:dyDescent="0.2">
      <c r="A35" s="357"/>
      <c r="B35" s="339"/>
      <c r="C35" s="289">
        <v>1</v>
      </c>
      <c r="D35" s="289">
        <v>0</v>
      </c>
      <c r="E35" s="290">
        <v>0</v>
      </c>
      <c r="F35" s="275">
        <v>0</v>
      </c>
      <c r="G35" s="17">
        <v>0</v>
      </c>
      <c r="J35" s="287" t="s">
        <v>230</v>
      </c>
      <c r="K35" s="289">
        <v>0.20902777800000003</v>
      </c>
      <c r="L35" s="289">
        <v>0.23750000000000002</v>
      </c>
      <c r="M35" s="289">
        <v>0.55347222233333337</v>
      </c>
    </row>
    <row r="36" spans="1:13" x14ac:dyDescent="0.2">
      <c r="A36" s="357"/>
      <c r="B36" s="339"/>
      <c r="C36" s="289">
        <v>1</v>
      </c>
      <c r="D36" s="289">
        <v>0</v>
      </c>
      <c r="E36" s="290">
        <v>0</v>
      </c>
      <c r="F36" s="275">
        <v>0</v>
      </c>
      <c r="G36" s="17">
        <v>0</v>
      </c>
      <c r="J36" s="287" t="s">
        <v>231</v>
      </c>
      <c r="K36" s="289">
        <v>3.6458333500000002E-2</v>
      </c>
      <c r="L36" s="289">
        <v>0.2552083335</v>
      </c>
      <c r="M36" s="289">
        <v>0.70833333349999994</v>
      </c>
    </row>
    <row r="37" spans="1:13" x14ac:dyDescent="0.2">
      <c r="A37" s="357"/>
      <c r="B37" s="339"/>
      <c r="C37" s="289">
        <v>0.75</v>
      </c>
      <c r="D37" s="289">
        <v>0.25</v>
      </c>
      <c r="E37" s="290">
        <v>0</v>
      </c>
      <c r="F37" s="275">
        <v>0</v>
      </c>
      <c r="G37" s="17">
        <v>0</v>
      </c>
      <c r="K37" s="301"/>
      <c r="L37" s="301"/>
      <c r="M37" s="301"/>
    </row>
    <row r="38" spans="1:13" x14ac:dyDescent="0.2">
      <c r="A38" s="357"/>
      <c r="B38" s="339"/>
      <c r="C38" s="289">
        <v>0.5</v>
      </c>
      <c r="D38" s="289">
        <v>0.25</v>
      </c>
      <c r="E38" s="290">
        <v>0.25</v>
      </c>
      <c r="F38" s="275">
        <v>1</v>
      </c>
      <c r="G38" s="17">
        <v>0</v>
      </c>
      <c r="J38" s="288" t="s">
        <v>226</v>
      </c>
      <c r="K38" s="302" t="s">
        <v>239</v>
      </c>
      <c r="L38" s="302" t="s">
        <v>240</v>
      </c>
      <c r="M38" s="302" t="s">
        <v>241</v>
      </c>
    </row>
    <row r="39" spans="1:13" x14ac:dyDescent="0.2">
      <c r="A39" s="357"/>
      <c r="B39" s="339"/>
      <c r="C39" s="289">
        <v>0.33333333333333331</v>
      </c>
      <c r="D39" s="289">
        <v>0.33333333333333331</v>
      </c>
      <c r="E39" s="290">
        <v>0.33333333333333331</v>
      </c>
      <c r="F39" s="275">
        <v>1</v>
      </c>
      <c r="G39" s="17">
        <v>1</v>
      </c>
      <c r="J39" s="287" t="s">
        <v>210</v>
      </c>
      <c r="K39" s="289">
        <v>0.73379629599999996</v>
      </c>
      <c r="L39" s="289">
        <v>0.22870370400000001</v>
      </c>
      <c r="M39" s="289">
        <v>3.7499999999999999E-2</v>
      </c>
    </row>
    <row r="40" spans="1:13" x14ac:dyDescent="0.2">
      <c r="A40" s="357"/>
      <c r="B40" s="339"/>
      <c r="C40" s="289">
        <v>0.8</v>
      </c>
      <c r="D40" s="289">
        <v>0.2</v>
      </c>
      <c r="E40" s="290">
        <v>0</v>
      </c>
      <c r="F40" s="275">
        <v>0</v>
      </c>
      <c r="G40" s="17">
        <v>0</v>
      </c>
      <c r="J40" s="287" t="s">
        <v>230</v>
      </c>
      <c r="K40" s="289">
        <v>7.2222222000000003E-2</v>
      </c>
      <c r="L40" s="289">
        <v>0.48908730200000006</v>
      </c>
      <c r="M40" s="289">
        <v>0.438690476</v>
      </c>
    </row>
    <row r="41" spans="1:13" x14ac:dyDescent="0.2">
      <c r="A41" s="357"/>
      <c r="B41" s="339"/>
      <c r="C41" s="289">
        <v>0.2</v>
      </c>
      <c r="D41" s="289">
        <v>0.4</v>
      </c>
      <c r="E41" s="290">
        <v>0.4</v>
      </c>
      <c r="F41" s="275">
        <v>2</v>
      </c>
      <c r="G41" s="17">
        <v>0</v>
      </c>
      <c r="J41" s="287" t="s">
        <v>231</v>
      </c>
      <c r="K41" s="289">
        <v>0.18700396799999999</v>
      </c>
      <c r="L41" s="289">
        <v>0.39960317499999998</v>
      </c>
      <c r="M41" s="289">
        <v>0.41339285699999995</v>
      </c>
    </row>
    <row r="42" spans="1:13" ht="17" thickBot="1" x14ac:dyDescent="0.25">
      <c r="A42" s="357"/>
      <c r="B42" s="280" t="s">
        <v>7</v>
      </c>
      <c r="C42" s="292">
        <f>AVERAGE(C34:C41)</f>
        <v>0.69791666666666663</v>
      </c>
      <c r="D42" s="299">
        <f>AVERAGE(D34:D41)</f>
        <v>0.17916666666666664</v>
      </c>
      <c r="E42" s="300">
        <f>AVERAGE(E34:E41)</f>
        <v>0.12291666666666666</v>
      </c>
      <c r="F42" s="276"/>
      <c r="G42" s="269"/>
      <c r="K42" s="301"/>
      <c r="L42" s="301"/>
      <c r="M42" s="301"/>
    </row>
    <row r="43" spans="1:13" x14ac:dyDescent="0.2">
      <c r="A43" s="357"/>
      <c r="B43" s="353" t="s">
        <v>250</v>
      </c>
      <c r="C43" s="293">
        <v>1</v>
      </c>
      <c r="D43" s="293">
        <v>0</v>
      </c>
      <c r="E43" s="294">
        <v>0</v>
      </c>
      <c r="F43" s="278">
        <v>0</v>
      </c>
      <c r="G43" s="17">
        <v>0</v>
      </c>
      <c r="K43" s="301"/>
      <c r="L43" s="301"/>
      <c r="M43" s="301"/>
    </row>
    <row r="44" spans="1:13" x14ac:dyDescent="0.2">
      <c r="A44" s="357"/>
      <c r="B44" s="339"/>
      <c r="C44" s="289">
        <v>1</v>
      </c>
      <c r="D44" s="289">
        <v>0</v>
      </c>
      <c r="E44" s="291">
        <v>0</v>
      </c>
      <c r="F44" s="277">
        <v>0</v>
      </c>
      <c r="G44" s="17">
        <v>0</v>
      </c>
      <c r="J44" s="256" t="s">
        <v>7</v>
      </c>
      <c r="K44" s="302" t="s">
        <v>239</v>
      </c>
      <c r="L44" s="302" t="s">
        <v>240</v>
      </c>
      <c r="M44" s="302" t="s">
        <v>241</v>
      </c>
    </row>
    <row r="45" spans="1:13" x14ac:dyDescent="0.2">
      <c r="A45" s="357"/>
      <c r="B45" s="339"/>
      <c r="C45" s="289">
        <v>1</v>
      </c>
      <c r="D45" s="289">
        <v>0</v>
      </c>
      <c r="E45" s="291">
        <v>0</v>
      </c>
      <c r="F45" s="277">
        <v>0</v>
      </c>
      <c r="G45" s="17">
        <v>0</v>
      </c>
      <c r="J45" s="287" t="s">
        <v>210</v>
      </c>
      <c r="K45" s="289">
        <f>(K34+K39)/2</f>
        <v>0.74189814799999998</v>
      </c>
      <c r="L45" s="289">
        <f>(L34+L39)/2</f>
        <v>0.21851851875</v>
      </c>
      <c r="M45" s="289">
        <f>(M34+M39)/2</f>
        <v>3.9583333499999998E-2</v>
      </c>
    </row>
    <row r="46" spans="1:13" x14ac:dyDescent="0.2">
      <c r="A46" s="357"/>
      <c r="B46" s="339"/>
      <c r="C46" s="289">
        <v>1</v>
      </c>
      <c r="D46" s="289">
        <v>0</v>
      </c>
      <c r="E46" s="290">
        <v>0</v>
      </c>
      <c r="F46" s="275">
        <v>0</v>
      </c>
      <c r="G46" s="17">
        <v>0</v>
      </c>
      <c r="J46" s="287" t="s">
        <v>230</v>
      </c>
      <c r="K46" s="289">
        <f t="shared" ref="K46:M47" si="8">(K35+K40)/2</f>
        <v>0.140625</v>
      </c>
      <c r="L46" s="289">
        <f t="shared" si="8"/>
        <v>0.36329365100000005</v>
      </c>
      <c r="M46" s="289">
        <f t="shared" si="8"/>
        <v>0.49608134916666669</v>
      </c>
    </row>
    <row r="47" spans="1:13" x14ac:dyDescent="0.2">
      <c r="A47" s="357"/>
      <c r="B47" s="339"/>
      <c r="C47" s="289">
        <v>0</v>
      </c>
      <c r="D47" s="289">
        <v>0.5</v>
      </c>
      <c r="E47" s="291">
        <v>0.5</v>
      </c>
      <c r="F47" s="277">
        <v>1</v>
      </c>
      <c r="G47" s="17">
        <v>0</v>
      </c>
      <c r="J47" s="287" t="s">
        <v>231</v>
      </c>
      <c r="K47" s="289">
        <f t="shared" si="8"/>
        <v>0.11173115074999999</v>
      </c>
      <c r="L47" s="289">
        <f t="shared" si="8"/>
        <v>0.32740575424999996</v>
      </c>
      <c r="M47" s="289">
        <f t="shared" si="8"/>
        <v>0.56086309525</v>
      </c>
    </row>
    <row r="48" spans="1:13" x14ac:dyDescent="0.2">
      <c r="A48" s="357"/>
      <c r="B48" s="339"/>
      <c r="C48" s="289">
        <v>0</v>
      </c>
      <c r="D48" s="289">
        <v>0</v>
      </c>
      <c r="E48" s="290">
        <v>1</v>
      </c>
      <c r="F48" s="275">
        <v>2</v>
      </c>
      <c r="G48" s="17">
        <v>2</v>
      </c>
    </row>
    <row r="49" spans="1:7" x14ac:dyDescent="0.2">
      <c r="A49" s="357"/>
      <c r="B49" s="339"/>
      <c r="C49" s="289">
        <v>0</v>
      </c>
      <c r="D49" s="289">
        <v>0.66666666666666663</v>
      </c>
      <c r="E49" s="290">
        <v>0.33333333333333331</v>
      </c>
      <c r="F49" s="275">
        <v>1</v>
      </c>
      <c r="G49" s="17">
        <v>0</v>
      </c>
    </row>
    <row r="50" spans="1:7" ht="16" customHeight="1" x14ac:dyDescent="0.2">
      <c r="A50" s="357"/>
      <c r="B50" s="339"/>
      <c r="C50" s="289">
        <v>0</v>
      </c>
      <c r="D50" s="289">
        <v>0.5</v>
      </c>
      <c r="E50" s="290">
        <v>0.5</v>
      </c>
      <c r="F50" s="275">
        <v>1</v>
      </c>
      <c r="G50" s="17">
        <v>1</v>
      </c>
    </row>
    <row r="51" spans="1:7" x14ac:dyDescent="0.2">
      <c r="A51" s="357"/>
      <c r="B51" s="339"/>
      <c r="C51" s="289">
        <v>0</v>
      </c>
      <c r="D51" s="289">
        <v>0</v>
      </c>
      <c r="E51" s="290">
        <v>1</v>
      </c>
      <c r="F51" s="275">
        <v>3</v>
      </c>
      <c r="G51" s="17">
        <v>1</v>
      </c>
    </row>
    <row r="52" spans="1:7" ht="16" customHeight="1" x14ac:dyDescent="0.2">
      <c r="A52" s="357"/>
      <c r="B52" s="339"/>
      <c r="C52" s="289">
        <v>0</v>
      </c>
      <c r="D52" s="289">
        <v>0.33333333333333331</v>
      </c>
      <c r="E52" s="290">
        <v>0.66666666666666663</v>
      </c>
      <c r="F52" s="275">
        <v>2</v>
      </c>
      <c r="G52" s="17">
        <v>0</v>
      </c>
    </row>
    <row r="53" spans="1:7" ht="16" customHeight="1" thickBot="1" x14ac:dyDescent="0.25">
      <c r="A53" s="357"/>
      <c r="B53" s="268" t="s">
        <v>7</v>
      </c>
      <c r="C53" s="299">
        <f>AVERAGE(C43:C52)</f>
        <v>0.4</v>
      </c>
      <c r="D53" s="299">
        <f t="shared" ref="D53:E53" si="9">AVERAGE(D43:D52)</f>
        <v>0.19999999999999998</v>
      </c>
      <c r="E53" s="299">
        <f t="shared" si="9"/>
        <v>0.39999999999999997</v>
      </c>
      <c r="F53" s="276"/>
      <c r="G53" s="269"/>
    </row>
    <row r="54" spans="1:7" x14ac:dyDescent="0.2">
      <c r="A54" s="357"/>
      <c r="B54" s="340" t="s">
        <v>251</v>
      </c>
      <c r="C54" s="293">
        <v>1</v>
      </c>
      <c r="D54" s="293">
        <v>0</v>
      </c>
      <c r="E54" s="294">
        <v>0</v>
      </c>
      <c r="F54" s="278">
        <v>0</v>
      </c>
      <c r="G54" s="17">
        <v>0</v>
      </c>
    </row>
    <row r="55" spans="1:7" x14ac:dyDescent="0.2">
      <c r="A55" s="357"/>
      <c r="B55" s="345"/>
      <c r="C55" s="289">
        <v>0.33333333333333331</v>
      </c>
      <c r="D55" s="289">
        <v>0.33333333333333331</v>
      </c>
      <c r="E55" s="291">
        <v>0.33333333333333331</v>
      </c>
      <c r="F55" s="277">
        <v>1</v>
      </c>
      <c r="G55" s="17">
        <v>0</v>
      </c>
    </row>
    <row r="56" spans="1:7" x14ac:dyDescent="0.2">
      <c r="A56" s="357"/>
      <c r="B56" s="345"/>
      <c r="C56" s="289">
        <v>0.33333333333333331</v>
      </c>
      <c r="D56" s="289">
        <v>0.66666666666666663</v>
      </c>
      <c r="E56" s="291">
        <v>0</v>
      </c>
      <c r="F56" s="277">
        <v>0</v>
      </c>
      <c r="G56" s="17">
        <v>0</v>
      </c>
    </row>
    <row r="57" spans="1:7" x14ac:dyDescent="0.2">
      <c r="A57" s="357"/>
      <c r="B57" s="345"/>
      <c r="C57" s="289">
        <v>0.5</v>
      </c>
      <c r="D57" s="289">
        <v>0.5</v>
      </c>
      <c r="E57" s="290">
        <v>0</v>
      </c>
      <c r="F57" s="275">
        <v>0</v>
      </c>
      <c r="G57" s="17">
        <v>0</v>
      </c>
    </row>
    <row r="58" spans="1:7" x14ac:dyDescent="0.2">
      <c r="A58" s="357"/>
      <c r="B58" s="345"/>
      <c r="C58" s="289">
        <v>1</v>
      </c>
      <c r="D58" s="289">
        <v>0</v>
      </c>
      <c r="E58" s="291">
        <v>0</v>
      </c>
      <c r="F58" s="277">
        <v>0</v>
      </c>
      <c r="G58" s="17">
        <v>0</v>
      </c>
    </row>
    <row r="59" spans="1:7" x14ac:dyDescent="0.2">
      <c r="A59" s="357"/>
      <c r="B59" s="345"/>
      <c r="C59" s="289">
        <v>0.5</v>
      </c>
      <c r="D59" s="289">
        <v>0.5</v>
      </c>
      <c r="E59" s="290">
        <v>0</v>
      </c>
      <c r="F59" s="275">
        <v>0</v>
      </c>
      <c r="G59" s="17">
        <v>0</v>
      </c>
    </row>
    <row r="60" spans="1:7" x14ac:dyDescent="0.2">
      <c r="A60" s="357"/>
      <c r="B60" s="345"/>
      <c r="C60" s="289">
        <v>0.33333333333333331</v>
      </c>
      <c r="D60" s="289">
        <v>0.66666666666666663</v>
      </c>
      <c r="E60" s="290">
        <v>0</v>
      </c>
      <c r="F60" s="275">
        <v>0</v>
      </c>
      <c r="G60" s="17">
        <v>0</v>
      </c>
    </row>
    <row r="61" spans="1:7" ht="16" customHeight="1" x14ac:dyDescent="0.2">
      <c r="A61" s="357"/>
      <c r="B61" s="341"/>
      <c r="C61" s="289">
        <v>0.5</v>
      </c>
      <c r="D61" s="289">
        <v>0</v>
      </c>
      <c r="E61" s="290">
        <v>0.5</v>
      </c>
      <c r="F61" s="275">
        <v>1</v>
      </c>
      <c r="G61" s="17">
        <v>0</v>
      </c>
    </row>
    <row r="62" spans="1:7" ht="16" customHeight="1" thickBot="1" x14ac:dyDescent="0.25">
      <c r="A62" s="357"/>
      <c r="B62" s="268" t="s">
        <v>7</v>
      </c>
      <c r="C62" s="299">
        <f>AVERAGE(C54:C61)</f>
        <v>0.5625</v>
      </c>
      <c r="D62" s="299">
        <f t="shared" ref="D62" si="10">AVERAGE(D54:D61)</f>
        <v>0.33333333333333331</v>
      </c>
      <c r="E62" s="300">
        <f t="shared" ref="E62" si="11">AVERAGE(E54:E61)</f>
        <v>0.10416666666666666</v>
      </c>
      <c r="F62" s="276"/>
      <c r="G62" s="269"/>
    </row>
    <row r="63" spans="1:7" ht="16" customHeight="1" x14ac:dyDescent="0.2">
      <c r="A63" s="357"/>
      <c r="B63" s="353" t="s">
        <v>252</v>
      </c>
      <c r="C63" s="293">
        <v>0.5</v>
      </c>
      <c r="D63" s="293">
        <v>0.5</v>
      </c>
      <c r="E63" s="294">
        <v>0</v>
      </c>
      <c r="F63" s="278">
        <v>0</v>
      </c>
      <c r="G63" s="17">
        <v>0</v>
      </c>
    </row>
    <row r="64" spans="1:7" x14ac:dyDescent="0.2">
      <c r="A64" s="357"/>
      <c r="B64" s="339"/>
      <c r="C64" s="289">
        <v>0.66666666666666663</v>
      </c>
      <c r="D64" s="289">
        <v>0.33333333333333331</v>
      </c>
      <c r="E64" s="290">
        <v>0</v>
      </c>
      <c r="F64" s="275">
        <v>0</v>
      </c>
      <c r="G64" s="17">
        <v>0</v>
      </c>
    </row>
    <row r="65" spans="1:7" x14ac:dyDescent="0.2">
      <c r="A65" s="357"/>
      <c r="B65" s="339"/>
      <c r="C65" s="289">
        <v>0.7142857142857143</v>
      </c>
      <c r="D65" s="289">
        <v>0.2857142857142857</v>
      </c>
      <c r="E65" s="290">
        <v>0</v>
      </c>
      <c r="F65" s="275">
        <v>0</v>
      </c>
      <c r="G65" s="17">
        <v>0</v>
      </c>
    </row>
    <row r="66" spans="1:7" x14ac:dyDescent="0.2">
      <c r="A66" s="357"/>
      <c r="B66" s="339"/>
      <c r="C66" s="289">
        <v>0.75</v>
      </c>
      <c r="D66" s="289">
        <v>0.25</v>
      </c>
      <c r="E66" s="290">
        <v>0</v>
      </c>
      <c r="F66" s="275">
        <v>0</v>
      </c>
      <c r="G66" s="17">
        <v>0</v>
      </c>
    </row>
    <row r="67" spans="1:7" x14ac:dyDescent="0.2">
      <c r="A67" s="357"/>
      <c r="B67" s="339"/>
      <c r="C67" s="289">
        <v>0.6</v>
      </c>
      <c r="D67" s="289">
        <v>0.2</v>
      </c>
      <c r="E67" s="291">
        <v>0.2</v>
      </c>
      <c r="F67" s="277">
        <v>1</v>
      </c>
      <c r="G67" s="17">
        <v>1</v>
      </c>
    </row>
    <row r="68" spans="1:7" x14ac:dyDescent="0.2">
      <c r="A68" s="357"/>
      <c r="B68" s="340"/>
      <c r="C68" s="289">
        <v>1</v>
      </c>
      <c r="D68" s="289">
        <v>0</v>
      </c>
      <c r="E68" s="290">
        <v>0</v>
      </c>
      <c r="F68" s="275">
        <v>0</v>
      </c>
      <c r="G68" s="17">
        <v>0</v>
      </c>
    </row>
    <row r="69" spans="1:7" ht="17" thickBot="1" x14ac:dyDescent="0.25">
      <c r="A69" s="357"/>
      <c r="B69" s="271" t="s">
        <v>7</v>
      </c>
      <c r="C69" s="296">
        <f>AVERAGE(C63:C68)</f>
        <v>0.70515873015873021</v>
      </c>
      <c r="D69" s="296">
        <f>AVERAGE(D63:D68)</f>
        <v>0.26150793650793652</v>
      </c>
      <c r="E69" s="297">
        <f>AVERAGE(E63:E68)</f>
        <v>3.3333333333333333E-2</v>
      </c>
      <c r="F69" s="279"/>
      <c r="G69" s="270"/>
    </row>
    <row r="70" spans="1:7" x14ac:dyDescent="0.2">
      <c r="A70" s="357"/>
      <c r="B70" s="353" t="s">
        <v>253</v>
      </c>
      <c r="C70" s="293">
        <v>0.5</v>
      </c>
      <c r="D70" s="293">
        <v>0.5</v>
      </c>
      <c r="E70" s="294">
        <v>0</v>
      </c>
      <c r="F70" s="278">
        <v>0</v>
      </c>
      <c r="G70" s="17">
        <v>0</v>
      </c>
    </row>
    <row r="71" spans="1:7" x14ac:dyDescent="0.2">
      <c r="A71" s="357"/>
      <c r="B71" s="339"/>
      <c r="C71" s="289">
        <v>0.2</v>
      </c>
      <c r="D71" s="289">
        <v>0.8</v>
      </c>
      <c r="E71" s="290">
        <v>0</v>
      </c>
      <c r="F71" s="275">
        <v>0</v>
      </c>
      <c r="G71" s="17">
        <v>0</v>
      </c>
    </row>
    <row r="72" spans="1:7" x14ac:dyDescent="0.2">
      <c r="A72" s="357"/>
      <c r="B72" s="339"/>
      <c r="C72" s="289">
        <v>0</v>
      </c>
      <c r="D72" s="289">
        <v>0.33333333333333331</v>
      </c>
      <c r="E72" s="290">
        <v>0.66666666666666663</v>
      </c>
      <c r="F72" s="275">
        <v>2</v>
      </c>
      <c r="G72" s="17">
        <v>0</v>
      </c>
    </row>
    <row r="73" spans="1:7" x14ac:dyDescent="0.2">
      <c r="A73" s="357"/>
      <c r="B73" s="339"/>
      <c r="C73" s="289">
        <v>0</v>
      </c>
      <c r="D73" s="289">
        <v>1</v>
      </c>
      <c r="E73" s="290">
        <v>0</v>
      </c>
      <c r="F73" s="275">
        <v>0</v>
      </c>
      <c r="G73" s="17">
        <v>0</v>
      </c>
    </row>
    <row r="74" spans="1:7" x14ac:dyDescent="0.2">
      <c r="A74" s="357"/>
      <c r="B74" s="339"/>
      <c r="C74" s="289">
        <v>0</v>
      </c>
      <c r="D74" s="289">
        <v>1</v>
      </c>
      <c r="E74" s="290">
        <v>0</v>
      </c>
      <c r="F74" s="275">
        <v>0</v>
      </c>
      <c r="G74" s="17">
        <v>0</v>
      </c>
    </row>
    <row r="75" spans="1:7" x14ac:dyDescent="0.2">
      <c r="A75" s="357"/>
      <c r="B75" s="340"/>
      <c r="C75" s="289">
        <v>0.33333333333333331</v>
      </c>
      <c r="D75" s="289">
        <v>0.66666666666666663</v>
      </c>
      <c r="E75" s="290">
        <v>0</v>
      </c>
      <c r="F75" s="275">
        <v>0</v>
      </c>
      <c r="G75" s="17">
        <v>0</v>
      </c>
    </row>
    <row r="76" spans="1:7" ht="17" thickBot="1" x14ac:dyDescent="0.25">
      <c r="A76" s="358"/>
      <c r="B76" s="271" t="s">
        <v>7</v>
      </c>
      <c r="C76" s="296">
        <f>AVERAGE(C70:C75)</f>
        <v>0.17222222222222219</v>
      </c>
      <c r="D76" s="296">
        <f>AVERAGE(D70:D75)</f>
        <v>0.71666666666666667</v>
      </c>
      <c r="E76" s="297">
        <f>AVERAGE(E70:E75)</f>
        <v>0.1111111111111111</v>
      </c>
      <c r="F76" s="279"/>
      <c r="G76" s="270"/>
    </row>
    <row r="77" spans="1:7" ht="16" customHeight="1" x14ac:dyDescent="0.2">
      <c r="A77" s="350" t="s">
        <v>229</v>
      </c>
      <c r="B77" s="340" t="s">
        <v>254</v>
      </c>
      <c r="C77" s="293">
        <v>0.66666666666666663</v>
      </c>
      <c r="D77" s="293">
        <v>0.33333333333333331</v>
      </c>
      <c r="E77" s="289">
        <v>0</v>
      </c>
      <c r="F77" s="278">
        <v>0</v>
      </c>
      <c r="G77" s="17">
        <v>0</v>
      </c>
    </row>
    <row r="78" spans="1:7" x14ac:dyDescent="0.2">
      <c r="A78" s="351"/>
      <c r="B78" s="345"/>
      <c r="C78" s="289">
        <v>1</v>
      </c>
      <c r="D78" s="289">
        <v>0</v>
      </c>
      <c r="E78" s="289">
        <v>0</v>
      </c>
      <c r="F78" s="275">
        <v>0</v>
      </c>
      <c r="G78" s="17">
        <v>0</v>
      </c>
    </row>
    <row r="79" spans="1:7" x14ac:dyDescent="0.2">
      <c r="A79" s="351"/>
      <c r="B79" s="345"/>
      <c r="C79" s="289">
        <v>1</v>
      </c>
      <c r="D79" s="289">
        <v>0</v>
      </c>
      <c r="E79" s="289">
        <v>0</v>
      </c>
      <c r="F79" s="275">
        <v>0</v>
      </c>
      <c r="G79" s="17">
        <v>0</v>
      </c>
    </row>
    <row r="80" spans="1:7" x14ac:dyDescent="0.2">
      <c r="A80" s="351"/>
      <c r="B80" s="345"/>
      <c r="C80" s="289">
        <v>0.33333333333333331</v>
      </c>
      <c r="D80" s="289">
        <v>0.33333333333333331</v>
      </c>
      <c r="E80" s="289">
        <v>0.33333333333333331</v>
      </c>
      <c r="F80" s="275">
        <v>1</v>
      </c>
      <c r="G80" s="17">
        <v>1</v>
      </c>
    </row>
    <row r="81" spans="1:7" x14ac:dyDescent="0.2">
      <c r="A81" s="351"/>
      <c r="B81" s="345"/>
      <c r="C81" s="289">
        <v>0.5</v>
      </c>
      <c r="D81" s="289">
        <v>0.25</v>
      </c>
      <c r="E81" s="289">
        <v>0.25</v>
      </c>
      <c r="F81" s="275">
        <v>1</v>
      </c>
      <c r="G81" s="17">
        <v>1</v>
      </c>
    </row>
    <row r="82" spans="1:7" x14ac:dyDescent="0.2">
      <c r="A82" s="351"/>
      <c r="B82" s="345"/>
      <c r="C82" s="289">
        <v>0</v>
      </c>
      <c r="D82" s="289">
        <v>1</v>
      </c>
      <c r="E82" s="289">
        <v>0</v>
      </c>
      <c r="F82" s="275">
        <v>0</v>
      </c>
      <c r="G82" s="17">
        <v>0</v>
      </c>
    </row>
    <row r="83" spans="1:7" x14ac:dyDescent="0.2">
      <c r="A83" s="351"/>
      <c r="B83" s="345"/>
      <c r="C83" s="289">
        <v>0.75</v>
      </c>
      <c r="D83" s="289">
        <v>0.25</v>
      </c>
      <c r="E83" s="289">
        <v>0</v>
      </c>
      <c r="F83" s="275">
        <v>0</v>
      </c>
      <c r="G83" s="17">
        <v>0</v>
      </c>
    </row>
    <row r="84" spans="1:7" x14ac:dyDescent="0.2">
      <c r="A84" s="351"/>
      <c r="B84" s="345"/>
      <c r="C84" s="289">
        <v>0.33333333333333331</v>
      </c>
      <c r="D84" s="289">
        <v>0.66666666666666663</v>
      </c>
      <c r="E84" s="289">
        <v>0</v>
      </c>
      <c r="F84" s="275">
        <v>0</v>
      </c>
      <c r="G84" s="17">
        <v>0</v>
      </c>
    </row>
    <row r="85" spans="1:7" ht="17" thickBot="1" x14ac:dyDescent="0.25">
      <c r="A85" s="351"/>
      <c r="B85" s="268" t="s">
        <v>7</v>
      </c>
      <c r="C85" s="299">
        <f>AVERAGE(C77:C84)</f>
        <v>0.57291666666666663</v>
      </c>
      <c r="D85" s="299">
        <f>AVERAGE(D77:D84)</f>
        <v>0.35416666666666663</v>
      </c>
      <c r="E85" s="300">
        <f>AVERAGE(E77:E84)</f>
        <v>7.2916666666666657E-2</v>
      </c>
      <c r="F85" s="276"/>
      <c r="G85" s="269"/>
    </row>
    <row r="86" spans="1:7" ht="16" customHeight="1" x14ac:dyDescent="0.2">
      <c r="A86" s="351"/>
      <c r="B86" s="353" t="s">
        <v>255</v>
      </c>
      <c r="C86" s="293">
        <v>0.83333333333333337</v>
      </c>
      <c r="D86" s="293">
        <v>0.16666666666666666</v>
      </c>
      <c r="E86" s="294">
        <v>0</v>
      </c>
      <c r="F86" s="278">
        <v>0</v>
      </c>
      <c r="G86" s="17">
        <v>0</v>
      </c>
    </row>
    <row r="87" spans="1:7" x14ac:dyDescent="0.2">
      <c r="A87" s="351"/>
      <c r="B87" s="339"/>
      <c r="C87" s="289">
        <v>1</v>
      </c>
      <c r="D87" s="289">
        <v>0</v>
      </c>
      <c r="E87" s="290">
        <v>0</v>
      </c>
      <c r="F87" s="275">
        <v>0</v>
      </c>
      <c r="G87" s="17">
        <v>0</v>
      </c>
    </row>
    <row r="88" spans="1:7" x14ac:dyDescent="0.2">
      <c r="A88" s="351"/>
      <c r="B88" s="339"/>
      <c r="C88" s="289">
        <v>0.5</v>
      </c>
      <c r="D88" s="289">
        <v>0.5</v>
      </c>
      <c r="E88" s="290">
        <v>0</v>
      </c>
      <c r="F88" s="275">
        <v>0</v>
      </c>
      <c r="G88" s="17">
        <v>0</v>
      </c>
    </row>
    <row r="89" spans="1:7" x14ac:dyDescent="0.2">
      <c r="A89" s="351"/>
      <c r="B89" s="339"/>
      <c r="C89" s="289">
        <v>1</v>
      </c>
      <c r="D89" s="289">
        <v>0</v>
      </c>
      <c r="E89" s="290">
        <v>0</v>
      </c>
      <c r="F89" s="275">
        <v>0</v>
      </c>
      <c r="G89" s="17">
        <v>0</v>
      </c>
    </row>
    <row r="90" spans="1:7" x14ac:dyDescent="0.2">
      <c r="A90" s="351"/>
      <c r="B90" s="339"/>
      <c r="C90" s="289">
        <v>0.66666666666666663</v>
      </c>
      <c r="D90" s="289">
        <v>0.33333333333333331</v>
      </c>
      <c r="E90" s="290">
        <v>0</v>
      </c>
      <c r="F90" s="275">
        <v>0</v>
      </c>
      <c r="G90" s="17">
        <v>0</v>
      </c>
    </row>
    <row r="91" spans="1:7" x14ac:dyDescent="0.2">
      <c r="A91" s="351"/>
      <c r="B91" s="339"/>
      <c r="C91" s="289">
        <v>0.75</v>
      </c>
      <c r="D91" s="289">
        <v>0.25</v>
      </c>
      <c r="E91" s="290">
        <v>0</v>
      </c>
      <c r="F91" s="275">
        <v>0</v>
      </c>
      <c r="G91" s="17">
        <v>0</v>
      </c>
    </row>
    <row r="92" spans="1:7" x14ac:dyDescent="0.2">
      <c r="A92" s="351"/>
      <c r="B92" s="339"/>
      <c r="C92" s="289">
        <v>1</v>
      </c>
      <c r="D92" s="289">
        <v>0</v>
      </c>
      <c r="E92" s="290">
        <v>0</v>
      </c>
      <c r="F92" s="275">
        <v>0</v>
      </c>
      <c r="G92" s="17">
        <v>0</v>
      </c>
    </row>
    <row r="93" spans="1:7" x14ac:dyDescent="0.2">
      <c r="A93" s="351"/>
      <c r="B93" s="340"/>
      <c r="C93" s="289">
        <v>1</v>
      </c>
      <c r="D93" s="289">
        <v>0</v>
      </c>
      <c r="E93" s="290">
        <v>0</v>
      </c>
      <c r="F93" s="275">
        <v>0</v>
      </c>
      <c r="G93" s="17">
        <v>0</v>
      </c>
    </row>
    <row r="94" spans="1:7" ht="17" thickBot="1" x14ac:dyDescent="0.25">
      <c r="A94" s="351"/>
      <c r="B94" s="268" t="s">
        <v>7</v>
      </c>
      <c r="C94" s="299">
        <f>AVERAGE(C86:C93)</f>
        <v>0.84375</v>
      </c>
      <c r="D94" s="299">
        <f t="shared" ref="D94:E94" si="12">AVERAGE(D86:D93)</f>
        <v>0.15625</v>
      </c>
      <c r="E94" s="299">
        <f t="shared" si="12"/>
        <v>0</v>
      </c>
      <c r="F94" s="276"/>
      <c r="G94" s="269"/>
    </row>
    <row r="95" spans="1:7" x14ac:dyDescent="0.2">
      <c r="A95" s="351"/>
      <c r="B95" s="353" t="s">
        <v>256</v>
      </c>
      <c r="C95" s="293">
        <v>0</v>
      </c>
      <c r="D95" s="293">
        <v>0</v>
      </c>
      <c r="E95" s="294">
        <v>1</v>
      </c>
      <c r="F95" s="278">
        <v>2</v>
      </c>
      <c r="G95" s="17">
        <v>1</v>
      </c>
    </row>
    <row r="96" spans="1:7" x14ac:dyDescent="0.2">
      <c r="A96" s="351"/>
      <c r="B96" s="339"/>
      <c r="C96" s="289">
        <v>0.66666666666666663</v>
      </c>
      <c r="D96" s="289">
        <v>0</v>
      </c>
      <c r="E96" s="291">
        <v>0.33333333333333331</v>
      </c>
      <c r="F96" s="277">
        <v>1</v>
      </c>
      <c r="G96" s="17">
        <v>0</v>
      </c>
    </row>
    <row r="97" spans="1:11" x14ac:dyDescent="0.2">
      <c r="A97" s="351"/>
      <c r="B97" s="339"/>
      <c r="C97" s="289">
        <v>0</v>
      </c>
      <c r="D97" s="289">
        <v>1</v>
      </c>
      <c r="E97" s="290">
        <v>0</v>
      </c>
      <c r="F97" s="275">
        <v>0</v>
      </c>
      <c r="G97" s="17">
        <v>0</v>
      </c>
    </row>
    <row r="98" spans="1:11" x14ac:dyDescent="0.2">
      <c r="A98" s="351"/>
      <c r="B98" s="339"/>
      <c r="C98" s="289">
        <v>0.33333333333333331</v>
      </c>
      <c r="D98" s="289">
        <v>0.66666666666666663</v>
      </c>
      <c r="E98" s="290">
        <v>0</v>
      </c>
      <c r="F98" s="275">
        <v>0</v>
      </c>
      <c r="G98" s="17">
        <v>0</v>
      </c>
    </row>
    <row r="99" spans="1:11" x14ac:dyDescent="0.2">
      <c r="A99" s="351"/>
      <c r="B99" s="339"/>
      <c r="C99" s="289">
        <v>0.8</v>
      </c>
      <c r="D99" s="289">
        <v>0.2</v>
      </c>
      <c r="E99" s="290">
        <v>0</v>
      </c>
      <c r="F99" s="275">
        <v>0</v>
      </c>
      <c r="G99" s="17">
        <v>0</v>
      </c>
    </row>
    <row r="100" spans="1:11" x14ac:dyDescent="0.2">
      <c r="A100" s="351"/>
      <c r="B100" s="340"/>
      <c r="C100" s="289">
        <v>0.66666666666666663</v>
      </c>
      <c r="D100" s="289">
        <v>0.33333333333333331</v>
      </c>
      <c r="E100" s="290">
        <v>0</v>
      </c>
      <c r="F100" s="275">
        <v>0</v>
      </c>
      <c r="G100" s="17">
        <v>0</v>
      </c>
    </row>
    <row r="101" spans="1:11" ht="17" thickBot="1" x14ac:dyDescent="0.25">
      <c r="A101" s="351"/>
      <c r="B101" s="271" t="s">
        <v>7</v>
      </c>
      <c r="C101" s="296">
        <f>AVERAGE(C95:C100)</f>
        <v>0.41111111111111115</v>
      </c>
      <c r="D101" s="296">
        <f>AVERAGE(D95:D100)</f>
        <v>0.36666666666666664</v>
      </c>
      <c r="E101" s="297">
        <f>AVERAGE(E95:E100)</f>
        <v>0.22222222222222221</v>
      </c>
      <c r="F101" s="279"/>
      <c r="G101" s="270"/>
    </row>
    <row r="102" spans="1:11" x14ac:dyDescent="0.2">
      <c r="A102" s="351"/>
      <c r="B102" s="353" t="s">
        <v>257</v>
      </c>
      <c r="C102" s="293">
        <v>0</v>
      </c>
      <c r="D102" s="293">
        <v>0.5</v>
      </c>
      <c r="E102" s="294">
        <v>0.5</v>
      </c>
      <c r="F102" s="278">
        <v>1</v>
      </c>
      <c r="G102" s="17">
        <v>1</v>
      </c>
    </row>
    <row r="103" spans="1:11" x14ac:dyDescent="0.2">
      <c r="A103" s="351"/>
      <c r="B103" s="339"/>
      <c r="C103" s="289">
        <v>0.875</v>
      </c>
      <c r="D103" s="289">
        <v>0</v>
      </c>
      <c r="E103" s="290">
        <v>0.125</v>
      </c>
      <c r="F103" s="275">
        <v>1</v>
      </c>
      <c r="G103" s="17">
        <v>1</v>
      </c>
    </row>
    <row r="104" spans="1:11" x14ac:dyDescent="0.2">
      <c r="A104" s="351"/>
      <c r="B104" s="339"/>
      <c r="C104" s="289">
        <v>0.5</v>
      </c>
      <c r="D104" s="289">
        <v>0.5</v>
      </c>
      <c r="E104" s="290">
        <v>0</v>
      </c>
      <c r="F104" s="275">
        <v>0</v>
      </c>
      <c r="G104" s="17">
        <v>0</v>
      </c>
    </row>
    <row r="105" spans="1:11" x14ac:dyDescent="0.2">
      <c r="A105" s="351"/>
      <c r="B105" s="339"/>
      <c r="C105" s="289">
        <v>0.2857142857142857</v>
      </c>
      <c r="D105" s="289">
        <v>0.42857142857142855</v>
      </c>
      <c r="E105" s="290">
        <v>0.2857142857142857</v>
      </c>
      <c r="F105" s="275">
        <v>2</v>
      </c>
      <c r="G105" s="17">
        <v>2</v>
      </c>
    </row>
    <row r="106" spans="1:11" x14ac:dyDescent="0.2">
      <c r="A106" s="351"/>
      <c r="B106" s="339"/>
      <c r="C106" s="289">
        <v>0.33333333333333331</v>
      </c>
      <c r="D106" s="289">
        <v>0.66666666666666663</v>
      </c>
      <c r="E106" s="290">
        <v>0</v>
      </c>
      <c r="F106" s="275">
        <v>0</v>
      </c>
      <c r="G106" s="17">
        <v>0</v>
      </c>
    </row>
    <row r="107" spans="1:11" x14ac:dyDescent="0.2">
      <c r="A107" s="351"/>
      <c r="B107" s="340"/>
      <c r="C107" s="289">
        <v>0.5</v>
      </c>
      <c r="D107" s="289">
        <v>0.5</v>
      </c>
      <c r="E107" s="290">
        <v>0</v>
      </c>
      <c r="F107" s="275">
        <v>0</v>
      </c>
      <c r="G107" s="17">
        <v>0</v>
      </c>
    </row>
    <row r="108" spans="1:11" ht="17" thickBot="1" x14ac:dyDescent="0.25">
      <c r="A108" s="352"/>
      <c r="B108" s="271" t="s">
        <v>7</v>
      </c>
      <c r="C108" s="296">
        <f>AVERAGE(C102:C107)</f>
        <v>0.41567460317460309</v>
      </c>
      <c r="D108" s="296">
        <f>AVERAGE(D102:D107)</f>
        <v>0.43253968253968256</v>
      </c>
      <c r="E108" s="296">
        <f>AVERAGE(E102:E107)</f>
        <v>0.15178571428571427</v>
      </c>
      <c r="F108" s="270"/>
      <c r="G108" s="270"/>
    </row>
    <row r="109" spans="1:11" ht="19" x14ac:dyDescent="0.2">
      <c r="I109" s="255"/>
      <c r="J109" s="255"/>
      <c r="K109" s="255"/>
    </row>
  </sheetData>
  <mergeCells count="19">
    <mergeCell ref="F1:G1"/>
    <mergeCell ref="J25:K25"/>
    <mergeCell ref="C1:E1"/>
    <mergeCell ref="B54:B61"/>
    <mergeCell ref="B102:B107"/>
    <mergeCell ref="B77:B84"/>
    <mergeCell ref="B43:B52"/>
    <mergeCell ref="A77:A108"/>
    <mergeCell ref="B86:B93"/>
    <mergeCell ref="B3:B10"/>
    <mergeCell ref="B12:B19"/>
    <mergeCell ref="B34:B41"/>
    <mergeCell ref="B21:B26"/>
    <mergeCell ref="B28:B32"/>
    <mergeCell ref="B63:B68"/>
    <mergeCell ref="B70:B75"/>
    <mergeCell ref="B95:B100"/>
    <mergeCell ref="A3:A33"/>
    <mergeCell ref="A34:A7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B50E-1E92-A746-8A01-D06D42BA3BE7}">
  <dimension ref="A1:N100"/>
  <sheetViews>
    <sheetView zoomScale="132" workbookViewId="0">
      <selection activeCell="J57" sqref="J57"/>
    </sheetView>
  </sheetViews>
  <sheetFormatPr baseColWidth="10" defaultRowHeight="16" x14ac:dyDescent="0.2"/>
  <cols>
    <col min="1" max="1" width="10.83203125" style="49"/>
    <col min="2" max="2" width="17.83203125" style="49" customWidth="1"/>
    <col min="3" max="3" width="18.5" style="49" customWidth="1"/>
    <col min="4" max="4" width="22.6640625" style="49" customWidth="1"/>
    <col min="5" max="5" width="26" style="49" customWidth="1"/>
    <col min="6" max="6" width="15" customWidth="1"/>
    <col min="7" max="7" width="22.83203125" style="49" customWidth="1"/>
    <col min="8" max="8" width="21.6640625" style="49" customWidth="1"/>
    <col min="9" max="9" width="10.83203125" style="49"/>
    <col min="10" max="10" width="20.83203125" style="49" customWidth="1"/>
    <col min="11" max="11" width="21.1640625" style="49" customWidth="1"/>
    <col min="12" max="13" width="18.33203125" style="49" customWidth="1"/>
    <col min="14" max="14" width="23" style="49" customWidth="1"/>
    <col min="15" max="15" width="10.83203125" style="49"/>
    <col min="16" max="16" width="19.5" style="49" customWidth="1"/>
    <col min="17" max="17" width="23.1640625" style="49" customWidth="1"/>
    <col min="18" max="16384" width="10.83203125" style="49"/>
  </cols>
  <sheetData>
    <row r="1" spans="1:14" ht="21" x14ac:dyDescent="0.25">
      <c r="B1" s="266"/>
      <c r="C1" s="362" t="s">
        <v>219</v>
      </c>
      <c r="D1" s="362"/>
      <c r="E1" s="362"/>
      <c r="F1" s="359" t="s">
        <v>220</v>
      </c>
      <c r="G1" s="360"/>
    </row>
    <row r="2" spans="1:14" s="136" customFormat="1" ht="16" customHeight="1" x14ac:dyDescent="0.2">
      <c r="A2" s="7"/>
      <c r="B2" s="7"/>
      <c r="C2" s="7" t="s">
        <v>213</v>
      </c>
      <c r="D2" s="7" t="s">
        <v>214</v>
      </c>
      <c r="E2" s="257" t="s">
        <v>215</v>
      </c>
      <c r="F2" s="274" t="s">
        <v>221</v>
      </c>
      <c r="G2" s="7" t="s">
        <v>222</v>
      </c>
      <c r="H2" s="12"/>
    </row>
    <row r="3" spans="1:14" ht="16" customHeight="1" x14ac:dyDescent="0.2">
      <c r="A3" s="354" t="s">
        <v>216</v>
      </c>
      <c r="B3" s="345" t="s">
        <v>258</v>
      </c>
      <c r="C3" s="289">
        <v>0</v>
      </c>
      <c r="D3" s="289">
        <v>0.4</v>
      </c>
      <c r="E3" s="290">
        <v>0.6</v>
      </c>
      <c r="F3" s="275">
        <v>3</v>
      </c>
      <c r="G3" s="17">
        <v>1</v>
      </c>
    </row>
    <row r="4" spans="1:14" x14ac:dyDescent="0.2">
      <c r="A4" s="351"/>
      <c r="B4" s="345"/>
      <c r="C4" s="289">
        <v>0.5</v>
      </c>
      <c r="D4" s="289">
        <v>0</v>
      </c>
      <c r="E4" s="290">
        <v>0.5</v>
      </c>
      <c r="F4" s="275">
        <v>1</v>
      </c>
      <c r="G4" s="17">
        <v>0</v>
      </c>
      <c r="J4" s="259"/>
      <c r="K4" s="259"/>
      <c r="L4" s="259"/>
      <c r="M4" s="259"/>
      <c r="N4" s="259"/>
    </row>
    <row r="5" spans="1:14" x14ac:dyDescent="0.2">
      <c r="A5" s="351"/>
      <c r="B5" s="345"/>
      <c r="C5" s="289">
        <v>0</v>
      </c>
      <c r="D5" s="289">
        <v>0</v>
      </c>
      <c r="E5" s="290">
        <v>1</v>
      </c>
      <c r="F5" s="275">
        <v>4</v>
      </c>
      <c r="G5" s="17">
        <v>0</v>
      </c>
      <c r="J5" s="260"/>
      <c r="K5" s="259"/>
      <c r="L5" s="259"/>
      <c r="M5" s="259"/>
      <c r="N5" s="259"/>
    </row>
    <row r="6" spans="1:14" x14ac:dyDescent="0.2">
      <c r="A6" s="351"/>
      <c r="B6" s="345"/>
      <c r="C6" s="289">
        <v>0</v>
      </c>
      <c r="D6" s="289">
        <v>0</v>
      </c>
      <c r="E6" s="290">
        <v>1</v>
      </c>
      <c r="F6" s="275">
        <v>4</v>
      </c>
      <c r="G6" s="17">
        <v>0</v>
      </c>
      <c r="J6" s="259"/>
      <c r="K6" s="259"/>
      <c r="L6" s="259"/>
      <c r="M6" s="259"/>
      <c r="N6" s="259"/>
    </row>
    <row r="7" spans="1:14" x14ac:dyDescent="0.2">
      <c r="A7" s="351"/>
      <c r="B7" s="345"/>
      <c r="C7" s="289">
        <v>0</v>
      </c>
      <c r="D7" s="289">
        <v>1</v>
      </c>
      <c r="E7" s="290">
        <v>0</v>
      </c>
      <c r="F7" s="275">
        <v>0</v>
      </c>
      <c r="G7" s="17">
        <v>0</v>
      </c>
      <c r="J7" s="259"/>
      <c r="K7" s="259"/>
      <c r="L7" s="259"/>
      <c r="M7" s="259"/>
      <c r="N7" s="259"/>
    </row>
    <row r="8" spans="1:14" x14ac:dyDescent="0.2">
      <c r="A8" s="351"/>
      <c r="B8" s="341"/>
      <c r="C8" s="289">
        <v>0.33333333333333331</v>
      </c>
      <c r="D8" s="289">
        <v>0.16666666666666666</v>
      </c>
      <c r="E8" s="291">
        <v>0.5</v>
      </c>
      <c r="F8" s="277">
        <v>3</v>
      </c>
      <c r="G8" s="17">
        <v>0</v>
      </c>
      <c r="J8" s="259"/>
      <c r="K8" s="260"/>
      <c r="L8" s="260"/>
      <c r="M8" s="260"/>
      <c r="N8" s="259"/>
    </row>
    <row r="9" spans="1:14" ht="17" thickBot="1" x14ac:dyDescent="0.25">
      <c r="A9" s="351"/>
      <c r="B9" s="268" t="s">
        <v>7</v>
      </c>
      <c r="C9" s="292">
        <f>AVERAGE(C3:C8)</f>
        <v>0.13888888888888887</v>
      </c>
      <c r="D9" s="299">
        <f>AVERAGE(D3:D8)</f>
        <v>0.26111111111111113</v>
      </c>
      <c r="E9" s="300">
        <f>AVERAGE(E3:E8)</f>
        <v>0.6</v>
      </c>
      <c r="F9" s="276"/>
      <c r="G9" s="269"/>
      <c r="J9" s="265" t="s">
        <v>225</v>
      </c>
      <c r="K9" s="264" t="s">
        <v>221</v>
      </c>
      <c r="L9" s="264" t="s">
        <v>222</v>
      </c>
      <c r="M9" s="264" t="s">
        <v>223</v>
      </c>
      <c r="N9" s="263" t="s">
        <v>224</v>
      </c>
    </row>
    <row r="10" spans="1:14" x14ac:dyDescent="0.2">
      <c r="A10" s="351"/>
      <c r="B10" s="340" t="s">
        <v>259</v>
      </c>
      <c r="C10" s="293">
        <v>0.66666666666666663</v>
      </c>
      <c r="D10" s="293">
        <v>0</v>
      </c>
      <c r="E10" s="294">
        <v>0.33333333333333331</v>
      </c>
      <c r="F10" s="278">
        <v>1</v>
      </c>
      <c r="G10" s="130">
        <v>0</v>
      </c>
      <c r="J10" s="262" t="s">
        <v>210</v>
      </c>
      <c r="K10" s="258">
        <v>23</v>
      </c>
      <c r="L10" s="261">
        <v>1</v>
      </c>
      <c r="M10" s="304">
        <f>L10/K10</f>
        <v>4.3478260869565216E-2</v>
      </c>
      <c r="N10" s="305">
        <f>1-M10</f>
        <v>0.95652173913043481</v>
      </c>
    </row>
    <row r="11" spans="1:14" x14ac:dyDescent="0.2">
      <c r="A11" s="351"/>
      <c r="B11" s="345"/>
      <c r="C11" s="289">
        <v>0</v>
      </c>
      <c r="D11" s="289">
        <v>0</v>
      </c>
      <c r="E11" s="290">
        <v>1</v>
      </c>
      <c r="F11" s="275">
        <v>2</v>
      </c>
      <c r="G11" s="17">
        <v>0</v>
      </c>
      <c r="J11" s="262" t="s">
        <v>211</v>
      </c>
      <c r="K11" s="258">
        <v>48</v>
      </c>
      <c r="L11" s="261">
        <v>1</v>
      </c>
      <c r="M11" s="304">
        <f t="shared" ref="M11:M12" si="0">L11/K11</f>
        <v>2.0833333333333332E-2</v>
      </c>
      <c r="N11" s="305">
        <f t="shared" ref="N11:N12" si="1">1-M11</f>
        <v>0.97916666666666663</v>
      </c>
    </row>
    <row r="12" spans="1:14" x14ac:dyDescent="0.2">
      <c r="A12" s="351"/>
      <c r="B12" s="345"/>
      <c r="C12" s="289">
        <v>1</v>
      </c>
      <c r="D12" s="289">
        <v>0</v>
      </c>
      <c r="E12" s="290">
        <v>0</v>
      </c>
      <c r="F12" s="275">
        <v>0</v>
      </c>
      <c r="G12" s="17">
        <v>0</v>
      </c>
      <c r="J12" s="262" t="s">
        <v>212</v>
      </c>
      <c r="K12" s="258">
        <v>9</v>
      </c>
      <c r="L12" s="262">
        <v>1</v>
      </c>
      <c r="M12" s="304">
        <f t="shared" si="0"/>
        <v>0.1111111111111111</v>
      </c>
      <c r="N12" s="305">
        <f t="shared" si="1"/>
        <v>0.88888888888888884</v>
      </c>
    </row>
    <row r="13" spans="1:14" x14ac:dyDescent="0.2">
      <c r="A13" s="351"/>
      <c r="B13" s="345"/>
      <c r="C13" s="289">
        <v>0</v>
      </c>
      <c r="D13" s="289">
        <v>0</v>
      </c>
      <c r="E13" s="290">
        <v>1</v>
      </c>
      <c r="F13" s="275">
        <v>1</v>
      </c>
      <c r="G13" s="17">
        <v>0</v>
      </c>
      <c r="J13" s="259"/>
      <c r="K13" s="259"/>
      <c r="L13" s="259"/>
      <c r="M13" s="306"/>
      <c r="N13" s="306"/>
    </row>
    <row r="14" spans="1:14" x14ac:dyDescent="0.2">
      <c r="A14" s="351"/>
      <c r="B14" s="345"/>
      <c r="C14" s="289">
        <v>0</v>
      </c>
      <c r="D14" s="289">
        <v>0</v>
      </c>
      <c r="E14" s="290">
        <v>1</v>
      </c>
      <c r="F14" s="275">
        <v>2</v>
      </c>
      <c r="G14" s="17">
        <v>0</v>
      </c>
      <c r="J14" s="259"/>
      <c r="K14" s="259"/>
      <c r="L14" s="259"/>
      <c r="M14" s="306"/>
      <c r="N14" s="306"/>
    </row>
    <row r="15" spans="1:14" ht="16" customHeight="1" x14ac:dyDescent="0.2">
      <c r="A15" s="351"/>
      <c r="B15" s="341"/>
      <c r="C15" s="289">
        <v>0.5</v>
      </c>
      <c r="D15" s="289">
        <v>0</v>
      </c>
      <c r="E15" s="291">
        <v>0.5</v>
      </c>
      <c r="F15" s="277">
        <v>2</v>
      </c>
      <c r="G15" s="17">
        <v>0</v>
      </c>
      <c r="J15" s="267" t="s">
        <v>226</v>
      </c>
      <c r="K15" s="264" t="s">
        <v>221</v>
      </c>
      <c r="L15" s="264" t="s">
        <v>222</v>
      </c>
      <c r="M15" s="307" t="s">
        <v>223</v>
      </c>
      <c r="N15" s="308" t="s">
        <v>224</v>
      </c>
    </row>
    <row r="16" spans="1:14" ht="16" customHeight="1" thickBot="1" x14ac:dyDescent="0.25">
      <c r="A16" s="357"/>
      <c r="B16" s="268" t="s">
        <v>7</v>
      </c>
      <c r="C16" s="292">
        <f>AVERAGE(C10:C15)</f>
        <v>0.3611111111111111</v>
      </c>
      <c r="D16" s="299">
        <f t="shared" ref="D16:E16" si="2">AVERAGE(D10:D15)</f>
        <v>0</v>
      </c>
      <c r="E16" s="300">
        <f t="shared" si="2"/>
        <v>0.63888888888888884</v>
      </c>
      <c r="F16" s="276"/>
      <c r="G16" s="269"/>
      <c r="J16" s="262" t="s">
        <v>210</v>
      </c>
      <c r="K16" s="258">
        <v>46</v>
      </c>
      <c r="L16" s="261">
        <v>7</v>
      </c>
      <c r="M16" s="304">
        <f>L16/K16</f>
        <v>0.15217391304347827</v>
      </c>
      <c r="N16" s="305">
        <f>1-M16</f>
        <v>0.84782608695652173</v>
      </c>
    </row>
    <row r="17" spans="1:14" ht="16" customHeight="1" x14ac:dyDescent="0.2">
      <c r="A17" s="351"/>
      <c r="B17" s="340" t="s">
        <v>260</v>
      </c>
      <c r="C17" s="293">
        <v>0</v>
      </c>
      <c r="D17" s="293">
        <v>0</v>
      </c>
      <c r="E17" s="294">
        <v>1</v>
      </c>
      <c r="F17" s="278">
        <v>3</v>
      </c>
      <c r="G17" s="17">
        <v>0</v>
      </c>
      <c r="J17" s="262" t="s">
        <v>211</v>
      </c>
      <c r="K17" s="258">
        <v>33</v>
      </c>
      <c r="L17" s="261">
        <v>8</v>
      </c>
      <c r="M17" s="304">
        <f t="shared" ref="M17:M18" si="3">L17/K17</f>
        <v>0.24242424242424243</v>
      </c>
      <c r="N17" s="305">
        <f t="shared" ref="N17:N18" si="4">1-M17</f>
        <v>0.75757575757575757</v>
      </c>
    </row>
    <row r="18" spans="1:14" ht="16" customHeight="1" x14ac:dyDescent="0.2">
      <c r="A18" s="351"/>
      <c r="B18" s="345"/>
      <c r="C18" s="289">
        <v>0</v>
      </c>
      <c r="D18" s="289">
        <v>0.33333333333333331</v>
      </c>
      <c r="E18" s="290">
        <v>0.66666666666666663</v>
      </c>
      <c r="F18" s="275">
        <v>4</v>
      </c>
      <c r="G18" s="17">
        <v>0</v>
      </c>
      <c r="J18" s="262" t="s">
        <v>212</v>
      </c>
      <c r="K18" s="258">
        <v>27</v>
      </c>
      <c r="L18" s="262">
        <v>4</v>
      </c>
      <c r="M18" s="304">
        <f t="shared" si="3"/>
        <v>0.14814814814814814</v>
      </c>
      <c r="N18" s="305">
        <f t="shared" si="4"/>
        <v>0.85185185185185186</v>
      </c>
    </row>
    <row r="19" spans="1:14" ht="16" customHeight="1" x14ac:dyDescent="0.2">
      <c r="A19" s="351"/>
      <c r="B19" s="345"/>
      <c r="C19" s="289">
        <v>0</v>
      </c>
      <c r="D19" s="289">
        <v>0.2</v>
      </c>
      <c r="E19" s="290">
        <v>0.8</v>
      </c>
      <c r="F19" s="275">
        <v>4</v>
      </c>
      <c r="G19" s="17">
        <v>0</v>
      </c>
    </row>
    <row r="20" spans="1:14" ht="16" customHeight="1" x14ac:dyDescent="0.2">
      <c r="A20" s="351"/>
      <c r="B20" s="345"/>
      <c r="C20" s="289">
        <v>0</v>
      </c>
      <c r="D20" s="289">
        <v>0.5</v>
      </c>
      <c r="E20" s="290">
        <v>0.5</v>
      </c>
      <c r="F20" s="275">
        <v>2</v>
      </c>
      <c r="G20" s="17">
        <v>0</v>
      </c>
    </row>
    <row r="21" spans="1:14" ht="16" customHeight="1" x14ac:dyDescent="0.2">
      <c r="A21" s="351"/>
      <c r="B21" s="345"/>
      <c r="C21" s="289">
        <v>0</v>
      </c>
      <c r="D21" s="289">
        <v>0</v>
      </c>
      <c r="E21" s="290">
        <v>1</v>
      </c>
      <c r="F21" s="275">
        <v>5</v>
      </c>
      <c r="G21" s="17">
        <v>2</v>
      </c>
    </row>
    <row r="22" spans="1:14" ht="16" customHeight="1" x14ac:dyDescent="0.2">
      <c r="A22" s="351"/>
      <c r="B22" s="345"/>
      <c r="C22" s="289">
        <v>0.33333333333333331</v>
      </c>
      <c r="D22" s="289">
        <v>0.33333333333333331</v>
      </c>
      <c r="E22" s="290">
        <v>0.33333333333333331</v>
      </c>
      <c r="F22" s="275">
        <v>2</v>
      </c>
      <c r="G22" s="17">
        <v>1</v>
      </c>
      <c r="J22" s="361" t="s">
        <v>227</v>
      </c>
      <c r="K22" s="361"/>
    </row>
    <row r="23" spans="1:14" ht="16" customHeight="1" x14ac:dyDescent="0.2">
      <c r="A23" s="351"/>
      <c r="B23" s="345"/>
      <c r="C23" s="289">
        <v>0</v>
      </c>
      <c r="D23" s="289">
        <v>0.33333333333333331</v>
      </c>
      <c r="E23" s="290">
        <v>0.66666666666666663</v>
      </c>
      <c r="F23" s="275">
        <v>2</v>
      </c>
      <c r="G23" s="17">
        <v>0</v>
      </c>
      <c r="J23" s="272" t="s">
        <v>223</v>
      </c>
      <c r="K23" s="273" t="s">
        <v>224</v>
      </c>
    </row>
    <row r="24" spans="1:14" ht="16" customHeight="1" x14ac:dyDescent="0.2">
      <c r="A24" s="351"/>
      <c r="B24" s="341"/>
      <c r="C24" s="289">
        <v>0.25</v>
      </c>
      <c r="D24" s="289">
        <v>0</v>
      </c>
      <c r="E24" s="290">
        <v>0.75</v>
      </c>
      <c r="F24" s="275">
        <v>3</v>
      </c>
      <c r="G24" s="17">
        <v>0</v>
      </c>
      <c r="J24" s="303">
        <f t="shared" ref="J24:K26" si="5">(M10+M16)/2</f>
        <v>9.7826086956521743E-2</v>
      </c>
      <c r="K24" s="303">
        <f t="shared" si="5"/>
        <v>0.90217391304347827</v>
      </c>
    </row>
    <row r="25" spans="1:14" ht="16" customHeight="1" thickBot="1" x14ac:dyDescent="0.25">
      <c r="A25" s="357"/>
      <c r="B25" s="271" t="s">
        <v>7</v>
      </c>
      <c r="C25" s="295">
        <f>AVERAGE(C17:C24)</f>
        <v>7.2916666666666657E-2</v>
      </c>
      <c r="D25" s="296">
        <f t="shared" ref="D25:E25" si="6">AVERAGE(D17:D24)</f>
        <v>0.21249999999999997</v>
      </c>
      <c r="E25" s="297">
        <f t="shared" si="6"/>
        <v>0.71458333333333335</v>
      </c>
      <c r="F25" s="279"/>
      <c r="G25" s="270"/>
      <c r="J25" s="303">
        <f t="shared" si="5"/>
        <v>0.13162878787878787</v>
      </c>
      <c r="K25" s="303">
        <f t="shared" si="5"/>
        <v>0.86837121212121215</v>
      </c>
    </row>
    <row r="26" spans="1:14" ht="16" customHeight="1" x14ac:dyDescent="0.2">
      <c r="A26" s="351"/>
      <c r="B26" s="340" t="s">
        <v>261</v>
      </c>
      <c r="C26" s="293">
        <v>0.22222222222222221</v>
      </c>
      <c r="D26" s="293">
        <v>0.44444444444444442</v>
      </c>
      <c r="E26" s="294">
        <v>0.33333333333333331</v>
      </c>
      <c r="F26" s="278">
        <v>3</v>
      </c>
      <c r="G26" s="17">
        <v>0</v>
      </c>
      <c r="J26" s="303">
        <f t="shared" si="5"/>
        <v>0.12962962962962962</v>
      </c>
      <c r="K26" s="303">
        <f t="shared" si="5"/>
        <v>0.87037037037037035</v>
      </c>
    </row>
    <row r="27" spans="1:14" ht="16" customHeight="1" x14ac:dyDescent="0.2">
      <c r="A27" s="351"/>
      <c r="B27" s="345"/>
      <c r="C27" s="289">
        <v>0.66666666666666663</v>
      </c>
      <c r="D27" s="289">
        <v>0.33333333333333331</v>
      </c>
      <c r="E27" s="290">
        <v>0</v>
      </c>
      <c r="F27" s="275">
        <v>0</v>
      </c>
      <c r="G27" s="17">
        <v>0</v>
      </c>
    </row>
    <row r="28" spans="1:14" ht="16" customHeight="1" x14ac:dyDescent="0.2">
      <c r="A28" s="351"/>
      <c r="B28" s="345"/>
      <c r="C28" s="289">
        <v>0.33333333333333331</v>
      </c>
      <c r="D28" s="289">
        <v>0.33333333333333331</v>
      </c>
      <c r="E28" s="290">
        <v>0.33333333333333331</v>
      </c>
      <c r="F28" s="275">
        <v>2</v>
      </c>
      <c r="G28" s="17">
        <v>0</v>
      </c>
    </row>
    <row r="29" spans="1:14" ht="16" customHeight="1" x14ac:dyDescent="0.2">
      <c r="A29" s="351"/>
      <c r="B29" s="345"/>
      <c r="C29" s="289">
        <v>0</v>
      </c>
      <c r="D29" s="289">
        <v>0.25</v>
      </c>
      <c r="E29" s="290">
        <v>0.75</v>
      </c>
      <c r="F29" s="275">
        <v>3</v>
      </c>
      <c r="G29" s="17">
        <v>0</v>
      </c>
    </row>
    <row r="30" spans="1:14" ht="16" customHeight="1" x14ac:dyDescent="0.2">
      <c r="A30" s="351"/>
      <c r="B30" s="345"/>
      <c r="C30" s="289">
        <v>0</v>
      </c>
      <c r="D30" s="289">
        <v>0.5</v>
      </c>
      <c r="E30" s="290">
        <v>0.5</v>
      </c>
      <c r="F30" s="275">
        <v>2</v>
      </c>
      <c r="G30" s="17">
        <v>0</v>
      </c>
      <c r="J30" s="286" t="s">
        <v>225</v>
      </c>
      <c r="K30" s="302" t="s">
        <v>239</v>
      </c>
      <c r="L30" s="302" t="s">
        <v>240</v>
      </c>
      <c r="M30" s="302" t="s">
        <v>241</v>
      </c>
    </row>
    <row r="31" spans="1:14" ht="16" customHeight="1" x14ac:dyDescent="0.2">
      <c r="A31" s="351"/>
      <c r="B31" s="345"/>
      <c r="C31" s="289">
        <v>0</v>
      </c>
      <c r="D31" s="289">
        <v>0</v>
      </c>
      <c r="E31" s="290">
        <v>1</v>
      </c>
      <c r="F31" s="275">
        <v>6</v>
      </c>
      <c r="G31" s="17">
        <v>3</v>
      </c>
      <c r="J31" s="287" t="s">
        <v>210</v>
      </c>
      <c r="K31" s="289">
        <v>0.61944444450000002</v>
      </c>
      <c r="L31" s="289">
        <v>0.1305555555</v>
      </c>
      <c r="M31" s="289">
        <v>0.25</v>
      </c>
    </row>
    <row r="32" spans="1:14" ht="16" customHeight="1" x14ac:dyDescent="0.2">
      <c r="A32" s="351"/>
      <c r="B32" s="345"/>
      <c r="C32" s="289">
        <v>0.6</v>
      </c>
      <c r="D32" s="289">
        <v>0</v>
      </c>
      <c r="E32" s="290">
        <v>0.4</v>
      </c>
      <c r="F32" s="275">
        <v>2</v>
      </c>
      <c r="G32" s="17">
        <v>0</v>
      </c>
      <c r="J32" s="287" t="s">
        <v>211</v>
      </c>
      <c r="K32" s="289">
        <v>0.60438988100000002</v>
      </c>
      <c r="L32" s="289">
        <v>0.16098214299999999</v>
      </c>
      <c r="M32" s="289">
        <v>0.2346279765</v>
      </c>
    </row>
    <row r="33" spans="1:13" ht="16" customHeight="1" x14ac:dyDescent="0.2">
      <c r="A33" s="351"/>
      <c r="B33" s="341"/>
      <c r="C33" s="289">
        <v>0</v>
      </c>
      <c r="D33" s="289">
        <v>0.4</v>
      </c>
      <c r="E33" s="290">
        <v>0.6</v>
      </c>
      <c r="F33" s="275">
        <v>3</v>
      </c>
      <c r="G33" s="17">
        <v>1</v>
      </c>
      <c r="J33" s="287" t="s">
        <v>212</v>
      </c>
      <c r="K33" s="289">
        <v>0.34814814799999999</v>
      </c>
      <c r="L33" s="289">
        <v>0.45555555599999997</v>
      </c>
      <c r="M33" s="289">
        <v>0.19629629600000001</v>
      </c>
    </row>
    <row r="34" spans="1:13" ht="16" customHeight="1" thickBot="1" x14ac:dyDescent="0.25">
      <c r="A34" s="358"/>
      <c r="B34" s="271" t="s">
        <v>7</v>
      </c>
      <c r="C34" s="295">
        <f>AVERAGE(C26:C33)</f>
        <v>0.22777777777777775</v>
      </c>
      <c r="D34" s="296">
        <f t="shared" ref="D34:E34" si="7">AVERAGE(D26:D33)</f>
        <v>0.28263888888888888</v>
      </c>
      <c r="E34" s="297">
        <f t="shared" si="7"/>
        <v>0.48958333333333331</v>
      </c>
      <c r="F34" s="279"/>
      <c r="G34" s="270"/>
      <c r="K34" s="301"/>
      <c r="L34" s="301"/>
      <c r="M34" s="301"/>
    </row>
    <row r="35" spans="1:13" ht="16" customHeight="1" x14ac:dyDescent="0.2">
      <c r="A35" s="350" t="s">
        <v>217</v>
      </c>
      <c r="B35" s="340" t="s">
        <v>262</v>
      </c>
      <c r="C35" s="293">
        <v>0</v>
      </c>
      <c r="D35" s="293">
        <v>0.5</v>
      </c>
      <c r="E35" s="298">
        <v>0.5</v>
      </c>
      <c r="F35" s="277">
        <v>1</v>
      </c>
      <c r="G35" s="17">
        <v>0</v>
      </c>
      <c r="J35" s="288" t="s">
        <v>226</v>
      </c>
      <c r="K35" s="302" t="s">
        <v>239</v>
      </c>
      <c r="L35" s="302" t="s">
        <v>240</v>
      </c>
      <c r="M35" s="302" t="s">
        <v>241</v>
      </c>
    </row>
    <row r="36" spans="1:13" x14ac:dyDescent="0.2">
      <c r="A36" s="351"/>
      <c r="B36" s="345"/>
      <c r="C36" s="289">
        <v>0</v>
      </c>
      <c r="D36" s="289">
        <v>0.4</v>
      </c>
      <c r="E36" s="290">
        <v>0.6</v>
      </c>
      <c r="F36" s="275">
        <v>3</v>
      </c>
      <c r="G36" s="17">
        <v>0</v>
      </c>
      <c r="J36" s="287" t="s">
        <v>210</v>
      </c>
      <c r="K36" s="289">
        <v>0.60208333299999994</v>
      </c>
      <c r="L36" s="289">
        <v>0.24756944450000001</v>
      </c>
      <c r="M36" s="289">
        <v>0.15034722249999999</v>
      </c>
    </row>
    <row r="37" spans="1:13" x14ac:dyDescent="0.2">
      <c r="A37" s="351"/>
      <c r="B37" s="345"/>
      <c r="C37" s="289">
        <v>0</v>
      </c>
      <c r="D37" s="289">
        <v>0.16666666666666666</v>
      </c>
      <c r="E37" s="290">
        <v>0.83333333333333337</v>
      </c>
      <c r="F37" s="275">
        <v>5</v>
      </c>
      <c r="G37" s="17">
        <v>0</v>
      </c>
      <c r="J37" s="287" t="s">
        <v>211</v>
      </c>
      <c r="K37" s="289">
        <v>0.452529762</v>
      </c>
      <c r="L37" s="289">
        <v>0.22976190499999999</v>
      </c>
      <c r="M37" s="289">
        <v>0.3177083335</v>
      </c>
    </row>
    <row r="38" spans="1:13" x14ac:dyDescent="0.2">
      <c r="A38" s="351"/>
      <c r="B38" s="345"/>
      <c r="C38" s="289">
        <v>0.25</v>
      </c>
      <c r="D38" s="289">
        <v>0</v>
      </c>
      <c r="E38" s="290">
        <v>0.75</v>
      </c>
      <c r="F38" s="275">
        <v>3</v>
      </c>
      <c r="G38" s="17">
        <v>0</v>
      </c>
      <c r="J38" s="287" t="s">
        <v>212</v>
      </c>
      <c r="K38" s="289">
        <v>0.34360119049999999</v>
      </c>
      <c r="L38" s="289">
        <v>0.36004464250000001</v>
      </c>
      <c r="M38" s="289">
        <v>0.29635416650000002</v>
      </c>
    </row>
    <row r="39" spans="1:13" x14ac:dyDescent="0.2">
      <c r="A39" s="351"/>
      <c r="B39" s="345"/>
      <c r="C39" s="289">
        <v>0.75</v>
      </c>
      <c r="D39" s="289">
        <v>0</v>
      </c>
      <c r="E39" s="290">
        <v>0.25</v>
      </c>
      <c r="F39" s="275">
        <v>1</v>
      </c>
      <c r="G39" s="17">
        <v>0</v>
      </c>
      <c r="K39" s="301"/>
      <c r="L39" s="301"/>
      <c r="M39" s="301"/>
    </row>
    <row r="40" spans="1:13" x14ac:dyDescent="0.2">
      <c r="A40" s="351"/>
      <c r="B40" s="345"/>
      <c r="C40" s="289">
        <v>0.5</v>
      </c>
      <c r="D40" s="289">
        <v>0</v>
      </c>
      <c r="E40" s="290">
        <v>0.5</v>
      </c>
      <c r="F40" s="275">
        <v>2</v>
      </c>
      <c r="G40" s="17">
        <v>0</v>
      </c>
      <c r="K40" s="301"/>
      <c r="L40" s="301"/>
      <c r="M40" s="301"/>
    </row>
    <row r="41" spans="1:13" x14ac:dyDescent="0.2">
      <c r="A41" s="351"/>
      <c r="B41" s="345"/>
      <c r="C41" s="289">
        <v>0.25</v>
      </c>
      <c r="D41" s="289">
        <v>0.25</v>
      </c>
      <c r="E41" s="290">
        <v>0.5</v>
      </c>
      <c r="F41" s="275">
        <v>2</v>
      </c>
      <c r="G41" s="17">
        <v>0</v>
      </c>
      <c r="J41" s="256" t="s">
        <v>7</v>
      </c>
      <c r="K41" s="302" t="s">
        <v>239</v>
      </c>
      <c r="L41" s="302" t="s">
        <v>240</v>
      </c>
      <c r="M41" s="302" t="s">
        <v>241</v>
      </c>
    </row>
    <row r="42" spans="1:13" x14ac:dyDescent="0.2">
      <c r="A42" s="351"/>
      <c r="B42" s="345"/>
      <c r="C42" s="289">
        <v>0.66666666666666663</v>
      </c>
      <c r="D42" s="289">
        <v>0</v>
      </c>
      <c r="E42" s="290">
        <v>0.33333333333333331</v>
      </c>
      <c r="F42" s="275">
        <v>1</v>
      </c>
      <c r="G42" s="17">
        <v>0</v>
      </c>
      <c r="J42" s="287" t="s">
        <v>210</v>
      </c>
      <c r="K42" s="289">
        <f>(K31+K36)/2</f>
        <v>0.61076388874999998</v>
      </c>
      <c r="L42" s="289">
        <f>(L31+L36)/2</f>
        <v>0.18906250000000002</v>
      </c>
      <c r="M42" s="289">
        <f>(M31+M36)/2</f>
        <v>0.20017361124999999</v>
      </c>
    </row>
    <row r="43" spans="1:13" x14ac:dyDescent="0.2">
      <c r="A43" s="351"/>
      <c r="B43" s="345"/>
      <c r="C43" s="289">
        <v>0</v>
      </c>
      <c r="D43" s="289">
        <v>0</v>
      </c>
      <c r="E43" s="290">
        <v>1</v>
      </c>
      <c r="F43" s="275">
        <v>3</v>
      </c>
      <c r="G43" s="17">
        <v>0</v>
      </c>
      <c r="J43" s="287" t="s">
        <v>211</v>
      </c>
      <c r="K43" s="289">
        <f t="shared" ref="K43:M44" si="8">(K32+K37)/2</f>
        <v>0.52845982150000004</v>
      </c>
      <c r="L43" s="289">
        <f t="shared" si="8"/>
        <v>0.19537202399999998</v>
      </c>
      <c r="M43" s="289">
        <f t="shared" si="8"/>
        <v>0.27616815500000003</v>
      </c>
    </row>
    <row r="44" spans="1:13" x14ac:dyDescent="0.2">
      <c r="A44" s="351"/>
      <c r="B44" s="341"/>
      <c r="C44" s="289">
        <v>0.2</v>
      </c>
      <c r="D44" s="289">
        <v>0.4</v>
      </c>
      <c r="E44" s="290">
        <v>0.4</v>
      </c>
      <c r="F44" s="275">
        <v>2</v>
      </c>
      <c r="G44" s="17">
        <v>1</v>
      </c>
      <c r="J44" s="287" t="s">
        <v>212</v>
      </c>
      <c r="K44" s="289">
        <f t="shared" si="8"/>
        <v>0.34587466924999999</v>
      </c>
      <c r="L44" s="289">
        <f t="shared" si="8"/>
        <v>0.40780009924999999</v>
      </c>
      <c r="M44" s="289">
        <f t="shared" si="8"/>
        <v>0.24632523125</v>
      </c>
    </row>
    <row r="45" spans="1:13" ht="17" thickBot="1" x14ac:dyDescent="0.25">
      <c r="A45" s="351"/>
      <c r="B45" s="268" t="s">
        <v>7</v>
      </c>
      <c r="C45" s="299">
        <f>AVERAGE(C35:C44)</f>
        <v>0.26166666666666666</v>
      </c>
      <c r="D45" s="299">
        <f t="shared" ref="D45:E45" si="9">AVERAGE(D35:D44)</f>
        <v>0.17166666666666669</v>
      </c>
      <c r="E45" s="300">
        <f t="shared" si="9"/>
        <v>0.56666666666666665</v>
      </c>
      <c r="F45" s="276"/>
      <c r="G45" s="269"/>
    </row>
    <row r="46" spans="1:13" x14ac:dyDescent="0.2">
      <c r="A46" s="351"/>
      <c r="B46" s="340" t="s">
        <v>263</v>
      </c>
      <c r="C46" s="293">
        <v>0.5</v>
      </c>
      <c r="D46" s="293">
        <v>0</v>
      </c>
      <c r="E46" s="294">
        <v>0.5</v>
      </c>
      <c r="F46" s="278">
        <v>3</v>
      </c>
      <c r="G46" s="17">
        <v>0</v>
      </c>
    </row>
    <row r="47" spans="1:13" x14ac:dyDescent="0.2">
      <c r="A47" s="351"/>
      <c r="B47" s="345"/>
      <c r="C47" s="289">
        <v>0</v>
      </c>
      <c r="D47" s="289">
        <v>0</v>
      </c>
      <c r="E47" s="291">
        <v>1</v>
      </c>
      <c r="F47" s="277">
        <v>2</v>
      </c>
      <c r="G47" s="17">
        <v>0</v>
      </c>
    </row>
    <row r="48" spans="1:13" x14ac:dyDescent="0.2">
      <c r="A48" s="351"/>
      <c r="B48" s="345"/>
      <c r="C48" s="289">
        <v>0</v>
      </c>
      <c r="D48" s="289">
        <v>0</v>
      </c>
      <c r="E48" s="291">
        <v>1</v>
      </c>
      <c r="F48" s="277">
        <v>3</v>
      </c>
      <c r="G48" s="17">
        <v>0</v>
      </c>
    </row>
    <row r="49" spans="1:7" x14ac:dyDescent="0.2">
      <c r="A49" s="351"/>
      <c r="B49" s="345"/>
      <c r="C49" s="289">
        <v>0.25</v>
      </c>
      <c r="D49" s="289">
        <v>0.125</v>
      </c>
      <c r="E49" s="290">
        <v>0.625</v>
      </c>
      <c r="F49" s="275">
        <v>5</v>
      </c>
      <c r="G49" s="17">
        <v>0</v>
      </c>
    </row>
    <row r="50" spans="1:7" x14ac:dyDescent="0.2">
      <c r="A50" s="351"/>
      <c r="B50" s="345"/>
      <c r="C50" s="289">
        <v>0.125</v>
      </c>
      <c r="D50" s="289">
        <v>0.125</v>
      </c>
      <c r="E50" s="291">
        <v>0.75</v>
      </c>
      <c r="F50" s="277">
        <v>6</v>
      </c>
      <c r="G50" s="17">
        <v>0</v>
      </c>
    </row>
    <row r="51" spans="1:7" x14ac:dyDescent="0.2">
      <c r="A51" s="351"/>
      <c r="B51" s="345"/>
      <c r="C51" s="289">
        <v>0.2857142857142857</v>
      </c>
      <c r="D51" s="289">
        <v>0.2857142857142857</v>
      </c>
      <c r="E51" s="290">
        <v>0.42857142857142855</v>
      </c>
      <c r="F51" s="275">
        <v>3</v>
      </c>
      <c r="G51" s="17">
        <v>0</v>
      </c>
    </row>
    <row r="52" spans="1:7" x14ac:dyDescent="0.2">
      <c r="A52" s="351"/>
      <c r="B52" s="345"/>
      <c r="C52" s="289">
        <v>0.5</v>
      </c>
      <c r="D52" s="289">
        <v>0</v>
      </c>
      <c r="E52" s="290">
        <v>0.5</v>
      </c>
      <c r="F52" s="275">
        <v>2</v>
      </c>
      <c r="G52" s="17">
        <v>0</v>
      </c>
    </row>
    <row r="53" spans="1:7" ht="16" customHeight="1" x14ac:dyDescent="0.2">
      <c r="A53" s="351"/>
      <c r="B53" s="341"/>
      <c r="C53" s="289">
        <v>0</v>
      </c>
      <c r="D53" s="289">
        <v>0.66666666666666663</v>
      </c>
      <c r="E53" s="290">
        <v>0.33333333333333331</v>
      </c>
      <c r="F53" s="275">
        <v>1</v>
      </c>
      <c r="G53" s="17">
        <v>0</v>
      </c>
    </row>
    <row r="54" spans="1:7" ht="16" customHeight="1" thickBot="1" x14ac:dyDescent="0.25">
      <c r="A54" s="351"/>
      <c r="B54" s="268" t="s">
        <v>7</v>
      </c>
      <c r="C54" s="299">
        <f>AVERAGE(C46:C53)</f>
        <v>0.2075892857142857</v>
      </c>
      <c r="D54" s="299">
        <f t="shared" ref="D54:E54" si="10">AVERAGE(D46:D53)</f>
        <v>0.15029761904761904</v>
      </c>
      <c r="E54" s="300">
        <f t="shared" si="10"/>
        <v>0.64211309523809523</v>
      </c>
      <c r="F54" s="276"/>
      <c r="G54" s="269"/>
    </row>
    <row r="55" spans="1:7" ht="16" customHeight="1" x14ac:dyDescent="0.2">
      <c r="A55" s="351"/>
      <c r="B55" s="340" t="s">
        <v>264</v>
      </c>
      <c r="C55" s="293">
        <v>0.5</v>
      </c>
      <c r="D55" s="293">
        <v>0.5</v>
      </c>
      <c r="E55" s="294">
        <v>0</v>
      </c>
      <c r="F55" s="278">
        <v>0</v>
      </c>
      <c r="G55" s="17">
        <v>0</v>
      </c>
    </row>
    <row r="56" spans="1:7" x14ac:dyDescent="0.2">
      <c r="A56" s="351"/>
      <c r="B56" s="345"/>
      <c r="C56" s="289">
        <v>0.75</v>
      </c>
      <c r="D56" s="289">
        <v>0</v>
      </c>
      <c r="E56" s="290">
        <v>0.25</v>
      </c>
      <c r="F56" s="275">
        <v>1</v>
      </c>
      <c r="G56" s="17">
        <v>1</v>
      </c>
    </row>
    <row r="57" spans="1:7" x14ac:dyDescent="0.2">
      <c r="A57" s="351"/>
      <c r="B57" s="345"/>
      <c r="C57" s="289">
        <v>0</v>
      </c>
      <c r="D57" s="289">
        <v>0</v>
      </c>
      <c r="E57" s="290">
        <v>1</v>
      </c>
      <c r="F57" s="275">
        <v>4</v>
      </c>
      <c r="G57" s="17">
        <v>3</v>
      </c>
    </row>
    <row r="58" spans="1:7" x14ac:dyDescent="0.2">
      <c r="A58" s="351"/>
      <c r="B58" s="345"/>
      <c r="C58" s="289">
        <v>0</v>
      </c>
      <c r="D58" s="289">
        <v>0.5</v>
      </c>
      <c r="E58" s="290">
        <v>0.5</v>
      </c>
      <c r="F58" s="275">
        <v>2</v>
      </c>
      <c r="G58" s="17">
        <v>1</v>
      </c>
    </row>
    <row r="59" spans="1:7" x14ac:dyDescent="0.2">
      <c r="A59" s="351"/>
      <c r="B59" s="345"/>
      <c r="C59" s="289">
        <v>0</v>
      </c>
      <c r="D59" s="289">
        <v>0.25</v>
      </c>
      <c r="E59" s="291">
        <v>0.75</v>
      </c>
      <c r="F59" s="277">
        <v>3</v>
      </c>
      <c r="G59" s="17">
        <v>0</v>
      </c>
    </row>
    <row r="60" spans="1:7" x14ac:dyDescent="0.2">
      <c r="A60" s="351"/>
      <c r="B60" s="345"/>
      <c r="C60" s="289">
        <v>0</v>
      </c>
      <c r="D60" s="289">
        <v>0.2</v>
      </c>
      <c r="E60" s="290">
        <v>0.8</v>
      </c>
      <c r="F60" s="275">
        <v>4</v>
      </c>
      <c r="G60" s="17">
        <v>1</v>
      </c>
    </row>
    <row r="61" spans="1:7" x14ac:dyDescent="0.2">
      <c r="A61" s="351"/>
      <c r="B61" s="345"/>
      <c r="C61" s="289">
        <v>0</v>
      </c>
      <c r="D61" s="289">
        <v>0.14285714285714285</v>
      </c>
      <c r="E61" s="290">
        <v>0.8571428571428571</v>
      </c>
      <c r="F61" s="275">
        <v>6</v>
      </c>
      <c r="G61" s="17">
        <v>0</v>
      </c>
    </row>
    <row r="62" spans="1:7" x14ac:dyDescent="0.2">
      <c r="A62" s="351"/>
      <c r="B62" s="341"/>
      <c r="C62" s="289">
        <v>0.5</v>
      </c>
      <c r="D62" s="289">
        <v>0</v>
      </c>
      <c r="E62" s="290">
        <v>0.5</v>
      </c>
      <c r="F62" s="275">
        <v>1</v>
      </c>
      <c r="G62" s="17">
        <v>0</v>
      </c>
    </row>
    <row r="63" spans="1:7" ht="17" thickBot="1" x14ac:dyDescent="0.25">
      <c r="A63" s="351"/>
      <c r="B63" s="271" t="s">
        <v>7</v>
      </c>
      <c r="C63" s="296">
        <f>AVERAGE(C55:C62)</f>
        <v>0.21875</v>
      </c>
      <c r="D63" s="296">
        <f t="shared" ref="D63:E63" si="11">AVERAGE(D55:D62)</f>
        <v>0.19910714285714284</v>
      </c>
      <c r="E63" s="297">
        <f t="shared" si="11"/>
        <v>0.58214285714285707</v>
      </c>
      <c r="F63" s="279"/>
      <c r="G63" s="270"/>
    </row>
    <row r="64" spans="1:7" x14ac:dyDescent="0.2">
      <c r="A64" s="351"/>
      <c r="B64" s="340" t="s">
        <v>265</v>
      </c>
      <c r="C64" s="293">
        <v>0.5</v>
      </c>
      <c r="D64" s="293">
        <v>0</v>
      </c>
      <c r="E64" s="294">
        <v>0.5</v>
      </c>
      <c r="F64" s="278">
        <v>2</v>
      </c>
      <c r="G64" s="17">
        <v>0</v>
      </c>
    </row>
    <row r="65" spans="1:7" x14ac:dyDescent="0.2">
      <c r="A65" s="351"/>
      <c r="B65" s="345"/>
      <c r="C65" s="289">
        <v>0.25</v>
      </c>
      <c r="D65" s="289">
        <v>0.5</v>
      </c>
      <c r="E65" s="290">
        <v>0.25</v>
      </c>
      <c r="F65" s="275">
        <v>1</v>
      </c>
      <c r="G65" s="17">
        <v>0</v>
      </c>
    </row>
    <row r="66" spans="1:7" x14ac:dyDescent="0.2">
      <c r="A66" s="351"/>
      <c r="B66" s="345"/>
      <c r="C66" s="289">
        <v>0.25</v>
      </c>
      <c r="D66" s="289">
        <v>0.25</v>
      </c>
      <c r="E66" s="290">
        <v>0.5</v>
      </c>
      <c r="F66" s="275">
        <v>2</v>
      </c>
      <c r="G66" s="17">
        <v>0</v>
      </c>
    </row>
    <row r="67" spans="1:7" x14ac:dyDescent="0.2">
      <c r="A67" s="351"/>
      <c r="B67" s="345"/>
      <c r="C67" s="289">
        <v>0.75</v>
      </c>
      <c r="D67" s="289">
        <v>0</v>
      </c>
      <c r="E67" s="290">
        <v>0.25</v>
      </c>
      <c r="F67" s="275">
        <v>1</v>
      </c>
      <c r="G67" s="17">
        <v>1</v>
      </c>
    </row>
    <row r="68" spans="1:7" x14ac:dyDescent="0.2">
      <c r="A68" s="351"/>
      <c r="B68" s="345"/>
      <c r="C68" s="289">
        <v>0</v>
      </c>
      <c r="D68" s="289">
        <v>0.75</v>
      </c>
      <c r="E68" s="290">
        <v>0.25</v>
      </c>
      <c r="F68" s="275">
        <v>1</v>
      </c>
      <c r="G68" s="17">
        <v>0</v>
      </c>
    </row>
    <row r="69" spans="1:7" x14ac:dyDescent="0.2">
      <c r="A69" s="351"/>
      <c r="B69" s="345"/>
      <c r="C69" s="289">
        <v>0.33333333333333331</v>
      </c>
      <c r="D69" s="289">
        <v>0.16666666666666666</v>
      </c>
      <c r="E69" s="290">
        <v>0.5</v>
      </c>
      <c r="F69" s="275">
        <v>3</v>
      </c>
      <c r="G69" s="17">
        <v>1</v>
      </c>
    </row>
    <row r="70" spans="1:7" x14ac:dyDescent="0.2">
      <c r="A70" s="351"/>
      <c r="B70" s="345"/>
      <c r="C70" s="289">
        <v>0.75</v>
      </c>
      <c r="D70" s="289">
        <v>0.25</v>
      </c>
      <c r="E70" s="290">
        <v>0</v>
      </c>
      <c r="F70" s="275">
        <v>0</v>
      </c>
      <c r="G70" s="17">
        <v>0</v>
      </c>
    </row>
    <row r="71" spans="1:7" x14ac:dyDescent="0.2">
      <c r="A71" s="351"/>
      <c r="B71" s="341"/>
      <c r="C71" s="289">
        <v>0.5</v>
      </c>
      <c r="D71" s="289">
        <v>0.16666666666666666</v>
      </c>
      <c r="E71" s="290">
        <v>0.33333333333333331</v>
      </c>
      <c r="F71" s="275">
        <v>2</v>
      </c>
      <c r="G71" s="17">
        <v>0</v>
      </c>
    </row>
    <row r="72" spans="1:7" ht="17" thickBot="1" x14ac:dyDescent="0.25">
      <c r="A72" s="355"/>
      <c r="B72" s="271" t="s">
        <v>7</v>
      </c>
      <c r="C72" s="296">
        <f>AVERAGE(C64:C71)</f>
        <v>0.41666666666666669</v>
      </c>
      <c r="D72" s="296">
        <f t="shared" ref="D72:E72" si="12">AVERAGE(D64:D71)</f>
        <v>0.26041666666666669</v>
      </c>
      <c r="E72" s="297">
        <f t="shared" si="12"/>
        <v>0.32291666666666669</v>
      </c>
      <c r="F72" s="279"/>
      <c r="G72" s="270"/>
    </row>
    <row r="73" spans="1:7" ht="16" customHeight="1" x14ac:dyDescent="0.2">
      <c r="A73" s="351" t="s">
        <v>218</v>
      </c>
      <c r="B73" s="340" t="s">
        <v>266</v>
      </c>
      <c r="C73" s="293">
        <v>0</v>
      </c>
      <c r="D73" s="293">
        <v>0.5</v>
      </c>
      <c r="E73" s="294">
        <v>0.5</v>
      </c>
      <c r="F73" s="278">
        <v>1</v>
      </c>
      <c r="G73" s="17">
        <v>0</v>
      </c>
    </row>
    <row r="74" spans="1:7" x14ac:dyDescent="0.2">
      <c r="A74" s="351"/>
      <c r="B74" s="345"/>
      <c r="C74" s="289">
        <v>0</v>
      </c>
      <c r="D74" s="289">
        <v>1</v>
      </c>
      <c r="E74" s="290">
        <v>0</v>
      </c>
      <c r="F74" s="275">
        <v>0</v>
      </c>
      <c r="G74" s="17">
        <v>0</v>
      </c>
    </row>
    <row r="75" spans="1:7" x14ac:dyDescent="0.2">
      <c r="A75" s="351"/>
      <c r="B75" s="345"/>
      <c r="C75" s="289">
        <v>0</v>
      </c>
      <c r="D75" s="289">
        <v>1</v>
      </c>
      <c r="E75" s="290">
        <v>0</v>
      </c>
      <c r="F75" s="275">
        <v>0</v>
      </c>
      <c r="G75" s="17">
        <v>0</v>
      </c>
    </row>
    <row r="76" spans="1:7" x14ac:dyDescent="0.2">
      <c r="A76" s="351"/>
      <c r="B76" s="345"/>
      <c r="C76" s="289">
        <v>0.5</v>
      </c>
      <c r="D76" s="289">
        <v>0</v>
      </c>
      <c r="E76" s="290">
        <v>0.5</v>
      </c>
      <c r="F76" s="275">
        <v>1</v>
      </c>
      <c r="G76" s="17">
        <v>0</v>
      </c>
    </row>
    <row r="77" spans="1:7" x14ac:dyDescent="0.2">
      <c r="A77" s="351"/>
      <c r="B77" s="345"/>
      <c r="C77" s="289">
        <v>0.33333333333333331</v>
      </c>
      <c r="D77" s="289">
        <v>0.66666666666666663</v>
      </c>
      <c r="E77" s="290">
        <v>0</v>
      </c>
      <c r="F77" s="275">
        <v>0</v>
      </c>
      <c r="G77" s="17">
        <v>0</v>
      </c>
    </row>
    <row r="78" spans="1:7" x14ac:dyDescent="0.2">
      <c r="A78" s="351"/>
      <c r="B78" s="345"/>
      <c r="C78" s="289">
        <v>0</v>
      </c>
      <c r="D78" s="289">
        <v>0</v>
      </c>
      <c r="E78" s="290">
        <v>1</v>
      </c>
      <c r="F78" s="275">
        <v>2</v>
      </c>
      <c r="G78" s="17">
        <v>0</v>
      </c>
    </row>
    <row r="79" spans="1:7" x14ac:dyDescent="0.2">
      <c r="A79" s="351"/>
      <c r="B79" s="345"/>
      <c r="C79" s="289">
        <v>0</v>
      </c>
      <c r="D79" s="289">
        <v>0.6</v>
      </c>
      <c r="E79" s="290">
        <v>0.4</v>
      </c>
      <c r="F79" s="275">
        <v>2</v>
      </c>
      <c r="G79" s="17">
        <v>1</v>
      </c>
    </row>
    <row r="80" spans="1:7" x14ac:dyDescent="0.2">
      <c r="A80" s="351"/>
      <c r="B80" s="345"/>
      <c r="C80" s="289">
        <v>0.6</v>
      </c>
      <c r="D80" s="289">
        <v>0</v>
      </c>
      <c r="E80" s="290">
        <v>0.4</v>
      </c>
      <c r="F80" s="275">
        <v>2</v>
      </c>
      <c r="G80" s="17">
        <v>0</v>
      </c>
    </row>
    <row r="81" spans="1:7" x14ac:dyDescent="0.2">
      <c r="A81" s="351"/>
      <c r="B81" s="341"/>
      <c r="C81" s="289">
        <v>0.33333333333333331</v>
      </c>
      <c r="D81" s="289">
        <v>0.33333333333333331</v>
      </c>
      <c r="E81" s="290">
        <v>0.33333333333333331</v>
      </c>
      <c r="F81" s="275">
        <v>1</v>
      </c>
      <c r="G81" s="17">
        <v>0</v>
      </c>
    </row>
    <row r="82" spans="1:7" ht="17" thickBot="1" x14ac:dyDescent="0.25">
      <c r="A82" s="351"/>
      <c r="B82" s="268" t="s">
        <v>7</v>
      </c>
      <c r="C82" s="299">
        <f>AVERAGE(C73:C81)</f>
        <v>0.19629629629629627</v>
      </c>
      <c r="D82" s="299">
        <f t="shared" ref="D82:E82" si="13">AVERAGE(D73:D81)</f>
        <v>0.45555555555555549</v>
      </c>
      <c r="E82" s="300">
        <f t="shared" si="13"/>
        <v>0.34814814814814815</v>
      </c>
      <c r="F82" s="276"/>
      <c r="G82" s="269"/>
    </row>
    <row r="83" spans="1:7" x14ac:dyDescent="0.2">
      <c r="A83" s="351"/>
      <c r="B83" s="340" t="s">
        <v>267</v>
      </c>
      <c r="C83" s="293">
        <v>0.75</v>
      </c>
      <c r="D83" s="293">
        <v>0.25</v>
      </c>
      <c r="E83" s="294">
        <v>0</v>
      </c>
      <c r="F83" s="278">
        <v>0</v>
      </c>
      <c r="G83" s="17">
        <v>0</v>
      </c>
    </row>
    <row r="84" spans="1:7" x14ac:dyDescent="0.2">
      <c r="A84" s="351"/>
      <c r="B84" s="345"/>
      <c r="C84" s="289">
        <v>0</v>
      </c>
      <c r="D84" s="289">
        <v>0.66666666666666663</v>
      </c>
      <c r="E84" s="291">
        <v>0.33333333333333331</v>
      </c>
      <c r="F84" s="277">
        <v>1</v>
      </c>
      <c r="G84" s="17">
        <v>1</v>
      </c>
    </row>
    <row r="85" spans="1:7" x14ac:dyDescent="0.2">
      <c r="A85" s="351"/>
      <c r="B85" s="345"/>
      <c r="C85" s="289">
        <v>0</v>
      </c>
      <c r="D85" s="289">
        <v>0.25</v>
      </c>
      <c r="E85" s="290">
        <v>0.75</v>
      </c>
      <c r="F85" s="275">
        <v>3</v>
      </c>
      <c r="G85" s="17">
        <v>1</v>
      </c>
    </row>
    <row r="86" spans="1:7" x14ac:dyDescent="0.2">
      <c r="A86" s="351"/>
      <c r="B86" s="345"/>
      <c r="C86" s="289">
        <v>0</v>
      </c>
      <c r="D86" s="289">
        <v>0.5</v>
      </c>
      <c r="E86" s="290">
        <v>0.5</v>
      </c>
      <c r="F86" s="275">
        <v>2</v>
      </c>
      <c r="G86" s="17">
        <v>1</v>
      </c>
    </row>
    <row r="87" spans="1:7" x14ac:dyDescent="0.2">
      <c r="A87" s="351"/>
      <c r="B87" s="345"/>
      <c r="C87" s="289">
        <v>0.5</v>
      </c>
      <c r="D87" s="289">
        <v>0.25</v>
      </c>
      <c r="E87" s="290">
        <v>0.25</v>
      </c>
      <c r="F87" s="275">
        <v>1</v>
      </c>
      <c r="G87" s="17">
        <v>0</v>
      </c>
    </row>
    <row r="88" spans="1:7" x14ac:dyDescent="0.2">
      <c r="A88" s="351"/>
      <c r="B88" s="345"/>
      <c r="C88" s="289">
        <v>0.6</v>
      </c>
      <c r="D88" s="289">
        <v>0</v>
      </c>
      <c r="E88" s="290">
        <v>0.4</v>
      </c>
      <c r="F88" s="275">
        <v>2</v>
      </c>
      <c r="G88" s="17">
        <v>0</v>
      </c>
    </row>
    <row r="89" spans="1:7" x14ac:dyDescent="0.2">
      <c r="A89" s="351"/>
      <c r="B89" s="341"/>
      <c r="C89" s="289">
        <v>0.6</v>
      </c>
      <c r="D89" s="289">
        <v>0.2</v>
      </c>
      <c r="E89" s="290">
        <v>0.2</v>
      </c>
      <c r="F89" s="275">
        <v>1</v>
      </c>
      <c r="G89" s="17">
        <v>0</v>
      </c>
    </row>
    <row r="90" spans="1:7" ht="17" thickBot="1" x14ac:dyDescent="0.25">
      <c r="A90" s="351"/>
      <c r="B90" s="271" t="s">
        <v>7</v>
      </c>
      <c r="C90" s="296">
        <f>AVERAGE(C83:C89)</f>
        <v>0.35000000000000003</v>
      </c>
      <c r="D90" s="296">
        <f t="shared" ref="D90:E90" si="14">AVERAGE(D83:D89)</f>
        <v>0.30238095238095236</v>
      </c>
      <c r="E90" s="297">
        <f t="shared" si="14"/>
        <v>0.34761904761904766</v>
      </c>
      <c r="F90" s="279"/>
      <c r="G90" s="270"/>
    </row>
    <row r="91" spans="1:7" x14ac:dyDescent="0.2">
      <c r="A91" s="351"/>
      <c r="B91" s="340" t="s">
        <v>268</v>
      </c>
      <c r="C91" s="293">
        <v>0.2</v>
      </c>
      <c r="D91" s="293">
        <v>0.4</v>
      </c>
      <c r="E91" s="294">
        <v>0.4</v>
      </c>
      <c r="F91" s="278">
        <v>2</v>
      </c>
      <c r="G91" s="17">
        <v>0</v>
      </c>
    </row>
    <row r="92" spans="1:7" x14ac:dyDescent="0.2">
      <c r="A92" s="351"/>
      <c r="B92" s="345"/>
      <c r="C92" s="289">
        <v>0.125</v>
      </c>
      <c r="D92" s="289">
        <v>0.375</v>
      </c>
      <c r="E92" s="290">
        <v>0.5</v>
      </c>
      <c r="F92" s="275">
        <v>4</v>
      </c>
      <c r="G92" s="17">
        <v>1</v>
      </c>
    </row>
    <row r="93" spans="1:7" x14ac:dyDescent="0.2">
      <c r="A93" s="351"/>
      <c r="B93" s="345"/>
      <c r="C93" s="289">
        <v>0</v>
      </c>
      <c r="D93" s="289">
        <v>1</v>
      </c>
      <c r="E93" s="290">
        <v>0</v>
      </c>
      <c r="F93" s="275">
        <v>0</v>
      </c>
      <c r="G93" s="17">
        <v>0</v>
      </c>
    </row>
    <row r="94" spans="1:7" x14ac:dyDescent="0.2">
      <c r="A94" s="351"/>
      <c r="B94" s="345"/>
      <c r="C94" s="289">
        <v>0.25</v>
      </c>
      <c r="D94" s="289">
        <v>0.25</v>
      </c>
      <c r="E94" s="290">
        <v>0.5</v>
      </c>
      <c r="F94" s="275">
        <v>4</v>
      </c>
      <c r="G94" s="17">
        <v>0</v>
      </c>
    </row>
    <row r="95" spans="1:7" x14ac:dyDescent="0.2">
      <c r="A95" s="351"/>
      <c r="B95" s="345"/>
      <c r="C95" s="289">
        <v>0.5</v>
      </c>
      <c r="D95" s="289">
        <v>0.5</v>
      </c>
      <c r="E95" s="290">
        <v>0</v>
      </c>
      <c r="F95" s="275">
        <v>0</v>
      </c>
      <c r="G95" s="17">
        <v>0</v>
      </c>
    </row>
    <row r="96" spans="1:7" x14ac:dyDescent="0.2">
      <c r="A96" s="351"/>
      <c r="B96" s="345"/>
      <c r="C96" s="289">
        <v>0.16666666666666666</v>
      </c>
      <c r="D96" s="289">
        <v>0.16666666666666666</v>
      </c>
      <c r="E96" s="290">
        <v>0.66666666666666663</v>
      </c>
      <c r="F96" s="275">
        <v>4</v>
      </c>
      <c r="G96" s="17">
        <v>0</v>
      </c>
    </row>
    <row r="97" spans="1:11" x14ac:dyDescent="0.2">
      <c r="A97" s="351"/>
      <c r="B97" s="345"/>
      <c r="C97" s="289">
        <v>0.5</v>
      </c>
      <c r="D97" s="289">
        <v>0.25</v>
      </c>
      <c r="E97" s="291">
        <v>0.25</v>
      </c>
      <c r="F97" s="277">
        <v>1</v>
      </c>
      <c r="G97" s="17">
        <v>0</v>
      </c>
    </row>
    <row r="98" spans="1:11" x14ac:dyDescent="0.2">
      <c r="A98" s="351"/>
      <c r="B98" s="341"/>
      <c r="C98" s="289">
        <v>0.2</v>
      </c>
      <c r="D98" s="289">
        <v>0.4</v>
      </c>
      <c r="E98" s="290">
        <v>0.4</v>
      </c>
      <c r="F98" s="275">
        <v>2</v>
      </c>
      <c r="G98" s="17">
        <v>0</v>
      </c>
    </row>
    <row r="99" spans="1:11" ht="17" thickBot="1" x14ac:dyDescent="0.25">
      <c r="A99" s="352"/>
      <c r="B99" s="271" t="s">
        <v>7</v>
      </c>
      <c r="C99" s="296">
        <f>AVERAGE(C91:C98)</f>
        <v>0.24270833333333333</v>
      </c>
      <c r="D99" s="296">
        <f t="shared" ref="D99:E99" si="15">AVERAGE(D91:D98)</f>
        <v>0.41770833333333329</v>
      </c>
      <c r="E99" s="296">
        <f t="shared" si="15"/>
        <v>0.33958333333333329</v>
      </c>
      <c r="F99" s="270"/>
      <c r="G99" s="270"/>
    </row>
    <row r="100" spans="1:11" ht="19" x14ac:dyDescent="0.2">
      <c r="I100" s="255"/>
      <c r="J100" s="255"/>
      <c r="K100" s="255"/>
    </row>
  </sheetData>
  <mergeCells count="17">
    <mergeCell ref="C1:E1"/>
    <mergeCell ref="F1:G1"/>
    <mergeCell ref="A3:A34"/>
    <mergeCell ref="B3:B8"/>
    <mergeCell ref="B10:B15"/>
    <mergeCell ref="B17:B24"/>
    <mergeCell ref="A73:A99"/>
    <mergeCell ref="B73:B81"/>
    <mergeCell ref="B83:B89"/>
    <mergeCell ref="B91:B98"/>
    <mergeCell ref="J22:K22"/>
    <mergeCell ref="B26:B33"/>
    <mergeCell ref="A35:A72"/>
    <mergeCell ref="B35:B44"/>
    <mergeCell ref="B46:B53"/>
    <mergeCell ref="B55:B62"/>
    <mergeCell ref="B64:B7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2CBA-17E4-7749-A1B0-EFEB607F6DEA}">
  <dimension ref="A1:J20"/>
  <sheetViews>
    <sheetView topLeftCell="C1" zoomScale="115" workbookViewId="0">
      <selection activeCell="J46" sqref="J46"/>
    </sheetView>
  </sheetViews>
  <sheetFormatPr baseColWidth="10" defaultRowHeight="16" x14ac:dyDescent="0.2"/>
  <cols>
    <col min="1" max="1" width="21.5" customWidth="1"/>
    <col min="3" max="3" width="16.83203125" customWidth="1"/>
    <col min="4" max="5" width="11.6640625" customWidth="1"/>
    <col min="6" max="6" width="18.83203125" customWidth="1"/>
    <col min="7" max="7" width="17.6640625" customWidth="1"/>
    <col min="8" max="8" width="15.33203125" customWidth="1"/>
    <col min="9" max="9" width="18.5" customWidth="1"/>
    <col min="10" max="10" width="43.6640625" bestFit="1" customWidth="1"/>
  </cols>
  <sheetData>
    <row r="1" spans="1:10" ht="17" thickBot="1" x14ac:dyDescent="0.25">
      <c r="A1" s="7" t="s">
        <v>36</v>
      </c>
      <c r="B1" s="7" t="s">
        <v>76</v>
      </c>
      <c r="C1" s="7" t="s">
        <v>47</v>
      </c>
      <c r="D1" s="7" t="s">
        <v>190</v>
      </c>
      <c r="E1" s="7" t="s">
        <v>191</v>
      </c>
      <c r="F1" s="7" t="s">
        <v>192</v>
      </c>
      <c r="G1" s="7" t="s">
        <v>269</v>
      </c>
      <c r="H1" s="7" t="s">
        <v>197</v>
      </c>
      <c r="I1" s="137" t="s">
        <v>198</v>
      </c>
      <c r="J1" s="137" t="s">
        <v>243</v>
      </c>
    </row>
    <row r="2" spans="1:10" x14ac:dyDescent="0.2">
      <c r="A2" s="345" t="s">
        <v>39</v>
      </c>
      <c r="B2" s="17">
        <v>119551</v>
      </c>
      <c r="C2" s="17" t="s">
        <v>11</v>
      </c>
      <c r="D2" s="17" t="s">
        <v>58</v>
      </c>
      <c r="E2" s="17" t="s">
        <v>16</v>
      </c>
      <c r="F2" s="17" t="s">
        <v>193</v>
      </c>
      <c r="G2" s="17">
        <v>1351849.827</v>
      </c>
      <c r="H2" s="17">
        <v>24</v>
      </c>
      <c r="I2" s="17">
        <v>1.7753451249285843E-5</v>
      </c>
      <c r="J2" s="17">
        <v>0.90703781991957511</v>
      </c>
    </row>
    <row r="3" spans="1:10" x14ac:dyDescent="0.2">
      <c r="A3" s="345"/>
      <c r="B3" s="17">
        <v>119552</v>
      </c>
      <c r="C3" s="17" t="s">
        <v>11</v>
      </c>
      <c r="D3" s="17" t="s">
        <v>58</v>
      </c>
      <c r="E3" s="17" t="s">
        <v>16</v>
      </c>
      <c r="F3" s="17" t="s">
        <v>16</v>
      </c>
      <c r="G3" s="17">
        <v>1641423.324</v>
      </c>
      <c r="H3" s="17">
        <v>38</v>
      </c>
      <c r="I3" s="17">
        <v>2.3150639718824904E-5</v>
      </c>
      <c r="J3" s="17">
        <v>1.1827844335985747</v>
      </c>
    </row>
    <row r="4" spans="1:10" x14ac:dyDescent="0.2">
      <c r="A4" s="345"/>
      <c r="B4" s="17">
        <v>119553</v>
      </c>
      <c r="C4" s="17" t="s">
        <v>11</v>
      </c>
      <c r="D4" s="17" t="s">
        <v>58</v>
      </c>
      <c r="E4" s="17" t="s">
        <v>62</v>
      </c>
      <c r="F4" s="17" t="s">
        <v>16</v>
      </c>
      <c r="G4" s="17">
        <v>1796241.966</v>
      </c>
      <c r="H4" s="17">
        <v>32</v>
      </c>
      <c r="I4" s="17">
        <v>1.781497181655314E-5</v>
      </c>
      <c r="J4" s="17">
        <v>0.91018095419982314</v>
      </c>
    </row>
    <row r="5" spans="1:10" x14ac:dyDescent="0.2">
      <c r="A5" s="345"/>
      <c r="B5" s="17">
        <v>123802</v>
      </c>
      <c r="C5" s="17" t="s">
        <v>11</v>
      </c>
      <c r="D5" s="17" t="s">
        <v>58</v>
      </c>
      <c r="E5" s="17" t="s">
        <v>62</v>
      </c>
      <c r="F5" s="17" t="s">
        <v>193</v>
      </c>
      <c r="G5" s="17">
        <v>1518030.3</v>
      </c>
      <c r="H5" s="17">
        <v>38</v>
      </c>
      <c r="I5" s="17">
        <v>1.9573020928221294E-5</v>
      </c>
      <c r="J5" s="17">
        <v>1.0000010692393242</v>
      </c>
    </row>
    <row r="6" spans="1:10" x14ac:dyDescent="0.2">
      <c r="A6" s="345" t="s">
        <v>189</v>
      </c>
      <c r="B6" s="17">
        <v>119550</v>
      </c>
      <c r="C6" s="17" t="s">
        <v>61</v>
      </c>
      <c r="D6" s="17" t="s">
        <v>58</v>
      </c>
      <c r="E6" s="17" t="s">
        <v>16</v>
      </c>
      <c r="F6" s="17" t="s">
        <v>16</v>
      </c>
      <c r="G6" s="17">
        <v>1293679.9820000001</v>
      </c>
      <c r="H6" s="17">
        <v>13</v>
      </c>
      <c r="I6" s="17">
        <v>1.004885302461146E-5</v>
      </c>
      <c r="J6" s="17">
        <v>0.51340382284838604</v>
      </c>
    </row>
    <row r="7" spans="1:10" x14ac:dyDescent="0.2">
      <c r="A7" s="345"/>
      <c r="B7" s="17">
        <v>119772</v>
      </c>
      <c r="C7" s="17" t="s">
        <v>61</v>
      </c>
      <c r="D7" s="17" t="s">
        <v>58</v>
      </c>
      <c r="E7" s="17" t="s">
        <v>16</v>
      </c>
      <c r="F7" s="17" t="s">
        <v>16</v>
      </c>
      <c r="G7" s="17">
        <v>1738751.15</v>
      </c>
      <c r="H7" s="17">
        <v>26</v>
      </c>
      <c r="I7" s="17">
        <v>1.4953261138030017E-5</v>
      </c>
      <c r="J7" s="17">
        <v>0.76397389965922524</v>
      </c>
    </row>
    <row r="8" spans="1:10" x14ac:dyDescent="0.2">
      <c r="A8" s="345"/>
      <c r="B8" s="17">
        <v>119773</v>
      </c>
      <c r="C8" s="17" t="s">
        <v>61</v>
      </c>
      <c r="D8" s="17" t="s">
        <v>58</v>
      </c>
      <c r="E8" s="17" t="s">
        <v>16</v>
      </c>
      <c r="F8" s="17" t="s">
        <v>193</v>
      </c>
      <c r="G8" s="17">
        <v>1620888.5899999999</v>
      </c>
      <c r="H8" s="17">
        <v>17</v>
      </c>
      <c r="I8" s="17">
        <v>1.0488074322245678E-5</v>
      </c>
      <c r="J8" s="17">
        <v>0.53584398519622323</v>
      </c>
    </row>
    <row r="9" spans="1:10" x14ac:dyDescent="0.2">
      <c r="A9" s="345"/>
      <c r="B9" s="17">
        <v>123799</v>
      </c>
      <c r="C9" s="17" t="s">
        <v>61</v>
      </c>
      <c r="D9" s="17" t="s">
        <v>58</v>
      </c>
      <c r="E9" s="17" t="s">
        <v>16</v>
      </c>
      <c r="F9" s="17" t="s">
        <v>193</v>
      </c>
      <c r="G9" s="17">
        <v>1074130.895</v>
      </c>
      <c r="H9" s="17">
        <v>18</v>
      </c>
      <c r="I9" s="17">
        <v>1.6757734167957248E-5</v>
      </c>
      <c r="J9" s="17">
        <v>0.85616584927999018</v>
      </c>
    </row>
    <row r="10" spans="1:10" x14ac:dyDescent="0.2">
      <c r="A10" s="345"/>
      <c r="B10" s="17">
        <v>123801</v>
      </c>
      <c r="C10" s="17" t="s">
        <v>61</v>
      </c>
      <c r="D10" s="17" t="s">
        <v>58</v>
      </c>
      <c r="E10" s="17" t="s">
        <v>16</v>
      </c>
      <c r="F10" s="17" t="s">
        <v>193</v>
      </c>
      <c r="G10" s="17">
        <v>762125.80299999996</v>
      </c>
      <c r="H10" s="17">
        <v>14</v>
      </c>
      <c r="I10" s="17">
        <v>1.8369670656591063E-5</v>
      </c>
      <c r="J10" s="17">
        <v>0.93852095522357648</v>
      </c>
    </row>
    <row r="11" spans="1:10" x14ac:dyDescent="0.2">
      <c r="A11" s="345" t="s">
        <v>187</v>
      </c>
      <c r="B11" s="17">
        <v>119763</v>
      </c>
      <c r="C11" s="17" t="s">
        <v>61</v>
      </c>
      <c r="D11" s="17" t="s">
        <v>62</v>
      </c>
      <c r="E11" s="17" t="s">
        <v>58</v>
      </c>
      <c r="F11" s="17" t="s">
        <v>193</v>
      </c>
      <c r="G11" s="17">
        <v>1132143.0079999999</v>
      </c>
      <c r="H11" s="17">
        <v>12</v>
      </c>
      <c r="I11" s="17">
        <f t="shared" ref="I11:I16" si="0">H11/G11</f>
        <v>1.0599367672816119E-5</v>
      </c>
      <c r="J11" s="17">
        <f t="shared" ref="J11:J16" si="1">I11/0.03199005</f>
        <v>3.3133326371218925E-4</v>
      </c>
    </row>
    <row r="12" spans="1:10" x14ac:dyDescent="0.2">
      <c r="A12" s="345"/>
      <c r="B12" s="17">
        <v>120126</v>
      </c>
      <c r="C12" s="17" t="s">
        <v>61</v>
      </c>
      <c r="D12" s="17" t="s">
        <v>62</v>
      </c>
      <c r="E12" s="17" t="s">
        <v>58</v>
      </c>
      <c r="F12" s="17" t="s">
        <v>193</v>
      </c>
      <c r="G12" s="17">
        <v>1465876.8020000001</v>
      </c>
      <c r="H12" s="17">
        <v>11</v>
      </c>
      <c r="I12" s="17">
        <f t="shared" si="0"/>
        <v>7.5040412570769357E-6</v>
      </c>
      <c r="J12" s="17">
        <f t="shared" si="1"/>
        <v>2.3457422720742655E-4</v>
      </c>
    </row>
    <row r="13" spans="1:10" x14ac:dyDescent="0.2">
      <c r="A13" s="345"/>
      <c r="B13" s="17">
        <v>120129</v>
      </c>
      <c r="C13" s="17" t="s">
        <v>61</v>
      </c>
      <c r="D13" s="17" t="s">
        <v>62</v>
      </c>
      <c r="E13" s="17" t="s">
        <v>58</v>
      </c>
      <c r="F13" s="17" t="s">
        <v>193</v>
      </c>
      <c r="G13" s="17">
        <v>1579416.9940000004</v>
      </c>
      <c r="H13" s="17">
        <v>14</v>
      </c>
      <c r="I13" s="17">
        <f t="shared" si="0"/>
        <v>8.8640302422882474E-6</v>
      </c>
      <c r="J13" s="17">
        <f t="shared" si="1"/>
        <v>2.7708710184223682E-4</v>
      </c>
    </row>
    <row r="14" spans="1:10" x14ac:dyDescent="0.2">
      <c r="A14" s="345"/>
      <c r="B14" s="17">
        <v>120131</v>
      </c>
      <c r="C14" s="17" t="s">
        <v>61</v>
      </c>
      <c r="D14" s="17" t="s">
        <v>62</v>
      </c>
      <c r="E14" s="17" t="s">
        <v>58</v>
      </c>
      <c r="F14" s="17" t="s">
        <v>193</v>
      </c>
      <c r="G14" s="17">
        <v>1543517.074</v>
      </c>
      <c r="H14" s="17">
        <v>13</v>
      </c>
      <c r="I14" s="17">
        <f t="shared" si="0"/>
        <v>8.4223234190151883E-6</v>
      </c>
      <c r="J14" s="17">
        <f t="shared" si="1"/>
        <v>2.6327947030452243E-4</v>
      </c>
    </row>
    <row r="15" spans="1:10" x14ac:dyDescent="0.2">
      <c r="A15" s="345" t="s">
        <v>188</v>
      </c>
      <c r="B15" s="17">
        <v>120127</v>
      </c>
      <c r="C15" s="17" t="s">
        <v>61</v>
      </c>
      <c r="D15" s="17" t="s">
        <v>58</v>
      </c>
      <c r="E15" s="17" t="s">
        <v>58</v>
      </c>
      <c r="F15" s="17" t="s">
        <v>193</v>
      </c>
      <c r="G15" s="17">
        <v>1074130.895</v>
      </c>
      <c r="H15" s="17">
        <v>18</v>
      </c>
      <c r="I15" s="17">
        <f t="shared" si="0"/>
        <v>1.6757734167957248E-5</v>
      </c>
      <c r="J15" s="17">
        <f t="shared" si="1"/>
        <v>5.2384207489382633E-4</v>
      </c>
    </row>
    <row r="16" spans="1:10" x14ac:dyDescent="0.2">
      <c r="A16" s="345"/>
      <c r="B16" s="17">
        <v>120128</v>
      </c>
      <c r="C16" s="17" t="s">
        <v>61</v>
      </c>
      <c r="D16" s="17" t="s">
        <v>58</v>
      </c>
      <c r="E16" s="17" t="s">
        <v>58</v>
      </c>
      <c r="F16" s="17" t="s">
        <v>193</v>
      </c>
      <c r="G16" s="17">
        <v>762125.80299999996</v>
      </c>
      <c r="H16" s="17">
        <v>14</v>
      </c>
      <c r="I16" s="17">
        <f t="shared" si="0"/>
        <v>1.8369670656591063E-5</v>
      </c>
      <c r="J16" s="17">
        <f t="shared" si="1"/>
        <v>5.7423075789475358E-4</v>
      </c>
    </row>
    <row r="18" spans="1:1" x14ac:dyDescent="0.2">
      <c r="A18" t="s">
        <v>209</v>
      </c>
    </row>
    <row r="19" spans="1:1" x14ac:dyDescent="0.2">
      <c r="A19" t="s">
        <v>199</v>
      </c>
    </row>
    <row r="20" spans="1:1" x14ac:dyDescent="0.2">
      <c r="A20" t="s">
        <v>244</v>
      </c>
    </row>
  </sheetData>
  <mergeCells count="4">
    <mergeCell ref="A2:A5"/>
    <mergeCell ref="A6:A10"/>
    <mergeCell ref="A11:A14"/>
    <mergeCell ref="A15:A1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D3E8-D948-044A-A976-30B44D70A7E4}">
  <dimension ref="A1:J20"/>
  <sheetViews>
    <sheetView zoomScale="136" workbookViewId="0">
      <selection activeCell="I21" sqref="I21"/>
    </sheetView>
  </sheetViews>
  <sheetFormatPr baseColWidth="10" defaultRowHeight="16" x14ac:dyDescent="0.2"/>
  <cols>
    <col min="1" max="1" width="21.5" customWidth="1"/>
    <col min="3" max="3" width="16.83203125" customWidth="1"/>
    <col min="4" max="5" width="11.6640625" customWidth="1"/>
    <col min="6" max="6" width="18.83203125" customWidth="1"/>
    <col min="7" max="7" width="17.6640625" customWidth="1"/>
    <col min="8" max="8" width="15.33203125" customWidth="1"/>
    <col min="9" max="9" width="14.33203125" customWidth="1"/>
    <col min="10" max="10" width="21.83203125" customWidth="1"/>
  </cols>
  <sheetData>
    <row r="1" spans="1:10" x14ac:dyDescent="0.2">
      <c r="A1" s="7" t="s">
        <v>36</v>
      </c>
      <c r="B1" s="7" t="s">
        <v>76</v>
      </c>
      <c r="C1" s="7" t="s">
        <v>47</v>
      </c>
      <c r="D1" s="7" t="s">
        <v>190</v>
      </c>
      <c r="E1" s="7" t="s">
        <v>191</v>
      </c>
      <c r="F1" s="7" t="s">
        <v>192</v>
      </c>
      <c r="G1" s="7" t="s">
        <v>269</v>
      </c>
      <c r="H1" s="7" t="s">
        <v>270</v>
      </c>
      <c r="I1" s="7" t="s">
        <v>186</v>
      </c>
      <c r="J1" s="7" t="s">
        <v>194</v>
      </c>
    </row>
    <row r="2" spans="1:10" x14ac:dyDescent="0.2">
      <c r="A2" s="345" t="s">
        <v>39</v>
      </c>
      <c r="B2" s="17">
        <v>119551</v>
      </c>
      <c r="C2" s="17" t="s">
        <v>11</v>
      </c>
      <c r="D2" s="17" t="s">
        <v>58</v>
      </c>
      <c r="E2" s="17" t="s">
        <v>16</v>
      </c>
      <c r="F2" s="17" t="s">
        <v>193</v>
      </c>
      <c r="G2" s="17">
        <v>640075.402</v>
      </c>
      <c r="H2" s="17">
        <v>17037</v>
      </c>
      <c r="I2" s="289">
        <f>H2/G2</f>
        <v>2.661717658070541E-2</v>
      </c>
      <c r="J2" s="289">
        <f>I2/0.03199005</f>
        <v>0.83204548228919339</v>
      </c>
    </row>
    <row r="3" spans="1:10" x14ac:dyDescent="0.2">
      <c r="A3" s="345"/>
      <c r="B3" s="17">
        <v>119552</v>
      </c>
      <c r="C3" s="17" t="s">
        <v>11</v>
      </c>
      <c r="D3" s="17" t="s">
        <v>58</v>
      </c>
      <c r="E3" s="17" t="s">
        <v>16</v>
      </c>
      <c r="F3" s="17" t="s">
        <v>16</v>
      </c>
      <c r="G3" s="17">
        <v>934191.92</v>
      </c>
      <c r="H3" s="17">
        <v>51119</v>
      </c>
      <c r="I3" s="289">
        <f>H3/G3</f>
        <v>5.4720019415282456E-2</v>
      </c>
      <c r="J3" s="289">
        <f t="shared" ref="J3:J16" si="0">I3/0.03199005</f>
        <v>1.7105324754191524</v>
      </c>
    </row>
    <row r="4" spans="1:10" x14ac:dyDescent="0.2">
      <c r="A4" s="345"/>
      <c r="B4" s="17">
        <v>119553</v>
      </c>
      <c r="C4" s="17" t="s">
        <v>11</v>
      </c>
      <c r="D4" s="17" t="s">
        <v>58</v>
      </c>
      <c r="E4" s="17" t="s">
        <v>62</v>
      </c>
      <c r="F4" s="17" t="s">
        <v>16</v>
      </c>
      <c r="G4" s="17">
        <v>917050.04600000009</v>
      </c>
      <c r="H4" s="17">
        <v>23247</v>
      </c>
      <c r="I4" s="289">
        <f>H4/G4</f>
        <v>2.5349761554889008E-2</v>
      </c>
      <c r="J4" s="289">
        <f t="shared" si="0"/>
        <v>0.79242644368761561</v>
      </c>
    </row>
    <row r="5" spans="1:10" x14ac:dyDescent="0.2">
      <c r="A5" s="345"/>
      <c r="B5" s="17">
        <v>123802</v>
      </c>
      <c r="C5" s="17" t="s">
        <v>11</v>
      </c>
      <c r="D5" s="17" t="s">
        <v>58</v>
      </c>
      <c r="E5" s="17" t="s">
        <v>62</v>
      </c>
      <c r="F5" s="17" t="s">
        <v>193</v>
      </c>
      <c r="G5" s="17">
        <v>733503.21400000015</v>
      </c>
      <c r="H5" s="17">
        <v>15604</v>
      </c>
      <c r="I5" s="289">
        <f>H5/G5</f>
        <v>2.1273253752914022E-2</v>
      </c>
      <c r="J5" s="289">
        <f t="shared" ref="J5" si="1">I5/0.03199005</f>
        <v>0.66499595195737493</v>
      </c>
    </row>
    <row r="6" spans="1:10" x14ac:dyDescent="0.2">
      <c r="A6" s="345" t="s">
        <v>189</v>
      </c>
      <c r="B6" s="17">
        <v>119550</v>
      </c>
      <c r="C6" s="17" t="s">
        <v>61</v>
      </c>
      <c r="D6" s="17" t="s">
        <v>58</v>
      </c>
      <c r="E6" s="17" t="s">
        <v>16</v>
      </c>
      <c r="F6" s="17" t="s">
        <v>16</v>
      </c>
      <c r="G6" s="17">
        <v>615119.37600000005</v>
      </c>
      <c r="H6" s="17">
        <v>11499</v>
      </c>
      <c r="I6" s="289">
        <f>H6/G6</f>
        <v>1.8693932346556419E-2</v>
      </c>
      <c r="J6" s="289">
        <f t="shared" si="0"/>
        <v>0.58436708747114863</v>
      </c>
    </row>
    <row r="7" spans="1:10" x14ac:dyDescent="0.2">
      <c r="A7" s="345"/>
      <c r="B7" s="17">
        <v>119772</v>
      </c>
      <c r="C7" s="17" t="s">
        <v>61</v>
      </c>
      <c r="D7" s="17" t="s">
        <v>58</v>
      </c>
      <c r="E7" s="17" t="s">
        <v>16</v>
      </c>
      <c r="F7" s="17" t="s">
        <v>16</v>
      </c>
      <c r="G7" s="17">
        <v>840243.34200000018</v>
      </c>
      <c r="H7" s="17">
        <v>21914</v>
      </c>
      <c r="I7" s="289">
        <f t="shared" ref="I7:I16" si="2">H7/G7</f>
        <v>2.6080539891978099E-2</v>
      </c>
      <c r="J7" s="289">
        <f t="shared" si="0"/>
        <v>0.81527036975491129</v>
      </c>
    </row>
    <row r="8" spans="1:10" x14ac:dyDescent="0.2">
      <c r="A8" s="345"/>
      <c r="B8" s="17">
        <v>119773</v>
      </c>
      <c r="C8" s="17" t="s">
        <v>61</v>
      </c>
      <c r="D8" s="17" t="s">
        <v>58</v>
      </c>
      <c r="E8" s="17" t="s">
        <v>16</v>
      </c>
      <c r="F8" s="17" t="s">
        <v>193</v>
      </c>
      <c r="G8" s="17">
        <v>780281.25600000005</v>
      </c>
      <c r="H8" s="17">
        <v>12950</v>
      </c>
      <c r="I8" s="289">
        <f t="shared" si="2"/>
        <v>1.6596579631281055E-2</v>
      </c>
      <c r="J8" s="289">
        <f t="shared" si="0"/>
        <v>0.51880442922974657</v>
      </c>
    </row>
    <row r="9" spans="1:10" x14ac:dyDescent="0.2">
      <c r="A9" s="345"/>
      <c r="B9" s="17">
        <v>123799</v>
      </c>
      <c r="C9" s="17" t="s">
        <v>61</v>
      </c>
      <c r="D9" s="17" t="s">
        <v>58</v>
      </c>
      <c r="E9" s="17" t="s">
        <v>16</v>
      </c>
      <c r="F9" s="17" t="s">
        <v>193</v>
      </c>
      <c r="G9" s="17">
        <v>500708.58799999999</v>
      </c>
      <c r="H9" s="17">
        <v>16918</v>
      </c>
      <c r="I9" s="289">
        <f>H9/G9</f>
        <v>3.3788116292505055E-2</v>
      </c>
      <c r="J9" s="289">
        <f t="shared" ref="J9:J10" si="3">I9/0.03199005</f>
        <v>1.0562070485199322</v>
      </c>
    </row>
    <row r="10" spans="1:10" x14ac:dyDescent="0.2">
      <c r="A10" s="345"/>
      <c r="B10" s="17">
        <v>123801</v>
      </c>
      <c r="C10" s="17" t="s">
        <v>61</v>
      </c>
      <c r="D10" s="17" t="s">
        <v>58</v>
      </c>
      <c r="E10" s="17" t="s">
        <v>16</v>
      </c>
      <c r="F10" s="17" t="s">
        <v>193</v>
      </c>
      <c r="G10" s="17">
        <v>372724.97700000001</v>
      </c>
      <c r="H10" s="17">
        <v>11010</v>
      </c>
      <c r="I10" s="289">
        <f>H10/G10</f>
        <v>2.953920633014084E-2</v>
      </c>
      <c r="J10" s="289">
        <f t="shared" si="3"/>
        <v>0.92338731355971126</v>
      </c>
    </row>
    <row r="11" spans="1:10" x14ac:dyDescent="0.2">
      <c r="A11" s="345" t="s">
        <v>187</v>
      </c>
      <c r="B11" s="17">
        <v>119763</v>
      </c>
      <c r="C11" s="17" t="s">
        <v>61</v>
      </c>
      <c r="D11" s="17" t="s">
        <v>62</v>
      </c>
      <c r="E11" s="17" t="s">
        <v>58</v>
      </c>
      <c r="F11" s="17" t="s">
        <v>193</v>
      </c>
      <c r="G11" s="17">
        <v>522694.42099999997</v>
      </c>
      <c r="H11" s="17">
        <v>1647</v>
      </c>
      <c r="I11" s="289">
        <f t="shared" si="2"/>
        <v>3.1509806376907937E-3</v>
      </c>
      <c r="J11" s="289">
        <f t="shared" si="0"/>
        <v>9.8498771889721767E-2</v>
      </c>
    </row>
    <row r="12" spans="1:10" x14ac:dyDescent="0.2">
      <c r="A12" s="345"/>
      <c r="B12" s="17">
        <v>120126</v>
      </c>
      <c r="C12" s="17" t="s">
        <v>61</v>
      </c>
      <c r="D12" s="17" t="s">
        <v>62</v>
      </c>
      <c r="E12" s="17" t="s">
        <v>58</v>
      </c>
      <c r="F12" s="17" t="s">
        <v>193</v>
      </c>
      <c r="G12" s="17">
        <v>707561.83099999977</v>
      </c>
      <c r="H12" s="17">
        <v>3369</v>
      </c>
      <c r="I12" s="289">
        <f t="shared" si="2"/>
        <v>4.761421337890117E-3</v>
      </c>
      <c r="J12" s="289">
        <f t="shared" si="0"/>
        <v>0.14884069696327817</v>
      </c>
    </row>
    <row r="13" spans="1:10" x14ac:dyDescent="0.2">
      <c r="A13" s="345"/>
      <c r="B13" s="17">
        <v>120129</v>
      </c>
      <c r="C13" s="17" t="s">
        <v>61</v>
      </c>
      <c r="D13" s="17" t="s">
        <v>62</v>
      </c>
      <c r="E13" s="17" t="s">
        <v>58</v>
      </c>
      <c r="F13" s="17" t="s">
        <v>193</v>
      </c>
      <c r="G13" s="17">
        <v>756146.69200000027</v>
      </c>
      <c r="H13" s="17">
        <v>3906</v>
      </c>
      <c r="I13" s="289">
        <f t="shared" si="2"/>
        <v>5.1656643364644894E-3</v>
      </c>
      <c r="J13" s="289">
        <f t="shared" si="0"/>
        <v>0.16147721983755853</v>
      </c>
    </row>
    <row r="14" spans="1:10" x14ac:dyDescent="0.2">
      <c r="A14" s="345"/>
      <c r="B14" s="17">
        <v>120131</v>
      </c>
      <c r="C14" s="17" t="s">
        <v>61</v>
      </c>
      <c r="D14" s="17" t="s">
        <v>62</v>
      </c>
      <c r="E14" s="17" t="s">
        <v>58</v>
      </c>
      <c r="F14" s="17" t="s">
        <v>193</v>
      </c>
      <c r="G14" s="17">
        <v>739017.39099999995</v>
      </c>
      <c r="H14" s="17">
        <v>8777</v>
      </c>
      <c r="I14" s="289">
        <f t="shared" si="2"/>
        <v>1.1876581129063039E-2</v>
      </c>
      <c r="J14" s="289">
        <f t="shared" si="0"/>
        <v>0.37125859850369219</v>
      </c>
    </row>
    <row r="15" spans="1:10" x14ac:dyDescent="0.2">
      <c r="A15" s="345" t="s">
        <v>188</v>
      </c>
      <c r="B15" s="17">
        <v>120127</v>
      </c>
      <c r="C15" s="17" t="s">
        <v>61</v>
      </c>
      <c r="D15" s="17" t="s">
        <v>58</v>
      </c>
      <c r="E15" s="17" t="s">
        <v>58</v>
      </c>
      <c r="F15" s="17" t="s">
        <v>193</v>
      </c>
      <c r="G15" s="17">
        <v>514268.45600000001</v>
      </c>
      <c r="H15" s="17">
        <v>1118</v>
      </c>
      <c r="I15" s="289">
        <f t="shared" si="2"/>
        <v>2.1739618422172875E-3</v>
      </c>
      <c r="J15" s="289">
        <f t="shared" si="0"/>
        <v>6.7957438085194846E-2</v>
      </c>
    </row>
    <row r="16" spans="1:10" x14ac:dyDescent="0.2">
      <c r="A16" s="345"/>
      <c r="B16" s="17">
        <v>120128</v>
      </c>
      <c r="C16" s="17" t="s">
        <v>61</v>
      </c>
      <c r="D16" s="17" t="s">
        <v>58</v>
      </c>
      <c r="E16" s="17" t="s">
        <v>58</v>
      </c>
      <c r="F16" s="17" t="s">
        <v>193</v>
      </c>
      <c r="G16" s="17">
        <v>778189.88499999978</v>
      </c>
      <c r="H16" s="17">
        <v>8332</v>
      </c>
      <c r="I16" s="289">
        <f t="shared" si="2"/>
        <v>1.0706898355534398E-2</v>
      </c>
      <c r="J16" s="289">
        <f t="shared" si="0"/>
        <v>0.33469464272592253</v>
      </c>
    </row>
    <row r="18" spans="1:1" x14ac:dyDescent="0.2">
      <c r="A18" t="s">
        <v>196</v>
      </c>
    </row>
    <row r="19" spans="1:1" x14ac:dyDescent="0.2">
      <c r="A19" t="s">
        <v>200</v>
      </c>
    </row>
    <row r="20" spans="1:1" x14ac:dyDescent="0.2">
      <c r="A20" t="s">
        <v>195</v>
      </c>
    </row>
  </sheetData>
  <mergeCells count="4">
    <mergeCell ref="A2:A5"/>
    <mergeCell ref="A6:A10"/>
    <mergeCell ref="A11:A14"/>
    <mergeCell ref="A15:A1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E8C3-9502-354F-A617-BB5FFDA325B4}">
  <dimension ref="A1:Y291"/>
  <sheetViews>
    <sheetView tabSelected="1" zoomScale="183" zoomScaleNormal="80" workbookViewId="0">
      <selection activeCell="D38" sqref="D38"/>
    </sheetView>
  </sheetViews>
  <sheetFormatPr baseColWidth="10" defaultColWidth="23.1640625" defaultRowHeight="16" x14ac:dyDescent="0.2"/>
  <cols>
    <col min="1" max="9" width="23.1640625" style="57"/>
    <col min="10" max="10" width="25.83203125" style="57" customWidth="1"/>
    <col min="11" max="12" width="23.1640625" style="57"/>
    <col min="13" max="13" width="3.6640625" style="169" customWidth="1"/>
    <col min="14" max="16384" width="23.1640625" style="57"/>
  </cols>
  <sheetData>
    <row r="1" spans="1:25" ht="22" thickBot="1" x14ac:dyDescent="0.3">
      <c r="A1" s="381" t="s">
        <v>206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192"/>
      <c r="N1" s="372" t="s">
        <v>207</v>
      </c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</row>
    <row r="2" spans="1:25" ht="20" thickBot="1" x14ac:dyDescent="0.3">
      <c r="A2" s="373" t="s">
        <v>201</v>
      </c>
      <c r="B2" s="373"/>
      <c r="C2" s="374"/>
      <c r="D2" s="375" t="s">
        <v>203</v>
      </c>
      <c r="E2" s="375"/>
      <c r="F2" s="376"/>
      <c r="G2" s="377" t="s">
        <v>204</v>
      </c>
      <c r="H2" s="377"/>
      <c r="I2" s="378"/>
      <c r="J2" s="379" t="s">
        <v>205</v>
      </c>
      <c r="K2" s="379"/>
      <c r="L2" s="380"/>
      <c r="M2" s="193"/>
      <c r="N2" s="363" t="s">
        <v>201</v>
      </c>
      <c r="O2" s="364"/>
      <c r="P2" s="365"/>
      <c r="Q2" s="366" t="s">
        <v>203</v>
      </c>
      <c r="R2" s="366"/>
      <c r="S2" s="367"/>
      <c r="T2" s="368" t="s">
        <v>204</v>
      </c>
      <c r="U2" s="368"/>
      <c r="V2" s="369"/>
      <c r="W2" s="370" t="s">
        <v>205</v>
      </c>
      <c r="X2" s="370"/>
      <c r="Y2" s="371"/>
    </row>
    <row r="3" spans="1:25" x14ac:dyDescent="0.2">
      <c r="A3" s="173" t="s">
        <v>3</v>
      </c>
      <c r="B3" s="180" t="s">
        <v>202</v>
      </c>
      <c r="C3" s="139" t="s">
        <v>7</v>
      </c>
      <c r="D3" s="186" t="s">
        <v>3</v>
      </c>
      <c r="E3" s="145" t="s">
        <v>202</v>
      </c>
      <c r="F3" s="198" t="s">
        <v>7</v>
      </c>
      <c r="G3" s="204" t="s">
        <v>3</v>
      </c>
      <c r="H3" s="210" t="s">
        <v>202</v>
      </c>
      <c r="I3" s="154" t="s">
        <v>7</v>
      </c>
      <c r="J3" s="216" t="s">
        <v>3</v>
      </c>
      <c r="K3" s="222" t="s">
        <v>202</v>
      </c>
      <c r="L3" s="166" t="s">
        <v>7</v>
      </c>
      <c r="M3" s="194"/>
      <c r="N3" s="228" t="s">
        <v>3</v>
      </c>
      <c r="O3" s="180" t="s">
        <v>202</v>
      </c>
      <c r="P3" s="139" t="s">
        <v>7</v>
      </c>
      <c r="Q3" s="186" t="s">
        <v>3</v>
      </c>
      <c r="R3" s="232" t="s">
        <v>202</v>
      </c>
      <c r="S3" s="146" t="s">
        <v>7</v>
      </c>
      <c r="T3" s="204" t="s">
        <v>3</v>
      </c>
      <c r="U3" s="210" t="s">
        <v>202</v>
      </c>
      <c r="V3" s="154" t="s">
        <v>7</v>
      </c>
      <c r="W3" s="216" t="s">
        <v>3</v>
      </c>
      <c r="X3" s="222" t="s">
        <v>202</v>
      </c>
      <c r="Y3" s="161" t="s">
        <v>7</v>
      </c>
    </row>
    <row r="4" spans="1:25" x14ac:dyDescent="0.2">
      <c r="A4" s="174">
        <v>119097</v>
      </c>
      <c r="B4" s="181">
        <v>1.1696692549270464</v>
      </c>
      <c r="C4" s="140"/>
      <c r="D4" s="187">
        <v>119087</v>
      </c>
      <c r="E4" s="147">
        <v>0.23680243465220757</v>
      </c>
      <c r="F4" s="199"/>
      <c r="G4" s="205">
        <v>119097</v>
      </c>
      <c r="H4" s="211">
        <v>2.6124235690693935</v>
      </c>
      <c r="I4" s="155"/>
      <c r="J4" s="217">
        <v>119087</v>
      </c>
      <c r="K4" s="223">
        <v>0.48787459145825557</v>
      </c>
      <c r="L4" s="167"/>
      <c r="M4" s="195"/>
      <c r="N4" s="229">
        <v>119097</v>
      </c>
      <c r="O4" s="181">
        <v>0.80053981706247501</v>
      </c>
      <c r="P4" s="140"/>
      <c r="Q4" s="187">
        <v>119087</v>
      </c>
      <c r="R4" s="233">
        <v>0.91286539117279375</v>
      </c>
      <c r="S4" s="148"/>
      <c r="T4" s="205">
        <v>119097</v>
      </c>
      <c r="U4" s="211">
        <v>1.635569200056687</v>
      </c>
      <c r="V4" s="155"/>
      <c r="W4" s="217">
        <v>119087</v>
      </c>
      <c r="X4" s="223">
        <v>0.58169243839725504</v>
      </c>
      <c r="Y4" s="162"/>
    </row>
    <row r="5" spans="1:25" x14ac:dyDescent="0.2">
      <c r="A5" s="175" t="s">
        <v>127</v>
      </c>
      <c r="B5" s="181">
        <v>1.8951691671233741</v>
      </c>
      <c r="C5" s="140"/>
      <c r="D5" s="188" t="s">
        <v>128</v>
      </c>
      <c r="E5" s="147">
        <v>0.4429085195569572</v>
      </c>
      <c r="F5" s="199"/>
      <c r="G5" s="206" t="s">
        <v>127</v>
      </c>
      <c r="H5" s="211">
        <v>1.7072079000456024</v>
      </c>
      <c r="I5" s="155"/>
      <c r="J5" s="218" t="s">
        <v>128</v>
      </c>
      <c r="K5" s="223">
        <v>0.69899750062219446</v>
      </c>
      <c r="L5" s="167"/>
      <c r="M5" s="195"/>
      <c r="N5" s="230" t="s">
        <v>127</v>
      </c>
      <c r="O5" s="181">
        <v>0.67313450471195491</v>
      </c>
      <c r="P5" s="140"/>
      <c r="Q5" s="188" t="s">
        <v>128</v>
      </c>
      <c r="R5" s="233">
        <v>1.4730205243200236</v>
      </c>
      <c r="S5" s="148"/>
      <c r="T5" s="206" t="s">
        <v>127</v>
      </c>
      <c r="U5" s="211">
        <v>1.7022506223119951</v>
      </c>
      <c r="V5" s="155"/>
      <c r="W5" s="218" t="s">
        <v>128</v>
      </c>
      <c r="X5" s="223">
        <v>0.80060179685168165</v>
      </c>
      <c r="Y5" s="162"/>
    </row>
    <row r="6" spans="1:25" ht="17" x14ac:dyDescent="0.2">
      <c r="A6" s="175" t="s">
        <v>273</v>
      </c>
      <c r="B6" s="181">
        <v>2.2022380221755813</v>
      </c>
      <c r="C6" s="140"/>
      <c r="D6" s="188"/>
      <c r="E6" s="147">
        <v>0.36556645245548874</v>
      </c>
      <c r="F6" s="199"/>
      <c r="G6" s="206" t="s">
        <v>273</v>
      </c>
      <c r="H6" s="211">
        <v>3.5429322158922356</v>
      </c>
      <c r="I6" s="155"/>
      <c r="J6" s="384" t="s">
        <v>275</v>
      </c>
      <c r="K6" s="223">
        <v>0.81731001462806485</v>
      </c>
      <c r="L6" s="167"/>
      <c r="M6" s="195"/>
      <c r="N6" s="230" t="s">
        <v>273</v>
      </c>
      <c r="O6" s="181">
        <v>0.71211910756299124</v>
      </c>
      <c r="P6" s="140"/>
      <c r="Q6" s="188" t="s">
        <v>275</v>
      </c>
      <c r="R6" s="233">
        <v>0.62445262903316234</v>
      </c>
      <c r="S6" s="148"/>
      <c r="T6" s="206" t="s">
        <v>273</v>
      </c>
      <c r="U6" s="211">
        <v>0.91289126929025621</v>
      </c>
      <c r="V6" s="155"/>
      <c r="W6" s="218" t="s">
        <v>275</v>
      </c>
      <c r="X6" s="223">
        <v>0.84115410393140644</v>
      </c>
      <c r="Y6" s="162"/>
    </row>
    <row r="7" spans="1:25" x14ac:dyDescent="0.2">
      <c r="A7" s="175"/>
      <c r="B7" s="181">
        <v>1.0058399659808608</v>
      </c>
      <c r="C7" s="140"/>
      <c r="D7" s="188"/>
      <c r="E7" s="147">
        <v>0.4416543846285711</v>
      </c>
      <c r="F7" s="199"/>
      <c r="G7" s="206"/>
      <c r="H7" s="211">
        <v>1.5295300591244589</v>
      </c>
      <c r="I7" s="155"/>
      <c r="J7" s="218"/>
      <c r="K7" s="223">
        <v>0.90296109909625022</v>
      </c>
      <c r="L7" s="167"/>
      <c r="M7" s="195"/>
      <c r="N7" s="230"/>
      <c r="O7" s="181">
        <v>0.93923305513258237</v>
      </c>
      <c r="P7" s="140"/>
      <c r="Q7" s="188"/>
      <c r="R7" s="233">
        <v>1.1176127706247825</v>
      </c>
      <c r="S7" s="148"/>
      <c r="T7" s="206"/>
      <c r="U7" s="211">
        <v>2.1248100099401754</v>
      </c>
      <c r="V7" s="155"/>
      <c r="W7" s="218"/>
      <c r="X7" s="223">
        <v>0.64717179757713084</v>
      </c>
      <c r="Y7" s="162"/>
    </row>
    <row r="8" spans="1:25" x14ac:dyDescent="0.2">
      <c r="A8" s="175"/>
      <c r="B8" s="181">
        <v>1.2532300670903143</v>
      </c>
      <c r="C8" s="140"/>
      <c r="D8" s="188"/>
      <c r="E8" s="147">
        <v>1.0516637642489255</v>
      </c>
      <c r="F8" s="199"/>
      <c r="G8" s="206"/>
      <c r="H8" s="211">
        <v>3.3498384033130901</v>
      </c>
      <c r="I8" s="155"/>
      <c r="J8" s="218"/>
      <c r="K8" s="223">
        <v>0.98694005108419514</v>
      </c>
      <c r="L8" s="167"/>
      <c r="M8" s="195"/>
      <c r="N8" s="230"/>
      <c r="O8" s="181">
        <v>0.59657621858841947</v>
      </c>
      <c r="P8" s="140"/>
      <c r="Q8" s="188"/>
      <c r="R8" s="233">
        <v>0.80160775960525432</v>
      </c>
      <c r="S8" s="148"/>
      <c r="T8" s="206"/>
      <c r="U8" s="211">
        <v>2.2247276439351733</v>
      </c>
      <c r="V8" s="155"/>
      <c r="W8" s="218"/>
      <c r="X8" s="223">
        <v>0.58602976765724157</v>
      </c>
      <c r="Y8" s="162"/>
    </row>
    <row r="9" spans="1:25" x14ac:dyDescent="0.2">
      <c r="A9" s="175"/>
      <c r="B9" s="181">
        <v>1.3813147321672148</v>
      </c>
      <c r="C9" s="140"/>
      <c r="D9" s="188"/>
      <c r="E9" s="147">
        <v>0.73356848092447968</v>
      </c>
      <c r="F9" s="199"/>
      <c r="G9" s="206"/>
      <c r="H9" s="211">
        <v>1.7828776923940082</v>
      </c>
      <c r="I9" s="155"/>
      <c r="J9" s="218"/>
      <c r="K9" s="223">
        <v>1.0854988373536099</v>
      </c>
      <c r="L9" s="167"/>
      <c r="M9" s="195"/>
      <c r="N9" s="230"/>
      <c r="O9" s="181">
        <v>0.65280599477349399</v>
      </c>
      <c r="P9" s="140"/>
      <c r="Q9" s="188"/>
      <c r="R9" s="233">
        <v>0.91218603844641333</v>
      </c>
      <c r="S9" s="148"/>
      <c r="T9" s="206"/>
      <c r="U9" s="211">
        <v>2.0862957610395916</v>
      </c>
      <c r="V9" s="155"/>
      <c r="W9" s="218"/>
      <c r="X9" s="223">
        <v>1.087394498364026</v>
      </c>
      <c r="Y9" s="162"/>
    </row>
    <row r="10" spans="1:25" x14ac:dyDescent="0.2">
      <c r="A10" s="175"/>
      <c r="B10" s="181">
        <v>1.4676451693617809</v>
      </c>
      <c r="C10" s="140"/>
      <c r="D10" s="188"/>
      <c r="E10" s="147">
        <v>0.65455413906994797</v>
      </c>
      <c r="F10" s="199"/>
      <c r="G10" s="206"/>
      <c r="H10" s="211">
        <v>0.90243229082021736</v>
      </c>
      <c r="I10" s="155"/>
      <c r="J10" s="218"/>
      <c r="K10" s="223">
        <v>0.60613489133834952</v>
      </c>
      <c r="L10" s="167"/>
      <c r="M10" s="195"/>
      <c r="N10" s="230"/>
      <c r="O10" s="181">
        <v>0.81867348417164343</v>
      </c>
      <c r="P10" s="140"/>
      <c r="Q10" s="188"/>
      <c r="R10" s="233">
        <v>1.5513032993223985</v>
      </c>
      <c r="S10" s="148"/>
      <c r="T10" s="206"/>
      <c r="U10" s="211">
        <v>2.2057579817222961</v>
      </c>
      <c r="V10" s="155"/>
      <c r="W10" s="218"/>
      <c r="X10" s="223">
        <v>0.75769786229251335</v>
      </c>
      <c r="Y10" s="162"/>
    </row>
    <row r="11" spans="1:25" x14ac:dyDescent="0.2">
      <c r="A11" s="175"/>
      <c r="B11" s="181">
        <v>0.47212737503669383</v>
      </c>
      <c r="C11" s="140"/>
      <c r="D11" s="188"/>
      <c r="E11" s="147">
        <v>0.47128469168760934</v>
      </c>
      <c r="F11" s="199"/>
      <c r="G11" s="206"/>
      <c r="H11" s="211">
        <v>3.4355417019070518</v>
      </c>
      <c r="I11" s="155"/>
      <c r="J11" s="218"/>
      <c r="K11" s="223">
        <v>0.79196482270323687</v>
      </c>
      <c r="L11" s="167"/>
      <c r="M11" s="195"/>
      <c r="N11" s="230"/>
      <c r="O11" s="181">
        <v>0.67512034876532012</v>
      </c>
      <c r="P11" s="140"/>
      <c r="Q11" s="188"/>
      <c r="R11" s="233">
        <v>0.38469219256404541</v>
      </c>
      <c r="S11" s="148"/>
      <c r="T11" s="206"/>
      <c r="U11" s="211">
        <v>2.2338205845526455</v>
      </c>
      <c r="V11" s="155"/>
      <c r="W11" s="218"/>
      <c r="X11" s="223">
        <v>1.3865202617484167</v>
      </c>
      <c r="Y11" s="162"/>
    </row>
    <row r="12" spans="1:25" x14ac:dyDescent="0.2">
      <c r="A12" s="175"/>
      <c r="B12" s="181">
        <v>0.7579272967951779</v>
      </c>
      <c r="C12" s="140"/>
      <c r="D12" s="188"/>
      <c r="E12" s="147">
        <v>0.49751837738756727</v>
      </c>
      <c r="F12" s="199"/>
      <c r="G12" s="206"/>
      <c r="H12" s="211">
        <v>1.9159791817300982</v>
      </c>
      <c r="I12" s="155"/>
      <c r="J12" s="218"/>
      <c r="K12" s="223">
        <v>0.92433474518717018</v>
      </c>
      <c r="L12" s="167"/>
      <c r="M12" s="195"/>
      <c r="N12" s="230"/>
      <c r="O12" s="181">
        <v>0.38743915347784552</v>
      </c>
      <c r="P12" s="140"/>
      <c r="Q12" s="188"/>
      <c r="R12" s="233">
        <v>0.78843870262949911</v>
      </c>
      <c r="S12" s="148"/>
      <c r="T12" s="206"/>
      <c r="U12" s="211">
        <v>2.1963514718045212</v>
      </c>
      <c r="V12" s="155"/>
      <c r="W12" s="218"/>
      <c r="X12" s="223">
        <v>0.9792724175266857</v>
      </c>
      <c r="Y12" s="162"/>
    </row>
    <row r="13" spans="1:25" x14ac:dyDescent="0.2">
      <c r="A13" s="175"/>
      <c r="B13" s="181">
        <v>0.92771397562863711</v>
      </c>
      <c r="C13" s="140"/>
      <c r="D13" s="188"/>
      <c r="E13" s="147">
        <v>0.94761779976986793</v>
      </c>
      <c r="F13" s="199"/>
      <c r="G13" s="206"/>
      <c r="H13" s="211">
        <v>2.0624587268178707</v>
      </c>
      <c r="I13" s="155"/>
      <c r="J13" s="218"/>
      <c r="K13" s="223">
        <v>0.72152085338994809</v>
      </c>
      <c r="L13" s="167"/>
      <c r="M13" s="195"/>
      <c r="N13" s="230"/>
      <c r="O13" s="181">
        <v>0.72309332170945395</v>
      </c>
      <c r="P13" s="140"/>
      <c r="Q13" s="188"/>
      <c r="R13" s="233">
        <v>0.39827938936447765</v>
      </c>
      <c r="S13" s="148"/>
      <c r="T13" s="206"/>
      <c r="U13" s="211">
        <v>2.0431306135787199</v>
      </c>
      <c r="V13" s="155"/>
      <c r="W13" s="218"/>
      <c r="X13" s="223">
        <v>1.5871393107163458</v>
      </c>
      <c r="Y13" s="162"/>
    </row>
    <row r="14" spans="1:25" x14ac:dyDescent="0.2">
      <c r="A14" s="175"/>
      <c r="B14" s="181">
        <v>1.4051568021070262</v>
      </c>
      <c r="C14" s="140"/>
      <c r="D14" s="188"/>
      <c r="E14" s="147">
        <v>1.3881041637948304</v>
      </c>
      <c r="F14" s="199"/>
      <c r="G14" s="206"/>
      <c r="H14" s="211">
        <v>2.9904664020382685</v>
      </c>
      <c r="I14" s="155"/>
      <c r="J14" s="218"/>
      <c r="K14" s="223">
        <v>0.76051249424986589</v>
      </c>
      <c r="L14" s="167"/>
      <c r="M14" s="195"/>
      <c r="N14" s="230"/>
      <c r="O14" s="181">
        <v>0.68618695727275392</v>
      </c>
      <c r="P14" s="140"/>
      <c r="Q14" s="188"/>
      <c r="R14" s="233">
        <v>0.7727852842325732</v>
      </c>
      <c r="S14" s="148"/>
      <c r="T14" s="206"/>
      <c r="U14" s="211">
        <v>2.6081929476699361</v>
      </c>
      <c r="V14" s="155"/>
      <c r="W14" s="218"/>
      <c r="X14" s="223">
        <v>0.85954634165142285</v>
      </c>
      <c r="Y14" s="162"/>
    </row>
    <row r="15" spans="1:25" x14ac:dyDescent="0.2">
      <c r="A15" s="175"/>
      <c r="B15" s="181">
        <v>0.79650612793943298</v>
      </c>
      <c r="C15" s="140"/>
      <c r="D15" s="188"/>
      <c r="E15" s="147">
        <v>1.3987125945152148</v>
      </c>
      <c r="F15" s="199"/>
      <c r="G15" s="206"/>
      <c r="H15" s="211">
        <v>2.2607858029592829</v>
      </c>
      <c r="I15" s="155"/>
      <c r="J15" s="218"/>
      <c r="K15" s="223">
        <v>0.88305776699134775</v>
      </c>
      <c r="L15" s="167"/>
      <c r="M15" s="195"/>
      <c r="N15" s="230"/>
      <c r="O15" s="181">
        <v>0.86741820420312887</v>
      </c>
      <c r="P15" s="140"/>
      <c r="Q15" s="188"/>
      <c r="R15" s="233">
        <v>0.8074324155508007</v>
      </c>
      <c r="S15" s="148"/>
      <c r="T15" s="206"/>
      <c r="U15" s="211">
        <v>2.5631465266800735</v>
      </c>
      <c r="V15" s="155"/>
      <c r="W15" s="218"/>
      <c r="X15" s="223">
        <v>1.3983279709805554</v>
      </c>
      <c r="Y15" s="162"/>
    </row>
    <row r="16" spans="1:25" x14ac:dyDescent="0.2">
      <c r="A16" s="175"/>
      <c r="B16" s="181">
        <v>1.2124809870797353</v>
      </c>
      <c r="C16" s="140"/>
      <c r="D16" s="188"/>
      <c r="E16" s="147">
        <v>1.1520540602579181</v>
      </c>
      <c r="F16" s="199"/>
      <c r="G16" s="206"/>
      <c r="H16" s="211">
        <v>4.6900060342172107</v>
      </c>
      <c r="I16" s="155"/>
      <c r="J16" s="218"/>
      <c r="K16" s="223">
        <v>0.87537588822523515</v>
      </c>
      <c r="L16" s="167"/>
      <c r="M16" s="195"/>
      <c r="N16" s="230"/>
      <c r="O16" s="181">
        <v>0.71675797223269855</v>
      </c>
      <c r="P16" s="140"/>
      <c r="Q16" s="188"/>
      <c r="R16" s="233">
        <v>0.98652117605048173</v>
      </c>
      <c r="S16" s="148"/>
      <c r="T16" s="206"/>
      <c r="U16" s="211">
        <v>2.1516657814499087</v>
      </c>
      <c r="V16" s="155"/>
      <c r="W16" s="218"/>
      <c r="X16" s="223">
        <v>1.0240027691982128</v>
      </c>
      <c r="Y16" s="162"/>
    </row>
    <row r="17" spans="1:25" x14ac:dyDescent="0.2">
      <c r="A17" s="175"/>
      <c r="B17" s="181">
        <v>0.97585610134081746</v>
      </c>
      <c r="C17" s="140"/>
      <c r="D17" s="188"/>
      <c r="E17" s="147">
        <v>1.0036408852425565</v>
      </c>
      <c r="F17" s="199"/>
      <c r="G17" s="206"/>
      <c r="H17" s="211">
        <v>2.0934551798568197</v>
      </c>
      <c r="I17" s="155"/>
      <c r="J17" s="218"/>
      <c r="K17" s="223">
        <v>0.86680551568399211</v>
      </c>
      <c r="L17" s="167"/>
      <c r="M17" s="195"/>
      <c r="N17" s="230"/>
      <c r="O17" s="181">
        <v>0.65404823808412116</v>
      </c>
      <c r="P17" s="140"/>
      <c r="Q17" s="188"/>
      <c r="R17" s="233">
        <v>1.3683714719487861</v>
      </c>
      <c r="S17" s="148"/>
      <c r="T17" s="206"/>
      <c r="U17" s="211">
        <v>2.3659242413440471</v>
      </c>
      <c r="V17" s="155"/>
      <c r="W17" s="218"/>
      <c r="X17" s="223">
        <v>0.63567251533640545</v>
      </c>
      <c r="Y17" s="162"/>
    </row>
    <row r="18" spans="1:25" x14ac:dyDescent="0.2">
      <c r="A18" s="175"/>
      <c r="B18" s="181">
        <v>0.97674445284312539</v>
      </c>
      <c r="C18" s="140"/>
      <c r="D18" s="188"/>
      <c r="E18" s="147">
        <v>0.90142398016671321</v>
      </c>
      <c r="F18" s="199"/>
      <c r="G18" s="206"/>
      <c r="H18" s="211">
        <v>1.5225870454648311</v>
      </c>
      <c r="I18" s="155"/>
      <c r="J18" s="218"/>
      <c r="K18" s="223">
        <v>0.97576373389786419</v>
      </c>
      <c r="L18" s="167"/>
      <c r="M18" s="195"/>
      <c r="N18" s="230"/>
      <c r="O18" s="181">
        <v>1.0250288903603375</v>
      </c>
      <c r="P18" s="140"/>
      <c r="Q18" s="188"/>
      <c r="R18" s="233">
        <v>1.2061098872312888</v>
      </c>
      <c r="S18" s="148"/>
      <c r="T18" s="206"/>
      <c r="U18" s="211">
        <v>2.3171151310233808</v>
      </c>
      <c r="V18" s="155"/>
      <c r="W18" s="218"/>
      <c r="X18" s="223">
        <v>0.93260329361868111</v>
      </c>
      <c r="Y18" s="162"/>
    </row>
    <row r="19" spans="1:25" x14ac:dyDescent="0.2">
      <c r="A19" s="175"/>
      <c r="B19" s="181">
        <v>0.56129216177905217</v>
      </c>
      <c r="C19" s="140"/>
      <c r="D19" s="188"/>
      <c r="E19" s="147">
        <v>0.88835949371533285</v>
      </c>
      <c r="F19" s="199"/>
      <c r="G19" s="206"/>
      <c r="H19" s="211">
        <v>1.304618394911311</v>
      </c>
      <c r="I19" s="155"/>
      <c r="J19" s="218"/>
      <c r="K19" s="223">
        <v>1.267573259669398</v>
      </c>
      <c r="L19" s="167"/>
      <c r="M19" s="195"/>
      <c r="N19" s="230"/>
      <c r="O19" s="181">
        <v>1.1013780354351237</v>
      </c>
      <c r="P19" s="140"/>
      <c r="Q19" s="188"/>
      <c r="R19" s="233">
        <v>0.90823840104810694</v>
      </c>
      <c r="S19" s="148"/>
      <c r="T19" s="206"/>
      <c r="U19" s="211">
        <v>2.1442973297112755</v>
      </c>
      <c r="V19" s="155"/>
      <c r="W19" s="218"/>
      <c r="X19" s="223">
        <v>0.71688170002022955</v>
      </c>
      <c r="Y19" s="162"/>
    </row>
    <row r="20" spans="1:25" x14ac:dyDescent="0.2">
      <c r="A20" s="175"/>
      <c r="B20" s="181">
        <v>1.0250832092133377</v>
      </c>
      <c r="C20" s="140"/>
      <c r="D20" s="188"/>
      <c r="E20" s="147">
        <v>0.91234598018739965</v>
      </c>
      <c r="F20" s="199"/>
      <c r="G20" s="206"/>
      <c r="H20" s="211">
        <v>2.2470941779072979</v>
      </c>
      <c r="I20" s="155"/>
      <c r="J20" s="218"/>
      <c r="K20" s="223">
        <v>1.6342165826856276</v>
      </c>
      <c r="L20" s="167"/>
      <c r="M20" s="195"/>
      <c r="N20" s="230"/>
      <c r="O20" s="181">
        <v>0.65483216133487643</v>
      </c>
      <c r="P20" s="140"/>
      <c r="Q20" s="188"/>
      <c r="R20" s="233">
        <v>1.131903370860019</v>
      </c>
      <c r="S20" s="148"/>
      <c r="T20" s="206"/>
      <c r="U20" s="211">
        <v>2.1724122889402242</v>
      </c>
      <c r="V20" s="155"/>
      <c r="W20" s="218"/>
      <c r="X20" s="223">
        <v>0.98407760071909234</v>
      </c>
      <c r="Y20" s="162"/>
    </row>
    <row r="21" spans="1:25" x14ac:dyDescent="0.2">
      <c r="A21" s="175"/>
      <c r="B21" s="181">
        <v>1.8120910770284551</v>
      </c>
      <c r="C21" s="140"/>
      <c r="D21" s="188"/>
      <c r="E21" s="147">
        <v>0.59665439619535154</v>
      </c>
      <c r="F21" s="199"/>
      <c r="G21" s="206"/>
      <c r="H21" s="211">
        <v>2.1510958756204319</v>
      </c>
      <c r="I21" s="155"/>
      <c r="J21" s="218"/>
      <c r="K21" s="223">
        <v>0.47502614179168401</v>
      </c>
      <c r="L21" s="167"/>
      <c r="M21" s="195"/>
      <c r="N21" s="230"/>
      <c r="O21" s="181">
        <v>0.62938239888567371</v>
      </c>
      <c r="P21" s="140"/>
      <c r="Q21" s="188"/>
      <c r="R21" s="233">
        <v>1.1531200900279657</v>
      </c>
      <c r="S21" s="148"/>
      <c r="T21" s="206"/>
      <c r="U21" s="211">
        <v>3.103495717965072</v>
      </c>
      <c r="V21" s="155"/>
      <c r="W21" s="218"/>
      <c r="X21" s="223">
        <v>0.2508434533580533</v>
      </c>
      <c r="Y21" s="162"/>
    </row>
    <row r="22" spans="1:25" x14ac:dyDescent="0.2">
      <c r="A22" s="175"/>
      <c r="B22" s="181">
        <v>1.4249626016964352</v>
      </c>
      <c r="C22" s="140"/>
      <c r="D22" s="188"/>
      <c r="E22" s="147">
        <v>1.1596837248982546</v>
      </c>
      <c r="F22" s="199"/>
      <c r="G22" s="206"/>
      <c r="H22" s="211">
        <v>2.6712212697641666</v>
      </c>
      <c r="I22" s="155"/>
      <c r="J22" s="218"/>
      <c r="K22" s="223">
        <v>0.42558989287041432</v>
      </c>
      <c r="L22" s="167"/>
      <c r="M22" s="195"/>
      <c r="N22" s="230"/>
      <c r="O22" s="181">
        <v>0.57884879968616887</v>
      </c>
      <c r="P22" s="140"/>
      <c r="Q22" s="188"/>
      <c r="R22" s="233">
        <v>0.61836250520416203</v>
      </c>
      <c r="S22" s="148"/>
      <c r="T22" s="206"/>
      <c r="U22" s="211">
        <v>3.7230683921533521</v>
      </c>
      <c r="V22" s="155"/>
      <c r="W22" s="218"/>
      <c r="X22" s="223">
        <v>0.71374614929003077</v>
      </c>
      <c r="Y22" s="162"/>
    </row>
    <row r="23" spans="1:25" x14ac:dyDescent="0.2">
      <c r="A23" s="175"/>
      <c r="B23" s="181">
        <v>0.5933263104433103</v>
      </c>
      <c r="C23" s="140"/>
      <c r="D23" s="188"/>
      <c r="E23" s="147">
        <v>1.2007587423270309</v>
      </c>
      <c r="F23" s="199"/>
      <c r="G23" s="206"/>
      <c r="H23" s="211">
        <v>1.27310667205046</v>
      </c>
      <c r="I23" s="155"/>
      <c r="J23" s="218"/>
      <c r="K23" s="223">
        <v>0.34683690619040852</v>
      </c>
      <c r="L23" s="167"/>
      <c r="M23" s="195"/>
      <c r="N23" s="230"/>
      <c r="O23" s="181">
        <v>0.53996862508668497</v>
      </c>
      <c r="P23" s="140"/>
      <c r="Q23" s="188"/>
      <c r="R23" s="233">
        <v>1.3154862452698377</v>
      </c>
      <c r="S23" s="148"/>
      <c r="T23" s="206"/>
      <c r="U23" s="211">
        <v>3.2037269212603721</v>
      </c>
      <c r="V23" s="155"/>
      <c r="W23" s="218"/>
      <c r="X23" s="223">
        <v>0.99818722332293153</v>
      </c>
      <c r="Y23" s="162"/>
    </row>
    <row r="24" spans="1:25" x14ac:dyDescent="0.2">
      <c r="A24" s="175"/>
      <c r="B24" s="181">
        <v>0.89695242793764185</v>
      </c>
      <c r="C24" s="140"/>
      <c r="D24" s="188"/>
      <c r="E24" s="147">
        <v>0.31699354871001018</v>
      </c>
      <c r="F24" s="199"/>
      <c r="G24" s="206"/>
      <c r="H24" s="211">
        <v>1.337556448741172</v>
      </c>
      <c r="I24" s="155"/>
      <c r="J24" s="218"/>
      <c r="K24" s="223"/>
      <c r="L24" s="167"/>
      <c r="M24" s="195"/>
      <c r="N24" s="230"/>
      <c r="O24" s="181">
        <v>0.6890366556109776</v>
      </c>
      <c r="P24" s="140"/>
      <c r="Q24" s="188"/>
      <c r="R24" s="233">
        <v>0.95120541328739638</v>
      </c>
      <c r="S24" s="148"/>
      <c r="T24" s="206"/>
      <c r="U24" s="211">
        <v>4.6413468661060362</v>
      </c>
      <c r="V24" s="155"/>
      <c r="W24" s="218"/>
      <c r="X24" s="223">
        <v>0.47828267558212662</v>
      </c>
      <c r="Y24" s="162"/>
    </row>
    <row r="25" spans="1:25" x14ac:dyDescent="0.2">
      <c r="A25" s="175"/>
      <c r="B25" s="181">
        <v>0.81657938063034907</v>
      </c>
      <c r="C25" s="140"/>
      <c r="D25" s="188"/>
      <c r="E25" s="147">
        <v>0.6126701920638995</v>
      </c>
      <c r="F25" s="199"/>
      <c r="G25" s="206"/>
      <c r="H25" s="211">
        <v>1.9594283940102968</v>
      </c>
      <c r="I25" s="155"/>
      <c r="J25" s="218"/>
      <c r="K25" s="223"/>
      <c r="L25" s="167"/>
      <c r="M25" s="195"/>
      <c r="N25" s="230"/>
      <c r="O25" s="181">
        <v>0.51036603493597343</v>
      </c>
      <c r="P25" s="140"/>
      <c r="Q25" s="188"/>
      <c r="R25" s="233">
        <v>0.88745040071353798</v>
      </c>
      <c r="S25" s="148"/>
      <c r="T25" s="206"/>
      <c r="U25" s="211">
        <v>3.173153940232297</v>
      </c>
      <c r="V25" s="155"/>
      <c r="W25" s="218"/>
      <c r="X25" s="223">
        <v>0.43924585860531412</v>
      </c>
      <c r="Y25" s="162"/>
    </row>
    <row r="26" spans="1:25" x14ac:dyDescent="0.2">
      <c r="A26" s="175"/>
      <c r="B26" s="181">
        <v>1.124850298757988</v>
      </c>
      <c r="C26" s="140"/>
      <c r="D26" s="188"/>
      <c r="E26" s="147">
        <v>0.56213659286439477</v>
      </c>
      <c r="F26" s="199"/>
      <c r="G26" s="206"/>
      <c r="H26" s="211">
        <v>2.9966482020919423</v>
      </c>
      <c r="I26" s="155"/>
      <c r="J26" s="218"/>
      <c r="K26" s="223"/>
      <c r="L26" s="167"/>
      <c r="M26" s="195"/>
      <c r="N26" s="230"/>
      <c r="O26" s="181">
        <v>0.49536791855700407</v>
      </c>
      <c r="P26" s="140"/>
      <c r="Q26" s="188"/>
      <c r="R26" s="233">
        <v>0.80540507865318212</v>
      </c>
      <c r="S26" s="148"/>
      <c r="T26" s="206"/>
      <c r="U26" s="211">
        <v>3.5568332955338158</v>
      </c>
      <c r="V26" s="155"/>
      <c r="W26" s="218"/>
      <c r="X26" s="223">
        <v>0.59591569458879401</v>
      </c>
      <c r="Y26" s="162"/>
    </row>
    <row r="27" spans="1:25" x14ac:dyDescent="0.2">
      <c r="A27" s="175"/>
      <c r="B27" s="181">
        <v>1.2699711383929997</v>
      </c>
      <c r="C27" s="140"/>
      <c r="D27" s="188"/>
      <c r="E27" s="147">
        <v>0.45066996252092817</v>
      </c>
      <c r="F27" s="199"/>
      <c r="G27" s="206"/>
      <c r="H27" s="211">
        <v>1.8154572610521191</v>
      </c>
      <c r="I27" s="155"/>
      <c r="J27" s="218"/>
      <c r="K27" s="223"/>
      <c r="L27" s="167"/>
      <c r="M27" s="195"/>
      <c r="N27" s="230"/>
      <c r="O27" s="181">
        <v>0.73016374489270797</v>
      </c>
      <c r="P27" s="140"/>
      <c r="Q27" s="188"/>
      <c r="R27" s="233">
        <v>1.0086371102750811</v>
      </c>
      <c r="S27" s="148"/>
      <c r="T27" s="206"/>
      <c r="U27" s="211">
        <v>3.0481524694869968</v>
      </c>
      <c r="V27" s="155"/>
      <c r="W27" s="218"/>
      <c r="X27" s="223">
        <v>0.81879674114995116</v>
      </c>
      <c r="Y27" s="162"/>
    </row>
    <row r="28" spans="1:25" x14ac:dyDescent="0.2">
      <c r="A28" s="175"/>
      <c r="B28" s="181">
        <v>1.2299937557881029</v>
      </c>
      <c r="C28" s="140"/>
      <c r="D28" s="188"/>
      <c r="E28" s="147">
        <v>0.3152168457053946</v>
      </c>
      <c r="F28" s="199"/>
      <c r="G28" s="206"/>
      <c r="H28" s="211">
        <v>3.0471295871656707</v>
      </c>
      <c r="I28" s="155"/>
      <c r="J28" s="218"/>
      <c r="K28" s="223"/>
      <c r="L28" s="167"/>
      <c r="M28" s="195"/>
      <c r="N28" s="230"/>
      <c r="O28" s="181">
        <v>1.1464521733333128</v>
      </c>
      <c r="P28" s="140"/>
      <c r="Q28" s="188"/>
      <c r="R28" s="233">
        <v>1.0870243135290085</v>
      </c>
      <c r="S28" s="148"/>
      <c r="T28" s="206"/>
      <c r="U28" s="211">
        <v>4.695747582887897</v>
      </c>
      <c r="V28" s="155"/>
      <c r="W28" s="218"/>
      <c r="X28" s="223">
        <v>1.1469256729927755</v>
      </c>
      <c r="Y28" s="162"/>
    </row>
    <row r="29" spans="1:25" x14ac:dyDescent="0.2">
      <c r="A29" s="176"/>
      <c r="B29" s="182">
        <v>0.59594553329708322</v>
      </c>
      <c r="C29" s="140"/>
      <c r="D29" s="189"/>
      <c r="E29" s="149">
        <v>0.61789601509901615</v>
      </c>
      <c r="F29" s="199"/>
      <c r="G29" s="207"/>
      <c r="H29" s="212">
        <v>2.5698559134553283</v>
      </c>
      <c r="I29" s="155"/>
      <c r="J29" s="219"/>
      <c r="K29" s="224"/>
      <c r="L29" s="167"/>
      <c r="M29" s="195"/>
      <c r="N29" s="178"/>
      <c r="O29" s="182">
        <v>0.79694973767239075</v>
      </c>
      <c r="P29" s="140"/>
      <c r="Q29" s="189"/>
      <c r="R29" s="234">
        <v>1.3464859790631598</v>
      </c>
      <c r="S29" s="148"/>
      <c r="T29" s="207"/>
      <c r="U29" s="212">
        <v>4.157802090935296</v>
      </c>
      <c r="V29" s="155"/>
      <c r="W29" s="219"/>
      <c r="X29" s="224">
        <v>0.88803878966062988</v>
      </c>
      <c r="Y29" s="162"/>
    </row>
    <row r="30" spans="1:25" x14ac:dyDescent="0.2">
      <c r="A30" s="176"/>
      <c r="B30" s="182">
        <v>1.3937184742099138</v>
      </c>
      <c r="C30" s="140"/>
      <c r="D30" s="189"/>
      <c r="E30" s="149">
        <v>0.55518628095043876</v>
      </c>
      <c r="F30" s="199"/>
      <c r="G30" s="207"/>
      <c r="H30" s="212">
        <v>3.3209101586252334</v>
      </c>
      <c r="I30" s="155"/>
      <c r="J30" s="219"/>
      <c r="K30" s="224"/>
      <c r="L30" s="167"/>
      <c r="M30" s="195"/>
      <c r="N30" s="178"/>
      <c r="O30" s="182">
        <v>0.77928642451367536</v>
      </c>
      <c r="P30" s="140"/>
      <c r="Q30" s="189"/>
      <c r="R30" s="234">
        <v>0.71306489517274407</v>
      </c>
      <c r="S30" s="148"/>
      <c r="T30" s="207"/>
      <c r="U30" s="212">
        <v>2.6727821315521951</v>
      </c>
      <c r="V30" s="155"/>
      <c r="W30" s="219"/>
      <c r="X30" s="224">
        <v>1.0022751873082172</v>
      </c>
      <c r="Y30" s="162"/>
    </row>
    <row r="31" spans="1:25" x14ac:dyDescent="0.2">
      <c r="A31" s="176"/>
      <c r="B31" s="182">
        <v>1.1102703222036956</v>
      </c>
      <c r="C31" s="140"/>
      <c r="D31" s="189"/>
      <c r="E31" s="149">
        <v>0.58382366598279445</v>
      </c>
      <c r="F31" s="199"/>
      <c r="G31" s="207"/>
      <c r="H31" s="212">
        <v>2.0191595043516486</v>
      </c>
      <c r="I31" s="155"/>
      <c r="J31" s="219"/>
      <c r="K31" s="224"/>
      <c r="L31" s="167"/>
      <c r="M31" s="195"/>
      <c r="N31" s="178"/>
      <c r="O31" s="182">
        <v>0.78419867824848988</v>
      </c>
      <c r="P31" s="140"/>
      <c r="Q31" s="189"/>
      <c r="R31" s="234">
        <v>0.8936169316495608</v>
      </c>
      <c r="S31" s="148"/>
      <c r="T31" s="207"/>
      <c r="U31" s="212">
        <v>3.4954300527122228</v>
      </c>
      <c r="V31" s="155"/>
      <c r="W31" s="219"/>
      <c r="X31" s="224">
        <v>1.1178701481357429</v>
      </c>
      <c r="Y31" s="162"/>
    </row>
    <row r="32" spans="1:25" x14ac:dyDescent="0.2">
      <c r="A32" s="176"/>
      <c r="B32" s="182">
        <v>0.87683305904793041</v>
      </c>
      <c r="C32" s="140"/>
      <c r="D32" s="189"/>
      <c r="E32" s="149">
        <v>0.26588516730849965</v>
      </c>
      <c r="F32" s="199"/>
      <c r="G32" s="207"/>
      <c r="H32" s="212">
        <v>1.8092385159903202</v>
      </c>
      <c r="I32" s="155"/>
      <c r="J32" s="219"/>
      <c r="K32" s="224"/>
      <c r="L32" s="167"/>
      <c r="M32" s="195"/>
      <c r="N32" s="178"/>
      <c r="O32" s="182">
        <v>0.52458022806418769</v>
      </c>
      <c r="P32" s="140"/>
      <c r="Q32" s="189"/>
      <c r="R32" s="234">
        <v>0.63394612506665993</v>
      </c>
      <c r="S32" s="148"/>
      <c r="T32" s="207"/>
      <c r="U32" s="212">
        <v>3.1650539216415075</v>
      </c>
      <c r="V32" s="155"/>
      <c r="W32" s="219"/>
      <c r="X32" s="224">
        <v>0.9010510619862343</v>
      </c>
      <c r="Y32" s="162"/>
    </row>
    <row r="33" spans="1:25" x14ac:dyDescent="0.2">
      <c r="A33" s="177"/>
      <c r="B33" s="183">
        <v>0.93959514959510659</v>
      </c>
      <c r="C33" s="141">
        <f>AVERAGE(B4:B33)</f>
        <v>1.1190361465872738</v>
      </c>
      <c r="D33" s="190"/>
      <c r="E33" s="150">
        <v>0.33178266631305237</v>
      </c>
      <c r="F33" s="200">
        <f>AVERAGE(E4:E33)</f>
        <v>0.70190460010668843</v>
      </c>
      <c r="G33" s="208"/>
      <c r="H33" s="213">
        <v>1.2256716785730284</v>
      </c>
      <c r="I33" s="156">
        <f>AVERAGE(H4:H33)</f>
        <v>2.2715571419986946</v>
      </c>
      <c r="J33" s="220"/>
      <c r="K33" s="225"/>
      <c r="L33" s="163">
        <f>AVERAGE(K4:K23)</f>
        <v>0.8267147794558557</v>
      </c>
      <c r="M33" s="196"/>
      <c r="N33" s="231"/>
      <c r="O33" s="183">
        <v>0.80322069685996622</v>
      </c>
      <c r="P33" s="141">
        <f>AVERAGE(O4:O33)</f>
        <v>0.72307358604088112</v>
      </c>
      <c r="Q33" s="190"/>
      <c r="R33" s="235">
        <v>0.97252670297971777</v>
      </c>
      <c r="S33" s="151">
        <f>AVERAGE(R4:R33)</f>
        <v>0.95107174982989706</v>
      </c>
      <c r="T33" s="208"/>
      <c r="U33" s="213">
        <v>2.3818087431571926</v>
      </c>
      <c r="V33" s="156">
        <f>AVERAGE(U4:U33)</f>
        <v>2.6902253843558386</v>
      </c>
      <c r="W33" s="220"/>
      <c r="X33" s="225">
        <v>0.6469196477387521</v>
      </c>
      <c r="Y33" s="164">
        <f>AVERAGE(X4:X33)</f>
        <v>0.86012949167689534</v>
      </c>
    </row>
    <row r="34" spans="1:25" x14ac:dyDescent="0.2">
      <c r="A34" s="174">
        <v>119098</v>
      </c>
      <c r="B34" s="181">
        <v>1.0834043499033321</v>
      </c>
      <c r="C34" s="140"/>
      <c r="D34" s="187">
        <v>120793</v>
      </c>
      <c r="E34" s="147">
        <v>1.5495894406704762</v>
      </c>
      <c r="F34" s="199"/>
      <c r="G34" s="205">
        <v>119098</v>
      </c>
      <c r="H34" s="211">
        <v>1.4913694474776615</v>
      </c>
      <c r="I34" s="155"/>
      <c r="J34" s="217">
        <v>120793</v>
      </c>
      <c r="K34" s="223">
        <v>0.73905287997681179</v>
      </c>
      <c r="L34" s="167"/>
      <c r="M34" s="195"/>
      <c r="N34" s="229">
        <v>119098</v>
      </c>
      <c r="O34" s="181">
        <v>0.90445545809977868</v>
      </c>
      <c r="P34" s="140"/>
      <c r="Q34" s="187">
        <v>120793</v>
      </c>
      <c r="R34" s="233">
        <v>0.77721199872643054</v>
      </c>
      <c r="S34" s="148"/>
      <c r="T34" s="205">
        <v>119098</v>
      </c>
      <c r="U34" s="211">
        <v>1.4896927144065304</v>
      </c>
      <c r="V34" s="155"/>
      <c r="W34" s="217">
        <v>120793</v>
      </c>
      <c r="X34" s="223">
        <v>0.49231702311533571</v>
      </c>
      <c r="Y34" s="162"/>
    </row>
    <row r="35" spans="1:25" x14ac:dyDescent="0.2">
      <c r="A35" s="175" t="s">
        <v>127</v>
      </c>
      <c r="B35" s="181">
        <v>1.1393205567881044</v>
      </c>
      <c r="C35" s="140"/>
      <c r="D35" s="188" t="s">
        <v>127</v>
      </c>
      <c r="E35" s="147">
        <v>1.5645875570494452</v>
      </c>
      <c r="F35" s="199"/>
      <c r="G35" s="206" t="s">
        <v>127</v>
      </c>
      <c r="H35" s="211">
        <v>1.7729885400806655</v>
      </c>
      <c r="I35" s="155"/>
      <c r="J35" s="218" t="s">
        <v>127</v>
      </c>
      <c r="K35" s="223">
        <v>0.73845505987814941</v>
      </c>
      <c r="L35" s="167"/>
      <c r="M35" s="195"/>
      <c r="N35" s="230" t="s">
        <v>127</v>
      </c>
      <c r="O35" s="181">
        <v>0.917624515075534</v>
      </c>
      <c r="P35" s="140"/>
      <c r="Q35" s="188" t="s">
        <v>127</v>
      </c>
      <c r="R35" s="233">
        <v>0.72479712599793533</v>
      </c>
      <c r="S35" s="148"/>
      <c r="T35" s="206" t="s">
        <v>127</v>
      </c>
      <c r="U35" s="211">
        <v>2.7000437508277613</v>
      </c>
      <c r="V35" s="155"/>
      <c r="W35" s="218" t="s">
        <v>127</v>
      </c>
      <c r="X35" s="223">
        <v>0.56317913225330141</v>
      </c>
      <c r="Y35" s="162"/>
    </row>
    <row r="36" spans="1:25" x14ac:dyDescent="0.2">
      <c r="A36" s="175" t="s">
        <v>273</v>
      </c>
      <c r="B36" s="181">
        <v>0.45552265834833511</v>
      </c>
      <c r="C36" s="140"/>
      <c r="D36" s="188" t="s">
        <v>276</v>
      </c>
      <c r="E36" s="147">
        <v>0.8631263454509609</v>
      </c>
      <c r="F36" s="199"/>
      <c r="G36" s="206" t="s">
        <v>273</v>
      </c>
      <c r="H36" s="211">
        <v>1.7059413343992793</v>
      </c>
      <c r="I36" s="155"/>
      <c r="J36" s="218" t="s">
        <v>276</v>
      </c>
      <c r="K36" s="223">
        <v>1.0682562664740369</v>
      </c>
      <c r="L36" s="167"/>
      <c r="M36" s="195"/>
      <c r="N36" s="230" t="s">
        <v>273</v>
      </c>
      <c r="O36" s="181">
        <v>1.5314487981524678</v>
      </c>
      <c r="P36" s="140"/>
      <c r="Q36" s="188" t="s">
        <v>276</v>
      </c>
      <c r="R36" s="233">
        <v>0.66057190174644576</v>
      </c>
      <c r="S36" s="148"/>
      <c r="T36" s="206" t="s">
        <v>273</v>
      </c>
      <c r="U36" s="211">
        <v>3.4991231830675762</v>
      </c>
      <c r="V36" s="155"/>
      <c r="W36" s="218" t="s">
        <v>276</v>
      </c>
      <c r="X36" s="223">
        <v>0.56438105305591135</v>
      </c>
      <c r="Y36" s="162"/>
    </row>
    <row r="37" spans="1:25" x14ac:dyDescent="0.2">
      <c r="A37" s="175"/>
      <c r="B37" s="181">
        <v>1.1024785826405843</v>
      </c>
      <c r="C37" s="140"/>
      <c r="D37" s="188"/>
      <c r="E37" s="147">
        <v>0.98499226546606233</v>
      </c>
      <c r="F37" s="199"/>
      <c r="G37" s="206"/>
      <c r="H37" s="211">
        <v>1.3734227168978697</v>
      </c>
      <c r="I37" s="155"/>
      <c r="J37" s="218"/>
      <c r="K37" s="223">
        <v>0.6139761572090785</v>
      </c>
      <c r="L37" s="167"/>
      <c r="M37" s="195"/>
      <c r="N37" s="230"/>
      <c r="O37" s="181">
        <v>1.5086120183572345</v>
      </c>
      <c r="P37" s="140"/>
      <c r="Q37" s="188"/>
      <c r="R37" s="233">
        <v>0.80031013369618975</v>
      </c>
      <c r="S37" s="148"/>
      <c r="T37" s="206"/>
      <c r="U37" s="211">
        <v>1.8423829149234272</v>
      </c>
      <c r="V37" s="155"/>
      <c r="W37" s="218"/>
      <c r="X37" s="223">
        <v>0.53203333509135109</v>
      </c>
      <c r="Y37" s="162"/>
    </row>
    <row r="38" spans="1:25" x14ac:dyDescent="0.2">
      <c r="A38" s="175"/>
      <c r="B38" s="181">
        <v>0.96608475792414439</v>
      </c>
      <c r="C38" s="140"/>
      <c r="D38" s="188"/>
      <c r="E38" s="147">
        <v>1.53124677478538</v>
      </c>
      <c r="F38" s="199"/>
      <c r="G38" s="206"/>
      <c r="H38" s="211">
        <v>3.7385222944286829</v>
      </c>
      <c r="I38" s="155"/>
      <c r="J38" s="218"/>
      <c r="K38" s="223">
        <v>0.63994848773451063</v>
      </c>
      <c r="L38" s="167"/>
      <c r="M38" s="195"/>
      <c r="N38" s="230"/>
      <c r="O38" s="181">
        <v>0.79915521641951293</v>
      </c>
      <c r="P38" s="140"/>
      <c r="Q38" s="188"/>
      <c r="R38" s="233">
        <v>0.69082934740608826</v>
      </c>
      <c r="S38" s="148"/>
      <c r="T38" s="206"/>
      <c r="U38" s="211">
        <v>2.3835161717320035</v>
      </c>
      <c r="V38" s="155"/>
      <c r="W38" s="218"/>
      <c r="X38" s="223">
        <v>0.52058876699443524</v>
      </c>
      <c r="Y38" s="162"/>
    </row>
    <row r="39" spans="1:25" x14ac:dyDescent="0.2">
      <c r="A39" s="175"/>
      <c r="B39" s="181">
        <v>0.72334569764780199</v>
      </c>
      <c r="C39" s="140"/>
      <c r="D39" s="188"/>
      <c r="E39" s="147">
        <v>1.8891629406102162</v>
      </c>
      <c r="F39" s="199"/>
      <c r="G39" s="206"/>
      <c r="H39" s="211">
        <v>2.2555403932247233</v>
      </c>
      <c r="I39" s="155"/>
      <c r="J39" s="218"/>
      <c r="K39" s="223">
        <v>0.58779482790771886</v>
      </c>
      <c r="L39" s="167"/>
      <c r="M39" s="195"/>
      <c r="N39" s="230"/>
      <c r="O39" s="181">
        <v>1.0113756181345093</v>
      </c>
      <c r="P39" s="140"/>
      <c r="Q39" s="188"/>
      <c r="R39" s="233">
        <v>0.75902625976430826</v>
      </c>
      <c r="S39" s="148"/>
      <c r="T39" s="206"/>
      <c r="U39" s="211">
        <v>3.0873290108099312</v>
      </c>
      <c r="V39" s="155"/>
      <c r="W39" s="218"/>
      <c r="X39" s="223">
        <v>0.51693064818800682</v>
      </c>
      <c r="Y39" s="162"/>
    </row>
    <row r="40" spans="1:25" x14ac:dyDescent="0.2">
      <c r="A40" s="175"/>
      <c r="B40" s="181">
        <v>0.66706370733695108</v>
      </c>
      <c r="C40" s="140"/>
      <c r="D40" s="188"/>
      <c r="E40" s="147">
        <v>0.80250688360730116</v>
      </c>
      <c r="F40" s="199"/>
      <c r="G40" s="206"/>
      <c r="H40" s="211">
        <v>1.8606254686022166</v>
      </c>
      <c r="I40" s="155"/>
      <c r="J40" s="218"/>
      <c r="K40" s="223">
        <v>1.2887334714299741</v>
      </c>
      <c r="L40" s="167"/>
      <c r="M40" s="195"/>
      <c r="N40" s="230"/>
      <c r="O40" s="181">
        <v>0.92018514133090512</v>
      </c>
      <c r="P40" s="140"/>
      <c r="Q40" s="188"/>
      <c r="R40" s="233">
        <v>0.54053489886173622</v>
      </c>
      <c r="S40" s="148"/>
      <c r="T40" s="206"/>
      <c r="U40" s="211">
        <v>2.6410965637371642</v>
      </c>
      <c r="V40" s="155"/>
      <c r="W40" s="218"/>
      <c r="X40" s="223">
        <v>0.497908771849353</v>
      </c>
      <c r="Y40" s="162"/>
    </row>
    <row r="41" spans="1:25" x14ac:dyDescent="0.2">
      <c r="A41" s="175"/>
      <c r="B41" s="181">
        <v>0.90698078618339684</v>
      </c>
      <c r="C41" s="140"/>
      <c r="D41" s="188"/>
      <c r="E41" s="147">
        <v>1.567566180856671</v>
      </c>
      <c r="F41" s="199"/>
      <c r="G41" s="206"/>
      <c r="H41" s="211">
        <v>1.5653147509472276</v>
      </c>
      <c r="I41" s="155"/>
      <c r="J41" s="218"/>
      <c r="K41" s="223">
        <v>1.0826796006510004</v>
      </c>
      <c r="L41" s="167"/>
      <c r="M41" s="195"/>
      <c r="N41" s="230"/>
      <c r="O41" s="181">
        <v>0.58792787900402133</v>
      </c>
      <c r="P41" s="140"/>
      <c r="Q41" s="188"/>
      <c r="R41" s="233">
        <v>0.63935504030567725</v>
      </c>
      <c r="S41" s="148"/>
      <c r="T41" s="206"/>
      <c r="U41" s="211">
        <v>2.2321765870351928</v>
      </c>
      <c r="V41" s="155"/>
      <c r="W41" s="218"/>
      <c r="X41" s="223">
        <v>0.47710990796043901</v>
      </c>
      <c r="Y41" s="162"/>
    </row>
    <row r="42" spans="1:25" x14ac:dyDescent="0.2">
      <c r="A42" s="175"/>
      <c r="B42" s="181">
        <v>1.4429404340826326</v>
      </c>
      <c r="C42" s="140"/>
      <c r="D42" s="188"/>
      <c r="E42" s="147">
        <v>1.1730171819330644</v>
      </c>
      <c r="F42" s="199"/>
      <c r="G42" s="206"/>
      <c r="H42" s="211">
        <v>1.9438204973394055</v>
      </c>
      <c r="I42" s="155"/>
      <c r="J42" s="218"/>
      <c r="K42" s="223">
        <v>1.3097411918219932</v>
      </c>
      <c r="L42" s="167"/>
      <c r="M42" s="195"/>
      <c r="N42" s="230"/>
      <c r="O42" s="181">
        <v>0.9315251389034459</v>
      </c>
      <c r="P42" s="140"/>
      <c r="Q42" s="188"/>
      <c r="R42" s="233">
        <v>0.49731739500226596</v>
      </c>
      <c r="S42" s="148"/>
      <c r="T42" s="206"/>
      <c r="U42" s="211">
        <v>2.505800231571782</v>
      </c>
      <c r="V42" s="155"/>
      <c r="W42" s="218"/>
      <c r="X42" s="223">
        <v>0.33899173663798199</v>
      </c>
      <c r="Y42" s="162"/>
    </row>
    <row r="43" spans="1:25" x14ac:dyDescent="0.2">
      <c r="A43" s="175"/>
      <c r="B43" s="181">
        <v>0.55554472059488591</v>
      </c>
      <c r="C43" s="140"/>
      <c r="D43" s="188"/>
      <c r="E43" s="147">
        <v>0.87822889008148286</v>
      </c>
      <c r="F43" s="199"/>
      <c r="G43" s="206"/>
      <c r="H43" s="211">
        <v>3.1581954359931426</v>
      </c>
      <c r="I43" s="155"/>
      <c r="J43" s="218"/>
      <c r="K43" s="223">
        <v>0.93228058158227378</v>
      </c>
      <c r="L43" s="167"/>
      <c r="M43" s="195"/>
      <c r="N43" s="230"/>
      <c r="O43" s="181">
        <v>0.70336605518139617</v>
      </c>
      <c r="P43" s="140"/>
      <c r="Q43" s="188"/>
      <c r="R43" s="233">
        <v>0.79330760765645736</v>
      </c>
      <c r="S43" s="148"/>
      <c r="T43" s="206"/>
      <c r="U43" s="211">
        <v>2.3451587074815712</v>
      </c>
      <c r="V43" s="155"/>
      <c r="W43" s="218"/>
      <c r="X43" s="223">
        <v>0.4639932073832822</v>
      </c>
      <c r="Y43" s="162"/>
    </row>
    <row r="44" spans="1:25" x14ac:dyDescent="0.2">
      <c r="A44" s="175"/>
      <c r="B44" s="181">
        <v>0.6415916646792339</v>
      </c>
      <c r="C44" s="140"/>
      <c r="D44" s="188"/>
      <c r="E44" s="147">
        <v>1.356505986690975</v>
      </c>
      <c r="F44" s="199"/>
      <c r="G44" s="206"/>
      <c r="H44" s="211">
        <v>1.5438436292499436</v>
      </c>
      <c r="I44" s="155"/>
      <c r="J44" s="218"/>
      <c r="K44" s="223">
        <v>0.35881448063597882</v>
      </c>
      <c r="L44" s="167"/>
      <c r="M44" s="195"/>
      <c r="N44" s="230"/>
      <c r="O44" s="181">
        <v>1.2430780493479827</v>
      </c>
      <c r="P44" s="140"/>
      <c r="Q44" s="188"/>
      <c r="R44" s="233">
        <v>0.64159010480001044</v>
      </c>
      <c r="S44" s="148"/>
      <c r="T44" s="206"/>
      <c r="U44" s="211">
        <v>2.047323763788246</v>
      </c>
      <c r="V44" s="155"/>
      <c r="W44" s="218"/>
      <c r="X44" s="223">
        <v>0.53182629307891227</v>
      </c>
      <c r="Y44" s="162"/>
    </row>
    <row r="45" spans="1:25" x14ac:dyDescent="0.2">
      <c r="A45" s="175"/>
      <c r="B45" s="181">
        <v>0.68444338511262581</v>
      </c>
      <c r="C45" s="140"/>
      <c r="D45" s="188"/>
      <c r="E45" s="147">
        <v>0.82065090931611406</v>
      </c>
      <c r="F45" s="199"/>
      <c r="G45" s="206"/>
      <c r="H45" s="211">
        <v>1.65290641798819</v>
      </c>
      <c r="I45" s="155"/>
      <c r="J45" s="218"/>
      <c r="K45" s="223">
        <v>0.54009808396495229</v>
      </c>
      <c r="L45" s="167"/>
      <c r="M45" s="195"/>
      <c r="N45" s="230"/>
      <c r="O45" s="181">
        <v>1.0782036242493385</v>
      </c>
      <c r="P45" s="140"/>
      <c r="Q45" s="188"/>
      <c r="R45" s="233">
        <v>0.48293442476316517</v>
      </c>
      <c r="S45" s="148"/>
      <c r="T45" s="206"/>
      <c r="U45" s="211">
        <v>2.5030671490303398</v>
      </c>
      <c r="V45" s="155"/>
      <c r="W45" s="218"/>
      <c r="X45" s="223">
        <v>0.35608222435817988</v>
      </c>
      <c r="Y45" s="162"/>
    </row>
    <row r="46" spans="1:25" x14ac:dyDescent="0.2">
      <c r="A46" s="175"/>
      <c r="B46" s="181">
        <v>0.87361786598363933</v>
      </c>
      <c r="C46" s="140"/>
      <c r="D46" s="188"/>
      <c r="E46" s="147">
        <v>1.3976854323713039</v>
      </c>
      <c r="F46" s="199"/>
      <c r="G46" s="206"/>
      <c r="H46" s="211">
        <v>2.4458716756905812</v>
      </c>
      <c r="I46" s="155"/>
      <c r="J46" s="218"/>
      <c r="K46" s="223">
        <v>0.46725013077362137</v>
      </c>
      <c r="L46" s="167"/>
      <c r="M46" s="195"/>
      <c r="N46" s="230"/>
      <c r="O46" s="181">
        <v>0.97582993452334388</v>
      </c>
      <c r="P46" s="140"/>
      <c r="Q46" s="188"/>
      <c r="R46" s="233">
        <v>1.2893821664687912</v>
      </c>
      <c r="S46" s="148"/>
      <c r="T46" s="206"/>
      <c r="U46" s="211">
        <v>2.5185878334855385</v>
      </c>
      <c r="V46" s="155"/>
      <c r="W46" s="218"/>
      <c r="X46" s="223">
        <v>0.87119079424272527</v>
      </c>
      <c r="Y46" s="162"/>
    </row>
    <row r="47" spans="1:25" x14ac:dyDescent="0.2">
      <c r="A47" s="175"/>
      <c r="B47" s="181">
        <v>1.2080701134126379</v>
      </c>
      <c r="C47" s="140"/>
      <c r="D47" s="188"/>
      <c r="E47" s="147">
        <v>1.3974240771967779</v>
      </c>
      <c r="F47" s="199"/>
      <c r="G47" s="206"/>
      <c r="H47" s="211">
        <v>3.2214348331359601</v>
      </c>
      <c r="I47" s="155"/>
      <c r="J47" s="218"/>
      <c r="K47" s="223">
        <v>0.9549754505541973</v>
      </c>
      <c r="L47" s="167"/>
      <c r="M47" s="195"/>
      <c r="N47" s="230"/>
      <c r="O47" s="181">
        <v>1.0539035684769693</v>
      </c>
      <c r="P47" s="140"/>
      <c r="Q47" s="188"/>
      <c r="R47" s="233">
        <v>0.58144099690680384</v>
      </c>
      <c r="S47" s="148"/>
      <c r="T47" s="206"/>
      <c r="U47" s="211">
        <v>3.8907301006738138</v>
      </c>
      <c r="V47" s="155"/>
      <c r="W47" s="218"/>
      <c r="X47" s="223">
        <v>0.69602150772399862</v>
      </c>
      <c r="Y47" s="162"/>
    </row>
    <row r="48" spans="1:25" x14ac:dyDescent="0.2">
      <c r="A48" s="175"/>
      <c r="B48" s="181">
        <v>0.85125144013885945</v>
      </c>
      <c r="C48" s="140"/>
      <c r="D48" s="188"/>
      <c r="E48" s="147">
        <v>1.0313034645295998</v>
      </c>
      <c r="F48" s="199"/>
      <c r="G48" s="206"/>
      <c r="H48" s="211">
        <v>1.0700711474230558</v>
      </c>
      <c r="I48" s="155"/>
      <c r="J48" s="218"/>
      <c r="K48" s="223">
        <v>0.79804425939619161</v>
      </c>
      <c r="L48" s="167"/>
      <c r="M48" s="195"/>
      <c r="N48" s="230"/>
      <c r="O48" s="181">
        <v>0.94625184159008213</v>
      </c>
      <c r="P48" s="140"/>
      <c r="Q48" s="188"/>
      <c r="R48" s="233">
        <v>0.72525548748765301</v>
      </c>
      <c r="S48" s="148"/>
      <c r="T48" s="206"/>
      <c r="U48" s="211">
        <v>2.6521596767720821</v>
      </c>
      <c r="V48" s="155"/>
      <c r="W48" s="218"/>
      <c r="X48" s="223">
        <v>0.44727270116178419</v>
      </c>
      <c r="Y48" s="162"/>
    </row>
    <row r="49" spans="1:25" x14ac:dyDescent="0.2">
      <c r="A49" s="175"/>
      <c r="B49" s="181">
        <v>0.80207654639211556</v>
      </c>
      <c r="C49" s="140"/>
      <c r="D49" s="188"/>
      <c r="E49" s="147">
        <v>1.3119297773787435</v>
      </c>
      <c r="F49" s="199"/>
      <c r="G49" s="206"/>
      <c r="H49" s="211">
        <v>1.7583110879200083</v>
      </c>
      <c r="I49" s="155"/>
      <c r="J49" s="218"/>
      <c r="K49" s="223">
        <v>0.70695835311696198</v>
      </c>
      <c r="L49" s="167"/>
      <c r="M49" s="195"/>
      <c r="N49" s="230"/>
      <c r="O49" s="181">
        <v>1.0884462715436445</v>
      </c>
      <c r="P49" s="140"/>
      <c r="Q49" s="188"/>
      <c r="R49" s="233">
        <v>0.92284355624975833</v>
      </c>
      <c r="S49" s="148"/>
      <c r="T49" s="206"/>
      <c r="U49" s="211">
        <v>2.4727051328463228</v>
      </c>
      <c r="V49" s="155"/>
      <c r="W49" s="218"/>
      <c r="X49" s="223">
        <v>0.71472981476235031</v>
      </c>
      <c r="Y49" s="162"/>
    </row>
    <row r="50" spans="1:25" x14ac:dyDescent="0.2">
      <c r="A50" s="175"/>
      <c r="B50" s="181">
        <v>0.88401729792809658</v>
      </c>
      <c r="C50" s="140"/>
      <c r="D50" s="188"/>
      <c r="E50" s="147">
        <v>1.3706679656934126</v>
      </c>
      <c r="F50" s="199"/>
      <c r="G50" s="206"/>
      <c r="H50" s="211">
        <v>1.1217544532993942</v>
      </c>
      <c r="I50" s="155"/>
      <c r="J50" s="218"/>
      <c r="K50" s="223">
        <v>0.71808935191357581</v>
      </c>
      <c r="L50" s="167"/>
      <c r="M50" s="195"/>
      <c r="N50" s="230"/>
      <c r="O50" s="181">
        <v>0.92122007669273387</v>
      </c>
      <c r="P50" s="140"/>
      <c r="Q50" s="188"/>
      <c r="R50" s="233">
        <v>0.55724551165880964</v>
      </c>
      <c r="S50" s="148"/>
      <c r="T50" s="206"/>
      <c r="U50" s="211">
        <v>3.3732699033098248</v>
      </c>
      <c r="V50" s="155"/>
      <c r="W50" s="218"/>
      <c r="X50" s="223">
        <v>0.44967654276700403</v>
      </c>
      <c r="Y50" s="162"/>
    </row>
    <row r="51" spans="1:25" x14ac:dyDescent="0.2">
      <c r="A51" s="175"/>
      <c r="B51" s="181">
        <v>1.3793722823490089</v>
      </c>
      <c r="C51" s="140"/>
      <c r="D51" s="188"/>
      <c r="E51" s="147">
        <v>1.046876505383397</v>
      </c>
      <c r="F51" s="199"/>
      <c r="G51" s="206"/>
      <c r="H51" s="211">
        <v>1.7809910830650908</v>
      </c>
      <c r="I51" s="155"/>
      <c r="J51" s="218"/>
      <c r="K51" s="223">
        <v>0.4397100960195009</v>
      </c>
      <c r="L51" s="167"/>
      <c r="M51" s="195"/>
      <c r="N51" s="230"/>
      <c r="O51" s="181">
        <v>1.0545829212033497</v>
      </c>
      <c r="P51" s="140"/>
      <c r="Q51" s="188"/>
      <c r="R51" s="233">
        <v>0.18605586060666582</v>
      </c>
      <c r="S51" s="148"/>
      <c r="T51" s="206"/>
      <c r="U51" s="211">
        <v>2.8419089398451014</v>
      </c>
      <c r="V51" s="155"/>
      <c r="W51" s="218"/>
      <c r="X51" s="223">
        <v>0.63273684910059325</v>
      </c>
      <c r="Y51" s="162"/>
    </row>
    <row r="52" spans="1:25" x14ac:dyDescent="0.2">
      <c r="A52" s="175"/>
      <c r="B52" s="181">
        <v>1.5842765887239711</v>
      </c>
      <c r="C52" s="140"/>
      <c r="D52" s="188"/>
      <c r="E52" s="147">
        <v>1.1024269288420914</v>
      </c>
      <c r="F52" s="199"/>
      <c r="G52" s="206"/>
      <c r="H52" s="211">
        <v>1.7352653093488482</v>
      </c>
      <c r="I52" s="155"/>
      <c r="J52" s="218"/>
      <c r="K52" s="223">
        <v>0.70737635066881654</v>
      </c>
      <c r="L52" s="167"/>
      <c r="M52" s="195"/>
      <c r="N52" s="230"/>
      <c r="O52" s="181">
        <v>0.84889483385045472</v>
      </c>
      <c r="P52" s="140"/>
      <c r="Q52" s="188"/>
      <c r="R52" s="233">
        <v>0.19217003514409026</v>
      </c>
      <c r="S52" s="148"/>
      <c r="T52" s="206"/>
      <c r="U52" s="211">
        <v>2.6719132622357149</v>
      </c>
      <c r="V52" s="155"/>
      <c r="W52" s="218"/>
      <c r="X52" s="223">
        <v>0.71462538651079777</v>
      </c>
      <c r="Y52" s="162"/>
    </row>
    <row r="53" spans="1:25" x14ac:dyDescent="0.2">
      <c r="A53" s="175"/>
      <c r="B53" s="181">
        <v>1.0264730830561848</v>
      </c>
      <c r="C53" s="140"/>
      <c r="D53" s="188"/>
      <c r="E53" s="147">
        <v>0.93473052231355003</v>
      </c>
      <c r="F53" s="199"/>
      <c r="G53" s="206"/>
      <c r="H53" s="211">
        <v>2.3137629661083516</v>
      </c>
      <c r="I53" s="155"/>
      <c r="J53" s="218"/>
      <c r="K53" s="223">
        <v>0.43385727665660229</v>
      </c>
      <c r="L53" s="167"/>
      <c r="M53" s="195"/>
      <c r="N53" s="230"/>
      <c r="O53" s="181">
        <v>1.1504244388400651</v>
      </c>
      <c r="P53" s="140"/>
      <c r="Q53" s="188"/>
      <c r="R53" s="233">
        <v>0.40695106311445761</v>
      </c>
      <c r="S53" s="148"/>
      <c r="T53" s="206"/>
      <c r="U53" s="211">
        <v>2.9953389391196521</v>
      </c>
      <c r="V53" s="155"/>
      <c r="W53" s="218"/>
      <c r="X53" s="223">
        <v>0.74399448066813234</v>
      </c>
      <c r="Y53" s="162"/>
    </row>
    <row r="54" spans="1:25" x14ac:dyDescent="0.2">
      <c r="A54" s="175"/>
      <c r="B54" s="181">
        <v>0.95059684316810111</v>
      </c>
      <c r="C54" s="140"/>
      <c r="D54" s="188"/>
      <c r="E54" s="147">
        <v>1.2161657021399241</v>
      </c>
      <c r="F54" s="199"/>
      <c r="G54" s="206"/>
      <c r="H54" s="211">
        <v>1.3382895941387467</v>
      </c>
      <c r="I54" s="155"/>
      <c r="J54" s="218"/>
      <c r="K54" s="223">
        <v>0.56443876648154168</v>
      </c>
      <c r="L54" s="167"/>
      <c r="M54" s="195"/>
      <c r="N54" s="230"/>
      <c r="O54" s="181">
        <v>0.52511610280366672</v>
      </c>
      <c r="P54" s="140"/>
      <c r="Q54" s="188"/>
      <c r="R54" s="233">
        <v>0.81410790781796694</v>
      </c>
      <c r="S54" s="148"/>
      <c r="T54" s="206"/>
      <c r="U54" s="211">
        <v>2.2976044970048939</v>
      </c>
      <c r="V54" s="155"/>
      <c r="W54" s="218"/>
      <c r="X54" s="223">
        <v>0.95706161015018676</v>
      </c>
      <c r="Y54" s="162"/>
    </row>
    <row r="55" spans="1:25" x14ac:dyDescent="0.2">
      <c r="A55" s="175"/>
      <c r="B55" s="181">
        <v>0.97322462418740707</v>
      </c>
      <c r="C55" s="140"/>
      <c r="D55" s="188"/>
      <c r="E55" s="147">
        <v>1.4384718242262531</v>
      </c>
      <c r="F55" s="199"/>
      <c r="G55" s="206"/>
      <c r="H55" s="211">
        <v>1.8305613842280588</v>
      </c>
      <c r="I55" s="155"/>
      <c r="J55" s="218"/>
      <c r="K55" s="223">
        <v>0.68912681019936228</v>
      </c>
      <c r="L55" s="167"/>
      <c r="M55" s="195"/>
      <c r="N55" s="230"/>
      <c r="O55" s="181">
        <v>0.65189441882640486</v>
      </c>
      <c r="P55" s="140"/>
      <c r="Q55" s="188"/>
      <c r="R55" s="233">
        <v>1.0664102626622349</v>
      </c>
      <c r="S55" s="148"/>
      <c r="T55" s="206"/>
      <c r="U55" s="211">
        <v>2.7414331024724414</v>
      </c>
      <c r="V55" s="155"/>
      <c r="W55" s="218"/>
      <c r="X55" s="223">
        <v>0.61294163990171058</v>
      </c>
      <c r="Y55" s="162"/>
    </row>
    <row r="56" spans="1:25" x14ac:dyDescent="0.2">
      <c r="A56" s="175"/>
      <c r="B56" s="181">
        <v>0.46626828701942746</v>
      </c>
      <c r="C56" s="140"/>
      <c r="D56" s="188"/>
      <c r="E56" s="147">
        <v>1.3687072076393447</v>
      </c>
      <c r="F56" s="199"/>
      <c r="G56" s="206"/>
      <c r="H56" s="211">
        <v>2.3046472930824264</v>
      </c>
      <c r="I56" s="155"/>
      <c r="J56" s="218"/>
      <c r="K56" s="223">
        <v>1.0192415860955519</v>
      </c>
      <c r="L56" s="167"/>
      <c r="M56" s="195"/>
      <c r="N56" s="230"/>
      <c r="O56" s="181">
        <v>0.99899301288210673</v>
      </c>
      <c r="P56" s="140"/>
      <c r="Q56" s="188"/>
      <c r="R56" s="233">
        <v>0.39463171452138718</v>
      </c>
      <c r="S56" s="148"/>
      <c r="T56" s="206"/>
      <c r="U56" s="211">
        <v>2.2136256872897713</v>
      </c>
      <c r="V56" s="155"/>
      <c r="W56" s="218"/>
      <c r="X56" s="223">
        <v>0.82840202059845836</v>
      </c>
      <c r="Y56" s="162"/>
    </row>
    <row r="57" spans="1:25" x14ac:dyDescent="0.2">
      <c r="A57" s="175"/>
      <c r="B57" s="181">
        <v>0.72640930527995939</v>
      </c>
      <c r="C57" s="140"/>
      <c r="D57" s="188"/>
      <c r="E57" s="147">
        <v>0.5328903717763841</v>
      </c>
      <c r="F57" s="199"/>
      <c r="G57" s="206"/>
      <c r="H57" s="211">
        <v>1.0741246736457082</v>
      </c>
      <c r="I57" s="155"/>
      <c r="J57" s="218"/>
      <c r="K57" s="223">
        <v>0.83659927731381756</v>
      </c>
      <c r="L57" s="167"/>
      <c r="M57" s="195"/>
      <c r="N57" s="230"/>
      <c r="O57" s="181">
        <v>0.57350721557247741</v>
      </c>
      <c r="P57" s="140"/>
      <c r="Q57" s="188"/>
      <c r="R57" s="233">
        <v>0.78970328152122304</v>
      </c>
      <c r="S57" s="148"/>
      <c r="T57" s="206"/>
      <c r="U57" s="211">
        <v>1.9117302988740827</v>
      </c>
      <c r="V57" s="155"/>
      <c r="W57" s="218"/>
      <c r="X57" s="223">
        <v>0.50863446252094946</v>
      </c>
      <c r="Y57" s="162"/>
    </row>
    <row r="58" spans="1:25" x14ac:dyDescent="0.2">
      <c r="A58" s="175"/>
      <c r="B58" s="181">
        <v>1.1598384788030498</v>
      </c>
      <c r="C58" s="140"/>
      <c r="D58" s="188"/>
      <c r="E58" s="147">
        <v>0.66181117422981639</v>
      </c>
      <c r="F58" s="199"/>
      <c r="G58" s="206"/>
      <c r="H58" s="211">
        <v>2.4071779097313937</v>
      </c>
      <c r="I58" s="155"/>
      <c r="J58" s="218"/>
      <c r="K58" s="223">
        <v>0.54348326021529891</v>
      </c>
      <c r="L58" s="167"/>
      <c r="M58" s="195"/>
      <c r="N58" s="230"/>
      <c r="O58" s="181">
        <v>0.86139740963587919</v>
      </c>
      <c r="P58" s="140"/>
      <c r="Q58" s="188"/>
      <c r="R58" s="233">
        <v>0.86077438943511619</v>
      </c>
      <c r="S58" s="148"/>
      <c r="T58" s="206"/>
      <c r="U58" s="211">
        <v>2.3431736283438078</v>
      </c>
      <c r="V58" s="155"/>
      <c r="W58" s="218"/>
      <c r="X58" s="223">
        <v>0.59365840838853079</v>
      </c>
      <c r="Y58" s="162"/>
    </row>
    <row r="59" spans="1:25" x14ac:dyDescent="0.2">
      <c r="A59" s="176"/>
      <c r="B59" s="182">
        <v>1.0944635478747264</v>
      </c>
      <c r="C59" s="140"/>
      <c r="D59" s="189"/>
      <c r="E59" s="149">
        <v>1.0555763921754899</v>
      </c>
      <c r="F59" s="199"/>
      <c r="G59" s="207"/>
      <c r="H59" s="212">
        <v>1.2578643327056778</v>
      </c>
      <c r="I59" s="155"/>
      <c r="J59" s="219"/>
      <c r="K59" s="224">
        <v>0.62615572087625893</v>
      </c>
      <c r="L59" s="167"/>
      <c r="M59" s="195"/>
      <c r="N59" s="178"/>
      <c r="O59" s="182">
        <v>0.75782165683445279</v>
      </c>
      <c r="P59" s="140"/>
      <c r="Q59" s="189"/>
      <c r="R59" s="234">
        <v>1.1215425462962523</v>
      </c>
      <c r="S59" s="148"/>
      <c r="T59" s="207"/>
      <c r="U59" s="212">
        <v>2.0538725147018688</v>
      </c>
      <c r="V59" s="155"/>
      <c r="W59" s="219"/>
      <c r="X59" s="224">
        <v>0.47043378292066834</v>
      </c>
      <c r="Y59" s="162"/>
    </row>
    <row r="60" spans="1:25" x14ac:dyDescent="0.2">
      <c r="A60" s="176"/>
      <c r="B60" s="182">
        <v>0.95101484071995579</v>
      </c>
      <c r="C60" s="140"/>
      <c r="D60" s="189"/>
      <c r="E60" s="149">
        <v>0.58023620611991378</v>
      </c>
      <c r="F60" s="199"/>
      <c r="G60" s="207"/>
      <c r="H60" s="212">
        <v>2.8614580189963523</v>
      </c>
      <c r="I60" s="155"/>
      <c r="J60" s="219"/>
      <c r="K60" s="224">
        <v>0.50439422911270992</v>
      </c>
      <c r="L60" s="167"/>
      <c r="M60" s="195"/>
      <c r="N60" s="178"/>
      <c r="O60" s="182">
        <v>0.6607783606679497</v>
      </c>
      <c r="P60" s="140"/>
      <c r="Q60" s="189"/>
      <c r="R60" s="234">
        <v>0.75819170093319432</v>
      </c>
      <c r="S60" s="148"/>
      <c r="T60" s="207"/>
      <c r="U60" s="212">
        <v>2.312080045307634</v>
      </c>
      <c r="V60" s="155"/>
      <c r="W60" s="219"/>
      <c r="X60" s="224">
        <v>0.40390914531551148</v>
      </c>
      <c r="Y60" s="162"/>
    </row>
    <row r="61" spans="1:25" x14ac:dyDescent="0.2">
      <c r="A61" s="176"/>
      <c r="B61" s="182">
        <v>0.62252012545105284</v>
      </c>
      <c r="C61" s="140"/>
      <c r="D61" s="189"/>
      <c r="E61" s="149">
        <v>1.3584123462192628</v>
      </c>
      <c r="F61" s="199"/>
      <c r="G61" s="207"/>
      <c r="H61" s="212">
        <v>2.2011238966795985</v>
      </c>
      <c r="I61" s="155"/>
      <c r="J61" s="219"/>
      <c r="K61" s="224">
        <v>0.70135515927421099</v>
      </c>
      <c r="L61" s="167"/>
      <c r="M61" s="195"/>
      <c r="N61" s="178"/>
      <c r="O61" s="182">
        <v>0.96403231226357711</v>
      </c>
      <c r="P61" s="140"/>
      <c r="Q61" s="189"/>
      <c r="R61" s="234">
        <v>0.74355936798030331</v>
      </c>
      <c r="S61" s="148"/>
      <c r="T61" s="207"/>
      <c r="U61" s="212">
        <v>2.2438309188236376</v>
      </c>
      <c r="V61" s="155"/>
      <c r="W61" s="219"/>
      <c r="X61" s="224">
        <v>0.82672974584539516</v>
      </c>
      <c r="Y61" s="162"/>
    </row>
    <row r="62" spans="1:25" x14ac:dyDescent="0.2">
      <c r="A62" s="176"/>
      <c r="B62" s="182">
        <v>0.85449411262968222</v>
      </c>
      <c r="C62" s="140"/>
      <c r="D62" s="189"/>
      <c r="E62" s="149">
        <v>0.76799976741239007</v>
      </c>
      <c r="F62" s="199"/>
      <c r="G62" s="207"/>
      <c r="H62" s="212">
        <v>1.6424320395095042</v>
      </c>
      <c r="I62" s="155"/>
      <c r="J62" s="219"/>
      <c r="K62" s="224">
        <v>1.2018837526044639</v>
      </c>
      <c r="L62" s="167"/>
      <c r="M62" s="195"/>
      <c r="N62" s="178"/>
      <c r="O62" s="182">
        <v>0.72364487946667833</v>
      </c>
      <c r="P62" s="140"/>
      <c r="Q62" s="189"/>
      <c r="R62" s="234">
        <v>0.69469804353386166</v>
      </c>
      <c r="S62" s="148"/>
      <c r="T62" s="207"/>
      <c r="U62" s="212">
        <v>2.488451394901793</v>
      </c>
      <c r="V62" s="155"/>
      <c r="W62" s="219"/>
      <c r="X62" s="224">
        <v>0.6514036746765175</v>
      </c>
      <c r="Y62" s="162"/>
    </row>
    <row r="63" spans="1:25" x14ac:dyDescent="0.2">
      <c r="A63" s="177"/>
      <c r="B63" s="183">
        <v>1.0939409797984969</v>
      </c>
      <c r="C63" s="141">
        <f>AVERAGE(B34:B63)</f>
        <v>0.92902158880528007</v>
      </c>
      <c r="D63" s="190"/>
      <c r="E63" s="150">
        <v>0.7250436187274456</v>
      </c>
      <c r="F63" s="200">
        <f>AVERAGE(E34:E63)</f>
        <v>1.1426513546964416</v>
      </c>
      <c r="G63" s="208"/>
      <c r="H63" s="213">
        <v>1.5092781937748154</v>
      </c>
      <c r="I63" s="156">
        <f>AVERAGE(H34:H63)</f>
        <v>1.9312303606370862</v>
      </c>
      <c r="J63" s="220"/>
      <c r="K63" s="225">
        <v>0.82546827851720361</v>
      </c>
      <c r="L63" s="163">
        <f>AVERAGE(K34:K63)</f>
        <v>0.7546079733018789</v>
      </c>
      <c r="M63" s="196"/>
      <c r="N63" s="231"/>
      <c r="O63" s="183">
        <v>0.71768748957940487</v>
      </c>
      <c r="P63" s="141">
        <f>AVERAGE(O34:O63)</f>
        <v>0.92037947525031216</v>
      </c>
      <c r="Q63" s="190"/>
      <c r="R63" s="235">
        <v>0.6049707004345708</v>
      </c>
      <c r="S63" s="151">
        <f>AVERAGE(R34:R63)</f>
        <v>0.6905906943833281</v>
      </c>
      <c r="T63" s="208"/>
      <c r="U63" s="213">
        <v>2.364495060308951</v>
      </c>
      <c r="V63" s="156">
        <f>AVERAGE(U34:U63)</f>
        <v>2.5221207228242815</v>
      </c>
      <c r="W63" s="220"/>
      <c r="X63" s="225">
        <v>0.46552138691303152</v>
      </c>
      <c r="Y63" s="164">
        <f>AVERAGE(X34:X63)</f>
        <v>0.58147620180449477</v>
      </c>
    </row>
    <row r="64" spans="1:25" x14ac:dyDescent="0.2">
      <c r="A64" s="174">
        <v>119099</v>
      </c>
      <c r="B64" s="181">
        <v>1.4702471647978681</v>
      </c>
      <c r="C64" s="140"/>
      <c r="D64" s="187"/>
      <c r="E64" s="147"/>
      <c r="F64" s="199"/>
      <c r="G64" s="205">
        <v>119099</v>
      </c>
      <c r="H64" s="211">
        <v>3.0516596051021478</v>
      </c>
      <c r="I64" s="155"/>
      <c r="J64" s="217"/>
      <c r="K64" s="223"/>
      <c r="L64" s="167"/>
      <c r="M64" s="195"/>
      <c r="N64" s="229">
        <v>119099</v>
      </c>
      <c r="O64" s="181">
        <v>0.83717914076121625</v>
      </c>
      <c r="P64" s="172"/>
      <c r="Q64" s="241"/>
      <c r="S64" s="239"/>
      <c r="T64" s="236">
        <v>119099</v>
      </c>
      <c r="U64" s="211">
        <v>1.4411753965958067</v>
      </c>
      <c r="V64" s="155"/>
      <c r="W64" s="243"/>
      <c r="X64" s="49"/>
    </row>
    <row r="65" spans="1:25" x14ac:dyDescent="0.2">
      <c r="A65" s="175" t="s">
        <v>127</v>
      </c>
      <c r="B65" s="181">
        <v>0.99966244782695535</v>
      </c>
      <c r="C65" s="140"/>
      <c r="D65" s="188"/>
      <c r="E65" s="147"/>
      <c r="F65" s="199"/>
      <c r="G65" s="206" t="s">
        <v>127</v>
      </c>
      <c r="H65" s="211">
        <v>2.873877478202274</v>
      </c>
      <c r="I65" s="155"/>
      <c r="J65" s="218"/>
      <c r="K65" s="223"/>
      <c r="L65" s="167"/>
      <c r="M65" s="195"/>
      <c r="N65" s="230" t="s">
        <v>127</v>
      </c>
      <c r="O65" s="181">
        <v>1.0276077565606161</v>
      </c>
      <c r="P65" s="172"/>
      <c r="Q65" s="242"/>
      <c r="S65" s="240"/>
      <c r="T65" s="237" t="s">
        <v>127</v>
      </c>
      <c r="U65" s="211">
        <v>1.3007578119196823</v>
      </c>
      <c r="V65" s="155"/>
      <c r="W65" s="244"/>
      <c r="X65" s="49"/>
      <c r="Y65" s="49"/>
    </row>
    <row r="66" spans="1:25" x14ac:dyDescent="0.2">
      <c r="A66" s="175" t="s">
        <v>272</v>
      </c>
      <c r="B66" s="181">
        <v>1.141229881452736</v>
      </c>
      <c r="C66" s="140"/>
      <c r="D66" s="188"/>
      <c r="E66" s="147"/>
      <c r="F66" s="199"/>
      <c r="G66" s="206" t="s">
        <v>272</v>
      </c>
      <c r="H66" s="211">
        <v>3.0482106273444693</v>
      </c>
      <c r="I66" s="155"/>
      <c r="J66" s="218"/>
      <c r="K66" s="223"/>
      <c r="L66" s="167"/>
      <c r="M66" s="195"/>
      <c r="N66" s="230" t="s">
        <v>272</v>
      </c>
      <c r="O66" s="181">
        <v>1.2030383982538684</v>
      </c>
      <c r="P66" s="172"/>
      <c r="Q66" s="242"/>
      <c r="S66" s="240"/>
      <c r="T66" s="237" t="s">
        <v>272</v>
      </c>
      <c r="U66" s="211">
        <v>1.1638414191270132</v>
      </c>
      <c r="V66" s="155"/>
      <c r="W66" s="244"/>
      <c r="X66" s="49"/>
      <c r="Y66" s="49"/>
    </row>
    <row r="67" spans="1:25" x14ac:dyDescent="0.2">
      <c r="A67" s="175"/>
      <c r="B67" s="181">
        <v>0.61404960487067017</v>
      </c>
      <c r="C67" s="140"/>
      <c r="D67" s="188"/>
      <c r="E67" s="147"/>
      <c r="F67" s="199"/>
      <c r="G67" s="206"/>
      <c r="H67" s="211">
        <v>1.9349551012155177</v>
      </c>
      <c r="I67" s="155"/>
      <c r="J67" s="218"/>
      <c r="K67" s="223"/>
      <c r="L67" s="167"/>
      <c r="M67" s="195"/>
      <c r="N67" s="230"/>
      <c r="O67" s="181">
        <v>0.69404400290674761</v>
      </c>
      <c r="P67" s="172"/>
      <c r="Q67" s="242"/>
      <c r="S67" s="240"/>
      <c r="T67" s="237"/>
      <c r="U67" s="211">
        <v>0.94681333420157698</v>
      </c>
      <c r="V67" s="155"/>
      <c r="W67" s="244"/>
      <c r="X67" s="49"/>
      <c r="Y67" s="49"/>
    </row>
    <row r="68" spans="1:25" x14ac:dyDescent="0.2">
      <c r="A68" s="175"/>
      <c r="B68" s="181">
        <v>0.66787553945052491</v>
      </c>
      <c r="C68" s="140"/>
      <c r="D68" s="188"/>
      <c r="E68" s="147"/>
      <c r="F68" s="199"/>
      <c r="G68" s="206"/>
      <c r="H68" s="211">
        <v>4.6934017568673267</v>
      </c>
      <c r="I68" s="155"/>
      <c r="J68" s="218"/>
      <c r="K68" s="223"/>
      <c r="L68" s="167"/>
      <c r="M68" s="195"/>
      <c r="N68" s="230"/>
      <c r="O68" s="181">
        <v>0.94561479089885869</v>
      </c>
      <c r="P68" s="172"/>
      <c r="Q68" s="242"/>
      <c r="S68" s="240"/>
      <c r="T68" s="237"/>
      <c r="U68" s="211">
        <v>1.0993548397009978</v>
      </c>
      <c r="V68" s="155"/>
      <c r="W68" s="244"/>
      <c r="X68" s="49"/>
      <c r="Y68" s="49"/>
    </row>
    <row r="69" spans="1:25" x14ac:dyDescent="0.2">
      <c r="A69" s="175"/>
      <c r="B69" s="181">
        <v>1.1755634434706612</v>
      </c>
      <c r="C69" s="140"/>
      <c r="D69" s="188"/>
      <c r="E69" s="147"/>
      <c r="F69" s="199"/>
      <c r="G69" s="206"/>
      <c r="H69" s="211">
        <v>2.5385890933967441</v>
      </c>
      <c r="I69" s="155"/>
      <c r="J69" s="218"/>
      <c r="K69" s="223"/>
      <c r="L69" s="167"/>
      <c r="M69" s="195"/>
      <c r="N69" s="230"/>
      <c r="O69" s="181">
        <v>0.7895719512431606</v>
      </c>
      <c r="P69" s="172"/>
      <c r="Q69" s="242"/>
      <c r="S69" s="240"/>
      <c r="T69" s="238"/>
      <c r="U69" s="211">
        <v>1.6121641385046981</v>
      </c>
      <c r="V69" s="155"/>
      <c r="W69" s="244"/>
      <c r="X69" s="49"/>
      <c r="Y69" s="49"/>
    </row>
    <row r="70" spans="1:25" x14ac:dyDescent="0.2">
      <c r="A70" s="175"/>
      <c r="B70" s="181">
        <v>0.77082401137852508</v>
      </c>
      <c r="C70" s="140"/>
      <c r="D70" s="188"/>
      <c r="E70" s="147"/>
      <c r="F70" s="199"/>
      <c r="G70" s="206"/>
      <c r="H70" s="211">
        <v>3.2973774314585382</v>
      </c>
      <c r="I70" s="155"/>
      <c r="J70" s="218"/>
      <c r="K70" s="223"/>
      <c r="L70" s="167"/>
      <c r="M70" s="195"/>
      <c r="N70" s="230"/>
      <c r="O70" s="181">
        <v>0.48349587594481419</v>
      </c>
      <c r="P70" s="172"/>
      <c r="Q70" s="242"/>
      <c r="S70" s="240"/>
      <c r="T70" s="238"/>
      <c r="U70" s="211">
        <v>1.8863103511175163</v>
      </c>
      <c r="V70" s="155"/>
      <c r="W70" s="244"/>
      <c r="X70" s="49"/>
      <c r="Y70" s="49"/>
    </row>
    <row r="71" spans="1:25" x14ac:dyDescent="0.2">
      <c r="A71" s="175"/>
      <c r="B71" s="181">
        <v>0.52552432484681166</v>
      </c>
      <c r="C71" s="140"/>
      <c r="D71" s="188"/>
      <c r="E71" s="147"/>
      <c r="F71" s="199"/>
      <c r="G71" s="206"/>
      <c r="H71" s="211">
        <v>2.1503110536607131</v>
      </c>
      <c r="I71" s="155"/>
      <c r="J71" s="218"/>
      <c r="K71" s="223"/>
      <c r="L71" s="167"/>
      <c r="M71" s="195"/>
      <c r="N71" s="230"/>
      <c r="O71" s="181">
        <v>0.94942955208261581</v>
      </c>
      <c r="P71" s="172"/>
      <c r="Q71" s="242"/>
      <c r="S71" s="240"/>
      <c r="T71" s="238"/>
      <c r="U71" s="211">
        <v>1.5597491235033805</v>
      </c>
      <c r="V71" s="155"/>
      <c r="W71" s="244"/>
      <c r="X71" s="49"/>
      <c r="Y71" s="49"/>
    </row>
    <row r="72" spans="1:25" x14ac:dyDescent="0.2">
      <c r="A72" s="175"/>
      <c r="B72" s="181">
        <v>0.73440017705568184</v>
      </c>
      <c r="C72" s="140"/>
      <c r="D72" s="188"/>
      <c r="E72" s="147"/>
      <c r="F72" s="199"/>
      <c r="G72" s="206"/>
      <c r="H72" s="211">
        <v>6.3136658342900347</v>
      </c>
      <c r="I72" s="155"/>
      <c r="J72" s="218"/>
      <c r="K72" s="223"/>
      <c r="L72" s="167"/>
      <c r="M72" s="195"/>
      <c r="N72" s="230"/>
      <c r="O72" s="181">
        <v>0.74332346717786624</v>
      </c>
      <c r="P72" s="172"/>
      <c r="Q72" s="242"/>
      <c r="S72" s="240"/>
      <c r="T72" s="238"/>
      <c r="U72" s="211">
        <v>2.2844652547217752</v>
      </c>
      <c r="V72" s="155"/>
      <c r="W72" s="244"/>
      <c r="X72" s="49"/>
      <c r="Y72" s="49"/>
    </row>
    <row r="73" spans="1:25" x14ac:dyDescent="0.2">
      <c r="A73" s="175"/>
      <c r="B73" s="181">
        <v>1.7432960271324514</v>
      </c>
      <c r="C73" s="140"/>
      <c r="D73" s="188"/>
      <c r="E73" s="147"/>
      <c r="F73" s="199"/>
      <c r="G73" s="206"/>
      <c r="H73" s="211">
        <v>3.7304930356813264</v>
      </c>
      <c r="I73" s="155"/>
      <c r="J73" s="218"/>
      <c r="K73" s="223"/>
      <c r="L73" s="167"/>
      <c r="M73" s="195"/>
      <c r="N73" s="230"/>
      <c r="O73" s="181">
        <v>1.0000155076807193</v>
      </c>
      <c r="P73" s="172"/>
      <c r="Q73" s="242"/>
      <c r="S73" s="240"/>
      <c r="T73" s="237"/>
      <c r="U73" s="211">
        <v>2.5945128758540301</v>
      </c>
      <c r="V73" s="155"/>
      <c r="W73" s="244"/>
      <c r="X73" s="49"/>
      <c r="Y73" s="49"/>
    </row>
    <row r="74" spans="1:25" x14ac:dyDescent="0.2">
      <c r="A74" s="175"/>
      <c r="B74" s="181">
        <v>0.97113323691883535</v>
      </c>
      <c r="C74" s="140"/>
      <c r="D74" s="188"/>
      <c r="E74" s="147"/>
      <c r="F74" s="199"/>
      <c r="G74" s="206"/>
      <c r="H74" s="211">
        <v>3.2724432958222027</v>
      </c>
      <c r="I74" s="155"/>
      <c r="J74" s="218"/>
      <c r="K74" s="223"/>
      <c r="L74" s="167"/>
      <c r="M74" s="195"/>
      <c r="N74" s="230"/>
      <c r="O74" s="181">
        <v>0.99853967732210913</v>
      </c>
      <c r="P74" s="172"/>
      <c r="Q74" s="242"/>
      <c r="S74" s="240"/>
      <c r="T74" s="237"/>
      <c r="U74" s="211">
        <v>2.0687624158682114</v>
      </c>
      <c r="V74" s="155"/>
      <c r="W74" s="244"/>
      <c r="X74" s="49"/>
      <c r="Y74" s="49"/>
    </row>
    <row r="75" spans="1:25" x14ac:dyDescent="0.2">
      <c r="A75" s="175"/>
      <c r="B75" s="181">
        <v>1.5824491078661744</v>
      </c>
      <c r="C75" s="140"/>
      <c r="D75" s="188"/>
      <c r="E75" s="147"/>
      <c r="F75" s="199"/>
      <c r="G75" s="206"/>
      <c r="H75" s="211">
        <v>3.298206485298885</v>
      </c>
      <c r="I75" s="155"/>
      <c r="J75" s="218"/>
      <c r="K75" s="223"/>
      <c r="L75" s="167"/>
      <c r="M75" s="195"/>
      <c r="N75" s="230"/>
      <c r="O75" s="181">
        <v>0.80257166918729039</v>
      </c>
      <c r="P75" s="172"/>
      <c r="Q75" s="242"/>
      <c r="S75" s="240"/>
      <c r="T75" s="237"/>
      <c r="U75" s="211">
        <v>2.4229158923622443</v>
      </c>
      <c r="V75" s="155"/>
      <c r="W75" s="244"/>
      <c r="X75" s="49"/>
      <c r="Y75" s="49"/>
    </row>
    <row r="76" spans="1:25" x14ac:dyDescent="0.2">
      <c r="A76" s="175"/>
      <c r="B76" s="181">
        <v>0.68068241660006268</v>
      </c>
      <c r="C76" s="140"/>
      <c r="D76" s="188"/>
      <c r="E76" s="147"/>
      <c r="F76" s="199"/>
      <c r="G76" s="206"/>
      <c r="H76" s="211">
        <v>2.0452128694930121</v>
      </c>
      <c r="I76" s="155"/>
      <c r="J76" s="218"/>
      <c r="K76" s="223"/>
      <c r="L76" s="167"/>
      <c r="M76" s="195"/>
      <c r="N76" s="230"/>
      <c r="O76" s="181">
        <v>1.1103722333644763</v>
      </c>
      <c r="P76" s="172"/>
      <c r="Q76" s="242"/>
      <c r="S76" s="240"/>
      <c r="T76" s="237"/>
      <c r="U76" s="211">
        <v>2.4517624184433497</v>
      </c>
      <c r="V76" s="155"/>
      <c r="W76" s="244"/>
      <c r="X76" s="49"/>
      <c r="Y76" s="49"/>
    </row>
    <row r="77" spans="1:25" x14ac:dyDescent="0.2">
      <c r="A77" s="175"/>
      <c r="B77" s="181">
        <v>0.3555844649630624</v>
      </c>
      <c r="C77" s="140"/>
      <c r="D77" s="188"/>
      <c r="E77" s="147"/>
      <c r="F77" s="199"/>
      <c r="G77" s="206"/>
      <c r="H77" s="211">
        <v>3.027300251667818</v>
      </c>
      <c r="I77" s="155"/>
      <c r="J77" s="218"/>
      <c r="K77" s="223"/>
      <c r="L77" s="167"/>
      <c r="M77" s="195"/>
      <c r="N77" s="230"/>
      <c r="O77" s="181">
        <v>1.0529403941039694</v>
      </c>
      <c r="P77" s="172"/>
      <c r="Q77" s="242"/>
      <c r="S77" s="240"/>
      <c r="T77" s="237"/>
      <c r="U77" s="211">
        <v>1.5945197223636924</v>
      </c>
      <c r="V77" s="155"/>
      <c r="W77" s="244"/>
      <c r="X77" s="49"/>
      <c r="Y77" s="49"/>
    </row>
    <row r="78" spans="1:25" x14ac:dyDescent="0.2">
      <c r="A78" s="175"/>
      <c r="B78" s="181">
        <v>0.58865580241992699</v>
      </c>
      <c r="C78" s="140"/>
      <c r="D78" s="188"/>
      <c r="E78" s="147"/>
      <c r="F78" s="199"/>
      <c r="G78" s="206"/>
      <c r="H78" s="211">
        <v>6.074839022185639</v>
      </c>
      <c r="I78" s="155"/>
      <c r="J78" s="218"/>
      <c r="K78" s="223"/>
      <c r="L78" s="167"/>
      <c r="M78" s="195"/>
      <c r="N78" s="230"/>
      <c r="O78" s="181">
        <v>0.43613748721981016</v>
      </c>
      <c r="P78" s="172"/>
      <c r="Q78" s="242"/>
      <c r="S78" s="240"/>
      <c r="T78" s="237"/>
      <c r="U78" s="211">
        <v>1.6162590096078686</v>
      </c>
      <c r="V78" s="155"/>
      <c r="W78" s="244"/>
      <c r="X78" s="49"/>
      <c r="Y78" s="49"/>
    </row>
    <row r="79" spans="1:25" x14ac:dyDescent="0.2">
      <c r="A79" s="175"/>
      <c r="B79" s="181">
        <v>0.86504921426063652</v>
      </c>
      <c r="C79" s="140"/>
      <c r="D79" s="188"/>
      <c r="E79" s="147"/>
      <c r="F79" s="199"/>
      <c r="G79" s="206"/>
      <c r="H79" s="211">
        <v>4.6124468438218447</v>
      </c>
      <c r="I79" s="155"/>
      <c r="J79" s="218"/>
      <c r="K79" s="223"/>
      <c r="L79" s="167"/>
      <c r="M79" s="195"/>
      <c r="N79" s="230"/>
      <c r="O79" s="181">
        <v>0.94732672539622365</v>
      </c>
      <c r="P79" s="172"/>
      <c r="Q79" s="242"/>
      <c r="S79" s="240"/>
      <c r="T79" s="237"/>
      <c r="U79" s="211">
        <v>1.1874286627921129</v>
      </c>
      <c r="V79" s="155"/>
      <c r="W79" s="244"/>
      <c r="X79" s="49"/>
      <c r="Y79" s="49"/>
    </row>
    <row r="80" spans="1:25" x14ac:dyDescent="0.2">
      <c r="A80" s="175"/>
      <c r="B80" s="181">
        <v>1.396932603528767</v>
      </c>
      <c r="C80" s="140"/>
      <c r="D80" s="188"/>
      <c r="E80" s="147"/>
      <c r="F80" s="199"/>
      <c r="G80" s="206"/>
      <c r="H80" s="211">
        <v>3.280020746336763</v>
      </c>
      <c r="I80" s="155"/>
      <c r="J80" s="218"/>
      <c r="K80" s="223"/>
      <c r="L80" s="167"/>
      <c r="M80" s="195"/>
      <c r="N80" s="230"/>
      <c r="O80" s="181">
        <v>0.68614042871041081</v>
      </c>
      <c r="P80" s="172"/>
      <c r="Q80" s="242"/>
      <c r="S80" s="240"/>
      <c r="T80" s="237"/>
      <c r="U80" s="211">
        <v>2.3036105986025137</v>
      </c>
      <c r="V80" s="155"/>
      <c r="W80" s="244"/>
      <c r="X80" s="49"/>
      <c r="Y80" s="49"/>
    </row>
    <row r="81" spans="1:25" x14ac:dyDescent="0.2">
      <c r="A81" s="175"/>
      <c r="B81" s="181">
        <v>1.5063089615673158</v>
      </c>
      <c r="C81" s="140"/>
      <c r="D81" s="188"/>
      <c r="E81" s="147"/>
      <c r="F81" s="199"/>
      <c r="G81" s="206"/>
      <c r="H81" s="211">
        <v>2.8041579922049573</v>
      </c>
      <c r="I81" s="155"/>
      <c r="J81" s="218"/>
      <c r="K81" s="223"/>
      <c r="L81" s="167"/>
      <c r="M81" s="195"/>
      <c r="N81" s="230"/>
      <c r="O81" s="181">
        <v>0.55058288364332475</v>
      </c>
      <c r="P81" s="172"/>
      <c r="Q81" s="242"/>
      <c r="S81" s="240"/>
      <c r="T81" s="237"/>
      <c r="U81" s="211">
        <v>1.242979086250807</v>
      </c>
      <c r="V81" s="155"/>
      <c r="W81" s="244"/>
      <c r="X81" s="49"/>
      <c r="Y81" s="49"/>
    </row>
    <row r="82" spans="1:25" x14ac:dyDescent="0.2">
      <c r="A82" s="175"/>
      <c r="B82" s="181">
        <v>0.61457577654676054</v>
      </c>
      <c r="C82" s="140"/>
      <c r="D82" s="188"/>
      <c r="E82" s="147"/>
      <c r="F82" s="199"/>
      <c r="G82" s="206"/>
      <c r="H82" s="211">
        <v>2.0825774117167617</v>
      </c>
      <c r="I82" s="155"/>
      <c r="J82" s="218"/>
      <c r="K82" s="223"/>
      <c r="L82" s="167"/>
      <c r="M82" s="195"/>
      <c r="N82" s="230"/>
      <c r="O82" s="181">
        <v>0.83345625344753715</v>
      </c>
      <c r="P82" s="172"/>
      <c r="Q82" s="242"/>
      <c r="S82" s="240"/>
      <c r="T82" s="237"/>
      <c r="U82" s="211">
        <v>1.2161706183488432</v>
      </c>
      <c r="V82" s="155"/>
      <c r="W82" s="244"/>
      <c r="X82" s="49"/>
      <c r="Y82" s="49"/>
    </row>
    <row r="83" spans="1:25" x14ac:dyDescent="0.2">
      <c r="A83" s="175"/>
      <c r="B83" s="181">
        <v>0.94489955121887748</v>
      </c>
      <c r="C83" s="140"/>
      <c r="D83" s="188"/>
      <c r="E83" s="147"/>
      <c r="F83" s="199"/>
      <c r="G83" s="206"/>
      <c r="H83" s="211">
        <v>2.8923697029285136</v>
      </c>
      <c r="I83" s="155"/>
      <c r="J83" s="218"/>
      <c r="K83" s="223"/>
      <c r="L83" s="167"/>
      <c r="M83" s="195"/>
      <c r="N83" s="230"/>
      <c r="O83" s="181">
        <v>0.71937664045010108</v>
      </c>
      <c r="P83" s="172"/>
      <c r="Q83" s="242"/>
      <c r="S83" s="240"/>
      <c r="T83" s="237"/>
      <c r="U83" s="211">
        <v>1.7926303592020274</v>
      </c>
      <c r="V83" s="155"/>
      <c r="W83" s="244"/>
      <c r="X83" s="49"/>
      <c r="Y83" s="49"/>
    </row>
    <row r="84" spans="1:25" x14ac:dyDescent="0.2">
      <c r="A84" s="175"/>
      <c r="B84" s="181">
        <v>0.87791361288131298</v>
      </c>
      <c r="C84" s="140"/>
      <c r="D84" s="188"/>
      <c r="E84" s="147"/>
      <c r="F84" s="199"/>
      <c r="G84" s="206"/>
      <c r="H84" s="211">
        <v>2.1411253218549136</v>
      </c>
      <c r="I84" s="155"/>
      <c r="J84" s="218"/>
      <c r="K84" s="223"/>
      <c r="L84" s="167"/>
      <c r="M84" s="195"/>
      <c r="N84" s="230"/>
      <c r="O84" s="181">
        <v>1.0200319358096894</v>
      </c>
      <c r="P84" s="172"/>
      <c r="Q84" s="242"/>
      <c r="S84" s="240"/>
      <c r="T84" s="237"/>
      <c r="U84" s="211">
        <v>2.5488570357175773</v>
      </c>
      <c r="V84" s="155"/>
      <c r="W84" s="244"/>
      <c r="X84" s="49"/>
      <c r="Y84" s="49"/>
    </row>
    <row r="85" spans="1:25" x14ac:dyDescent="0.2">
      <c r="A85" s="175"/>
      <c r="B85" s="181">
        <v>1.1445345891053476</v>
      </c>
      <c r="C85" s="140"/>
      <c r="D85" s="188"/>
      <c r="E85" s="147"/>
      <c r="F85" s="199"/>
      <c r="G85" s="206"/>
      <c r="H85" s="211">
        <v>1.7630897871403663</v>
      </c>
      <c r="I85" s="155"/>
      <c r="J85" s="218"/>
      <c r="K85" s="223"/>
      <c r="L85" s="167"/>
      <c r="M85" s="195"/>
      <c r="N85" s="230"/>
      <c r="O85" s="181">
        <v>0.96437694182662037</v>
      </c>
      <c r="P85" s="172"/>
      <c r="Q85" s="242"/>
      <c r="S85" s="240"/>
      <c r="T85" s="237"/>
      <c r="U85" s="211">
        <v>2.6522236474702545</v>
      </c>
      <c r="V85" s="155"/>
      <c r="W85" s="244"/>
      <c r="X85" s="49"/>
      <c r="Y85" s="49"/>
    </row>
    <row r="86" spans="1:25" x14ac:dyDescent="0.2">
      <c r="A86" s="175"/>
      <c r="B86" s="181">
        <v>1.2377109099623171</v>
      </c>
      <c r="C86" s="140"/>
      <c r="D86" s="188"/>
      <c r="E86" s="147"/>
      <c r="F86" s="199"/>
      <c r="G86" s="206"/>
      <c r="H86" s="211">
        <v>1.3979620964998709</v>
      </c>
      <c r="I86" s="155"/>
      <c r="J86" s="218"/>
      <c r="K86" s="223"/>
      <c r="L86" s="167"/>
      <c r="M86" s="195"/>
      <c r="N86" s="230"/>
      <c r="O86" s="181">
        <v>1.6790072104008602</v>
      </c>
      <c r="P86" s="172"/>
      <c r="Q86" s="242"/>
      <c r="S86" s="240"/>
      <c r="T86" s="237"/>
      <c r="U86" s="211">
        <v>3.100389582197788</v>
      </c>
      <c r="V86" s="155"/>
      <c r="W86" s="244"/>
      <c r="X86" s="49"/>
      <c r="Y86" s="49"/>
    </row>
    <row r="87" spans="1:25" x14ac:dyDescent="0.2">
      <c r="A87" s="175"/>
      <c r="B87" s="181">
        <v>0.87399413890035893</v>
      </c>
      <c r="C87" s="140"/>
      <c r="D87" s="188"/>
      <c r="E87" s="147"/>
      <c r="F87" s="199"/>
      <c r="G87" s="206"/>
      <c r="H87" s="211">
        <v>1.6216270663117831</v>
      </c>
      <c r="I87" s="155"/>
      <c r="J87" s="218"/>
      <c r="K87" s="223"/>
      <c r="L87" s="167"/>
      <c r="M87" s="195"/>
      <c r="N87" s="230"/>
      <c r="O87" s="181">
        <v>1.3538570446380835</v>
      </c>
      <c r="P87" s="172"/>
      <c r="Q87" s="242"/>
      <c r="S87" s="240"/>
      <c r="T87" s="237"/>
      <c r="U87" s="211">
        <v>3.1613748274675264</v>
      </c>
      <c r="V87" s="155"/>
      <c r="W87" s="244"/>
      <c r="X87" s="49"/>
      <c r="Y87" s="49"/>
    </row>
    <row r="88" spans="1:25" x14ac:dyDescent="0.2">
      <c r="A88" s="175"/>
      <c r="B88" s="181">
        <v>0.90163874417885403</v>
      </c>
      <c r="C88" s="140"/>
      <c r="D88" s="188"/>
      <c r="E88" s="147"/>
      <c r="F88" s="199"/>
      <c r="G88" s="206"/>
      <c r="H88" s="211">
        <v>1.9093081193264354</v>
      </c>
      <c r="I88" s="155"/>
      <c r="J88" s="218"/>
      <c r="K88" s="223"/>
      <c r="L88" s="167"/>
      <c r="M88" s="195"/>
      <c r="N88" s="230"/>
      <c r="O88" s="181">
        <v>1.2237865355078177</v>
      </c>
      <c r="P88" s="172"/>
      <c r="Q88" s="242"/>
      <c r="S88" s="240"/>
      <c r="T88" s="237"/>
      <c r="U88" s="211">
        <v>3.2498478933656085</v>
      </c>
      <c r="V88" s="155"/>
      <c r="W88" s="244"/>
      <c r="X88" s="49"/>
      <c r="Y88" s="49"/>
    </row>
    <row r="89" spans="1:25" x14ac:dyDescent="0.2">
      <c r="A89" s="176"/>
      <c r="B89" s="182">
        <v>0.56608914647162034</v>
      </c>
      <c r="C89" s="140"/>
      <c r="D89" s="189"/>
      <c r="E89" s="149"/>
      <c r="F89" s="199"/>
      <c r="G89" s="207"/>
      <c r="H89" s="212">
        <v>3.3295279299832186</v>
      </c>
      <c r="I89" s="155"/>
      <c r="J89" s="219"/>
      <c r="K89" s="224"/>
      <c r="L89" s="167"/>
      <c r="M89" s="195"/>
      <c r="N89" s="178"/>
      <c r="O89" s="182">
        <v>1.1185908643519267</v>
      </c>
      <c r="P89" s="172"/>
      <c r="Q89" s="242"/>
      <c r="S89" s="240"/>
      <c r="T89" s="238"/>
      <c r="U89" s="212">
        <v>3.407458437249995</v>
      </c>
      <c r="V89" s="155"/>
      <c r="W89" s="245"/>
      <c r="X89" s="138"/>
      <c r="Y89" s="49"/>
    </row>
    <row r="90" spans="1:25" x14ac:dyDescent="0.2">
      <c r="A90" s="176"/>
      <c r="B90" s="182">
        <v>0.64714154650529343</v>
      </c>
      <c r="C90" s="140"/>
      <c r="D90" s="189"/>
      <c r="E90" s="149"/>
      <c r="F90" s="199"/>
      <c r="G90" s="207"/>
      <c r="H90" s="212">
        <v>2.0383858487028408</v>
      </c>
      <c r="I90" s="155"/>
      <c r="J90" s="219"/>
      <c r="K90" s="224"/>
      <c r="L90" s="167"/>
      <c r="M90" s="195"/>
      <c r="N90" s="178"/>
      <c r="O90" s="182">
        <v>1.1839134388816512</v>
      </c>
      <c r="P90" s="172"/>
      <c r="Q90" s="242"/>
      <c r="S90" s="240"/>
      <c r="T90" s="238"/>
      <c r="U90" s="212">
        <v>1.9735992156670032</v>
      </c>
      <c r="V90" s="155"/>
      <c r="W90" s="245"/>
      <c r="X90" s="138"/>
      <c r="Y90" s="49"/>
    </row>
    <row r="91" spans="1:25" x14ac:dyDescent="0.2">
      <c r="A91" s="176"/>
      <c r="B91" s="182">
        <v>0.98582669494272612</v>
      </c>
      <c r="C91" s="140"/>
      <c r="D91" s="189"/>
      <c r="E91" s="149"/>
      <c r="F91" s="199"/>
      <c r="G91" s="207"/>
      <c r="H91" s="212">
        <v>2.4777724121132043</v>
      </c>
      <c r="I91" s="155"/>
      <c r="J91" s="219"/>
      <c r="K91" s="224"/>
      <c r="L91" s="167"/>
      <c r="M91" s="195"/>
      <c r="N91" s="178"/>
      <c r="O91" s="182">
        <v>0.85892005776902569</v>
      </c>
      <c r="P91" s="181"/>
      <c r="S91" s="240"/>
      <c r="T91" s="238"/>
      <c r="U91" s="212">
        <v>3.0156790633576867</v>
      </c>
      <c r="V91" s="155"/>
      <c r="W91" s="245"/>
      <c r="X91" s="138"/>
      <c r="Y91" s="49"/>
    </row>
    <row r="92" spans="1:25" x14ac:dyDescent="0.2">
      <c r="A92" s="176"/>
      <c r="B92" s="182">
        <v>1.0321796072595733</v>
      </c>
      <c r="C92" s="140"/>
      <c r="D92" s="189"/>
      <c r="E92" s="149"/>
      <c r="F92" s="199"/>
      <c r="G92" s="207"/>
      <c r="H92" s="212">
        <v>1.4877938678507141</v>
      </c>
      <c r="I92" s="155"/>
      <c r="J92" s="219"/>
      <c r="K92" s="224"/>
      <c r="L92" s="167"/>
      <c r="M92" s="195"/>
      <c r="N92" s="178"/>
      <c r="O92" s="182">
        <v>1.1028611811208004</v>
      </c>
      <c r="P92" s="181"/>
      <c r="T92" s="212"/>
      <c r="U92" s="212">
        <v>1.8767649182764277</v>
      </c>
      <c r="V92" s="155"/>
      <c r="W92" s="245"/>
      <c r="X92" s="138"/>
    </row>
    <row r="93" spans="1:25" ht="17" thickBot="1" x14ac:dyDescent="0.25">
      <c r="A93" s="176"/>
      <c r="B93" s="182">
        <v>0.94229562178295345</v>
      </c>
      <c r="C93" s="142">
        <f>AVERAGE(B64:B93)</f>
        <v>0.95194227900545525</v>
      </c>
      <c r="D93" s="189"/>
      <c r="E93" s="149"/>
      <c r="F93" s="201"/>
      <c r="G93" s="207"/>
      <c r="H93" s="212">
        <v>1.223994730783754</v>
      </c>
      <c r="I93" s="157">
        <f>AVERAGE(H64:H93)</f>
        <v>2.8804234273087537</v>
      </c>
      <c r="J93" s="219"/>
      <c r="K93" s="224"/>
      <c r="L93" s="165"/>
      <c r="M93" s="196"/>
      <c r="N93" s="231"/>
      <c r="O93" s="183">
        <v>0.77525481735420543</v>
      </c>
      <c r="P93" s="183">
        <f>AVERAGE(O64:O93)</f>
        <v>0.93637882880054724</v>
      </c>
      <c r="Q93" s="138"/>
      <c r="R93" s="138"/>
      <c r="S93" s="138"/>
      <c r="T93" s="213"/>
      <c r="U93" s="213">
        <v>2.4110000772968241</v>
      </c>
      <c r="V93" s="213">
        <f>AVERAGE(U64:U93)</f>
        <v>2.0394459342384943</v>
      </c>
      <c r="W93" s="138"/>
      <c r="X93" s="138"/>
      <c r="Y93" s="138"/>
    </row>
    <row r="94" spans="1:25" x14ac:dyDescent="0.2">
      <c r="A94" s="143" t="s">
        <v>271</v>
      </c>
      <c r="B94" s="184">
        <v>0.68455927264848926</v>
      </c>
      <c r="C94" s="143"/>
      <c r="D94" s="202" t="s">
        <v>271</v>
      </c>
      <c r="E94" s="152">
        <v>0.73073114239480996</v>
      </c>
      <c r="F94" s="202"/>
      <c r="G94" s="158" t="s">
        <v>271</v>
      </c>
      <c r="H94" s="214">
        <v>4.3306161584904626</v>
      </c>
      <c r="I94" s="158"/>
      <c r="J94" s="170" t="s">
        <v>271</v>
      </c>
      <c r="K94" s="226">
        <v>0.35689782175513085</v>
      </c>
      <c r="L94" s="170"/>
      <c r="M94" s="197"/>
    </row>
    <row r="95" spans="1:25" x14ac:dyDescent="0.2">
      <c r="A95" s="178" t="s">
        <v>274</v>
      </c>
      <c r="B95" s="182">
        <v>2.0368790761039022</v>
      </c>
      <c r="C95" s="142"/>
      <c r="D95" s="189" t="s">
        <v>276</v>
      </c>
      <c r="E95" s="149">
        <v>0.60933019766747687</v>
      </c>
      <c r="F95" s="201"/>
      <c r="G95" s="207" t="s">
        <v>274</v>
      </c>
      <c r="H95" s="212">
        <v>3.2639794642359909</v>
      </c>
      <c r="I95" s="159"/>
      <c r="J95" s="219" t="s">
        <v>276</v>
      </c>
      <c r="K95" s="224">
        <v>0.60211550846209694</v>
      </c>
      <c r="L95" s="168"/>
      <c r="M95" s="197"/>
    </row>
    <row r="96" spans="1:25" x14ac:dyDescent="0.2">
      <c r="A96" s="178"/>
      <c r="B96" s="182">
        <v>1.4948036393337807</v>
      </c>
      <c r="C96" s="142"/>
      <c r="D96" s="189"/>
      <c r="E96" s="149">
        <v>0.78297573971974954</v>
      </c>
      <c r="F96" s="201"/>
      <c r="G96" s="207"/>
      <c r="H96" s="212">
        <v>4.7165623372545147</v>
      </c>
      <c r="I96" s="159"/>
      <c r="J96" s="219"/>
      <c r="K96" s="224">
        <v>0.34964996227368939</v>
      </c>
      <c r="L96" s="168"/>
      <c r="M96" s="197"/>
    </row>
    <row r="97" spans="1:13" x14ac:dyDescent="0.2">
      <c r="A97" s="178"/>
      <c r="B97" s="182">
        <v>1.3392777459851113</v>
      </c>
      <c r="C97" s="142"/>
      <c r="D97" s="189"/>
      <c r="E97" s="149">
        <v>0.77603003029154838</v>
      </c>
      <c r="F97" s="201"/>
      <c r="G97" s="207"/>
      <c r="H97" s="212">
        <v>1.9267578089517792</v>
      </c>
      <c r="I97" s="159"/>
      <c r="J97" s="219"/>
      <c r="K97" s="224">
        <v>0.57825804895644239</v>
      </c>
      <c r="L97" s="168"/>
      <c r="M97" s="197"/>
    </row>
    <row r="98" spans="1:13" x14ac:dyDescent="0.2">
      <c r="A98" s="178"/>
      <c r="B98" s="182">
        <v>1.1420771283426945</v>
      </c>
      <c r="C98" s="142"/>
      <c r="D98" s="189"/>
      <c r="E98" s="149">
        <v>0.96356722506249393</v>
      </c>
      <c r="F98" s="201"/>
      <c r="G98" s="207"/>
      <c r="H98" s="212">
        <v>4.1557627178120393</v>
      </c>
      <c r="I98" s="159"/>
      <c r="J98" s="219"/>
      <c r="K98" s="224">
        <v>0.61993300711246024</v>
      </c>
      <c r="L98" s="168"/>
      <c r="M98" s="197"/>
    </row>
    <row r="99" spans="1:13" x14ac:dyDescent="0.2">
      <c r="A99" s="178"/>
      <c r="B99" s="182">
        <v>0.44809972796462505</v>
      </c>
      <c r="C99" s="142"/>
      <c r="D99" s="189"/>
      <c r="E99" s="149">
        <v>0.78388172215492991</v>
      </c>
      <c r="F99" s="201"/>
      <c r="G99" s="207"/>
      <c r="H99" s="212">
        <v>4.2524002205985374</v>
      </c>
      <c r="I99" s="159"/>
      <c r="J99" s="219"/>
      <c r="K99" s="224">
        <v>0.80022234240196422</v>
      </c>
      <c r="L99" s="168"/>
      <c r="M99" s="197"/>
    </row>
    <row r="100" spans="1:13" x14ac:dyDescent="0.2">
      <c r="A100" s="178"/>
      <c r="B100" s="182">
        <v>0.68214347539618891</v>
      </c>
      <c r="C100" s="142"/>
      <c r="D100" s="189"/>
      <c r="E100" s="149">
        <v>0.70445788563685496</v>
      </c>
      <c r="F100" s="201"/>
      <c r="G100" s="207"/>
      <c r="H100" s="212">
        <v>3.1579802209067211</v>
      </c>
      <c r="I100" s="159"/>
      <c r="J100" s="219"/>
      <c r="K100" s="224">
        <v>0.45232742591547892</v>
      </c>
      <c r="L100" s="168"/>
      <c r="M100" s="197"/>
    </row>
    <row r="101" spans="1:13" x14ac:dyDescent="0.2">
      <c r="A101" s="178"/>
      <c r="B101" s="182">
        <v>1.0221862322947524</v>
      </c>
      <c r="C101" s="142"/>
      <c r="D101" s="189"/>
      <c r="E101" s="149">
        <v>0.35444885422676908</v>
      </c>
      <c r="F101" s="201"/>
      <c r="G101" s="207"/>
      <c r="H101" s="212">
        <v>3.6659311767800467</v>
      </c>
      <c r="I101" s="159"/>
      <c r="J101" s="219"/>
      <c r="K101" s="224">
        <v>0.38256724613114573</v>
      </c>
      <c r="L101" s="168"/>
      <c r="M101" s="197"/>
    </row>
    <row r="102" spans="1:13" x14ac:dyDescent="0.2">
      <c r="A102" s="178"/>
      <c r="B102" s="182">
        <v>0.84310502949366872</v>
      </c>
      <c r="C102" s="142"/>
      <c r="D102" s="189"/>
      <c r="E102" s="149">
        <v>0.85092395463372239</v>
      </c>
      <c r="F102" s="201"/>
      <c r="G102" s="207"/>
      <c r="H102" s="212">
        <v>2.6862683285783326</v>
      </c>
      <c r="I102" s="159"/>
      <c r="J102" s="219"/>
      <c r="K102" s="224">
        <v>0.41216251643885143</v>
      </c>
      <c r="L102" s="168"/>
      <c r="M102" s="197"/>
    </row>
    <row r="103" spans="1:13" x14ac:dyDescent="0.2">
      <c r="A103" s="178"/>
      <c r="B103" s="182">
        <v>1.0179584701720916</v>
      </c>
      <c r="C103" s="142"/>
      <c r="D103" s="189"/>
      <c r="E103" s="149">
        <v>0.71532944099674689</v>
      </c>
      <c r="F103" s="201"/>
      <c r="G103" s="207"/>
      <c r="H103" s="212">
        <v>3.5206730064093295</v>
      </c>
      <c r="I103" s="159"/>
      <c r="J103" s="219"/>
      <c r="K103" s="224">
        <v>0.29106348790248837</v>
      </c>
      <c r="L103" s="168"/>
      <c r="M103" s="197"/>
    </row>
    <row r="104" spans="1:13" x14ac:dyDescent="0.2">
      <c r="A104" s="178"/>
      <c r="B104" s="182">
        <v>0.49672039554884412</v>
      </c>
      <c r="C104" s="142"/>
      <c r="D104" s="189"/>
      <c r="E104" s="149">
        <v>0.81438297489781564</v>
      </c>
      <c r="F104" s="201"/>
      <c r="G104" s="207"/>
      <c r="H104" s="212">
        <v>2.7137497178247081</v>
      </c>
      <c r="I104" s="159"/>
      <c r="J104" s="219"/>
      <c r="K104" s="224">
        <v>0.72925426399148086</v>
      </c>
      <c r="L104" s="168"/>
      <c r="M104" s="197"/>
    </row>
    <row r="105" spans="1:13" x14ac:dyDescent="0.2">
      <c r="A105" s="178"/>
      <c r="B105" s="182">
        <v>0.80867816468136267</v>
      </c>
      <c r="C105" s="142"/>
      <c r="D105" s="189"/>
      <c r="E105" s="149">
        <v>1.0659425386510433</v>
      </c>
      <c r="F105" s="201"/>
      <c r="G105" s="207"/>
      <c r="H105" s="212">
        <v>1.8730031629474491</v>
      </c>
      <c r="I105" s="159"/>
      <c r="J105" s="219"/>
      <c r="K105" s="224">
        <v>1.2239176333903441</v>
      </c>
      <c r="L105" s="168"/>
      <c r="M105" s="197"/>
    </row>
    <row r="106" spans="1:13" x14ac:dyDescent="0.2">
      <c r="A106" s="178"/>
      <c r="B106" s="182">
        <v>1.1293933742501723</v>
      </c>
      <c r="C106" s="142"/>
      <c r="D106" s="189"/>
      <c r="E106" s="149">
        <v>0.83310645598335908</v>
      </c>
      <c r="F106" s="201"/>
      <c r="G106" s="207"/>
      <c r="H106" s="212">
        <v>3.6499256430000444</v>
      </c>
      <c r="I106" s="159"/>
      <c r="J106" s="219"/>
      <c r="K106" s="224">
        <v>0.26056223515960258</v>
      </c>
      <c r="L106" s="168"/>
      <c r="M106" s="197"/>
    </row>
    <row r="107" spans="1:13" x14ac:dyDescent="0.2">
      <c r="A107" s="178"/>
      <c r="B107" s="182">
        <v>0.98202132281812471</v>
      </c>
      <c r="C107" s="142"/>
      <c r="D107" s="189"/>
      <c r="E107" s="149">
        <v>0.80260520324047335</v>
      </c>
      <c r="F107" s="201"/>
      <c r="G107" s="207"/>
      <c r="H107" s="212">
        <v>3.0395993735381692</v>
      </c>
      <c r="I107" s="159"/>
      <c r="J107" s="219"/>
      <c r="K107" s="224">
        <v>0.46138725026728067</v>
      </c>
      <c r="L107" s="168"/>
      <c r="M107" s="197"/>
    </row>
    <row r="108" spans="1:13" x14ac:dyDescent="0.2">
      <c r="A108" s="178"/>
      <c r="B108" s="182">
        <v>0.6887872686334201</v>
      </c>
      <c r="C108" s="142"/>
      <c r="D108" s="189"/>
      <c r="E108" s="149">
        <v>0.94212579667140983</v>
      </c>
      <c r="F108" s="201"/>
      <c r="G108" s="207"/>
      <c r="H108" s="212">
        <v>2.2589493417115021</v>
      </c>
      <c r="I108" s="159"/>
      <c r="J108" s="219"/>
      <c r="K108" s="224">
        <v>0.42937594884500441</v>
      </c>
      <c r="L108" s="168"/>
      <c r="M108" s="197"/>
    </row>
    <row r="109" spans="1:13" x14ac:dyDescent="0.2">
      <c r="A109" s="178"/>
      <c r="B109" s="182">
        <v>1.1855640513690731</v>
      </c>
      <c r="C109" s="142"/>
      <c r="D109" s="189"/>
      <c r="E109" s="149">
        <v>0.58517082197085246</v>
      </c>
      <c r="F109" s="201"/>
      <c r="G109" s="207"/>
      <c r="H109" s="212">
        <v>3.1628120492735921</v>
      </c>
      <c r="I109" s="159"/>
      <c r="J109" s="219"/>
      <c r="K109" s="224">
        <v>0.80082640864617427</v>
      </c>
      <c r="L109" s="168"/>
      <c r="M109" s="197"/>
    </row>
    <row r="110" spans="1:13" x14ac:dyDescent="0.2">
      <c r="A110" s="178"/>
      <c r="B110" s="182">
        <v>1.1236555634481213</v>
      </c>
      <c r="C110" s="142"/>
      <c r="D110" s="189"/>
      <c r="E110" s="149">
        <v>1.0118859764557429</v>
      </c>
      <c r="F110" s="201"/>
      <c r="G110" s="207"/>
      <c r="H110" s="212">
        <v>4.0195641379308533</v>
      </c>
      <c r="I110" s="159"/>
      <c r="J110" s="219"/>
      <c r="K110" s="224">
        <v>0.69210921801136394</v>
      </c>
      <c r="L110" s="168"/>
      <c r="M110" s="197"/>
    </row>
    <row r="111" spans="1:13" x14ac:dyDescent="0.2">
      <c r="A111" s="178"/>
      <c r="B111" s="182">
        <v>0.78633075385509843</v>
      </c>
      <c r="C111" s="142"/>
      <c r="D111" s="189"/>
      <c r="E111" s="149">
        <v>0.58577488821506263</v>
      </c>
      <c r="F111" s="201"/>
      <c r="G111" s="207"/>
      <c r="H111" s="212">
        <v>2.942357804507461</v>
      </c>
      <c r="I111" s="159"/>
      <c r="J111" s="219"/>
      <c r="K111" s="224">
        <v>0.79871252758484412</v>
      </c>
      <c r="L111" s="168"/>
      <c r="M111" s="197"/>
    </row>
    <row r="112" spans="1:13" x14ac:dyDescent="0.2">
      <c r="A112" s="178"/>
      <c r="B112" s="182">
        <v>0.8488430741579901</v>
      </c>
      <c r="C112" s="142"/>
      <c r="D112" s="189"/>
      <c r="E112" s="149">
        <v>0.62261801800420968</v>
      </c>
      <c r="F112" s="201"/>
      <c r="G112" s="207"/>
      <c r="H112" s="212">
        <v>1.4873591342366368</v>
      </c>
      <c r="I112" s="159"/>
      <c r="J112" s="219"/>
      <c r="K112" s="224">
        <v>0.88689427226375073</v>
      </c>
      <c r="L112" s="168"/>
      <c r="M112" s="197"/>
    </row>
    <row r="113" spans="1:13" x14ac:dyDescent="0.2">
      <c r="A113" s="178"/>
      <c r="B113" s="182">
        <v>0.7848207051757079</v>
      </c>
      <c r="C113" s="142"/>
      <c r="D113" s="189"/>
      <c r="E113" s="149">
        <v>0.49910319221554644</v>
      </c>
      <c r="F113" s="201"/>
      <c r="G113" s="207"/>
      <c r="H113" s="212">
        <v>4.1536486028884392</v>
      </c>
      <c r="I113" s="159"/>
      <c r="J113" s="219"/>
      <c r="K113" s="224">
        <v>0.72774421531209044</v>
      </c>
      <c r="L113" s="168"/>
      <c r="M113" s="197"/>
    </row>
    <row r="114" spans="1:13" x14ac:dyDescent="0.2">
      <c r="A114" s="178"/>
      <c r="B114" s="182">
        <v>1.1771082932614811</v>
      </c>
      <c r="C114" s="142"/>
      <c r="D114" s="189"/>
      <c r="E114" s="149">
        <v>0.71412154237059666</v>
      </c>
      <c r="F114" s="201"/>
      <c r="G114" s="207"/>
      <c r="H114" s="212">
        <v>3.529430680707891</v>
      </c>
      <c r="I114" s="159"/>
      <c r="J114" s="219"/>
      <c r="K114" s="224">
        <v>0.75733948561979603</v>
      </c>
      <c r="L114" s="168"/>
      <c r="M114" s="197"/>
    </row>
    <row r="115" spans="1:13" x14ac:dyDescent="0.2">
      <c r="A115" s="178"/>
      <c r="B115" s="182">
        <v>1.3969582379211323</v>
      </c>
      <c r="C115" s="142"/>
      <c r="D115" s="189"/>
      <c r="E115" s="149">
        <v>0.9493736561528513</v>
      </c>
      <c r="F115" s="201"/>
      <c r="G115" s="207"/>
      <c r="H115" s="212">
        <v>4.6818330885266981</v>
      </c>
      <c r="I115" s="159"/>
      <c r="J115" s="219"/>
      <c r="K115" s="224">
        <v>0.56164868279449964</v>
      </c>
      <c r="L115" s="168"/>
      <c r="M115" s="197"/>
    </row>
    <row r="116" spans="1:13" x14ac:dyDescent="0.2">
      <c r="A116" s="178"/>
      <c r="B116" s="182">
        <v>1.2939790919506431</v>
      </c>
      <c r="C116" s="142"/>
      <c r="D116" s="189"/>
      <c r="E116" s="149">
        <v>0.71230957750023627</v>
      </c>
      <c r="F116" s="201"/>
      <c r="G116" s="207"/>
      <c r="H116" s="212">
        <v>3.1057356235817815</v>
      </c>
      <c r="I116" s="159"/>
      <c r="J116" s="219"/>
      <c r="K116" s="224">
        <v>0.87421051817122819</v>
      </c>
      <c r="L116" s="168"/>
      <c r="M116" s="197"/>
    </row>
    <row r="117" spans="1:13" x14ac:dyDescent="0.2">
      <c r="A117" s="178"/>
      <c r="B117" s="182">
        <v>1.3767249420184686</v>
      </c>
      <c r="C117" s="142"/>
      <c r="D117" s="189"/>
      <c r="E117" s="149">
        <v>0.779049893788059</v>
      </c>
      <c r="F117" s="201"/>
      <c r="G117" s="207"/>
      <c r="H117" s="212">
        <v>4.0980822258760181</v>
      </c>
      <c r="I117" s="159"/>
      <c r="J117" s="219"/>
      <c r="K117" s="224">
        <v>0.54322711789992595</v>
      </c>
      <c r="L117" s="168"/>
      <c r="M117" s="197"/>
    </row>
    <row r="118" spans="1:13" x14ac:dyDescent="0.2">
      <c r="A118" s="178"/>
      <c r="B118" s="182">
        <v>0.82740164576690611</v>
      </c>
      <c r="C118" s="142"/>
      <c r="D118" s="189"/>
      <c r="E118" s="149">
        <v>0.73224119107420016</v>
      </c>
      <c r="F118" s="201"/>
      <c r="G118" s="207"/>
      <c r="H118" s="212">
        <v>3.5581199685804163</v>
      </c>
      <c r="I118" s="159"/>
      <c r="J118" s="219"/>
      <c r="K118" s="224">
        <v>1.0481579764144708</v>
      </c>
      <c r="L118" s="168"/>
      <c r="M118" s="197"/>
    </row>
    <row r="119" spans="1:13" x14ac:dyDescent="0.2">
      <c r="A119" s="178"/>
      <c r="B119" s="182">
        <v>0.94034659852437708</v>
      </c>
      <c r="C119" s="142"/>
      <c r="D119" s="189"/>
      <c r="E119" s="149">
        <v>0.49215724892507495</v>
      </c>
      <c r="F119" s="201"/>
      <c r="G119" s="207"/>
      <c r="H119" s="212">
        <v>2.9601753031578242</v>
      </c>
      <c r="I119" s="159"/>
      <c r="J119" s="219"/>
      <c r="K119" s="224">
        <v>0.70298100723352597</v>
      </c>
      <c r="L119" s="168"/>
      <c r="M119" s="197"/>
    </row>
    <row r="120" spans="1:13" x14ac:dyDescent="0.2">
      <c r="A120" s="178"/>
      <c r="B120" s="182">
        <v>1.0563114147783588</v>
      </c>
      <c r="C120" s="142"/>
      <c r="D120" s="189"/>
      <c r="E120" s="149">
        <v>0.70173993833131443</v>
      </c>
      <c r="F120" s="201"/>
      <c r="G120" s="207"/>
      <c r="H120" s="212">
        <v>4.2913572314490143</v>
      </c>
      <c r="I120" s="159"/>
      <c r="J120" s="219"/>
      <c r="K120" s="224">
        <v>0.69392118288172422</v>
      </c>
      <c r="L120" s="168"/>
      <c r="M120" s="197"/>
    </row>
    <row r="121" spans="1:13" x14ac:dyDescent="0.2">
      <c r="A121" s="178"/>
      <c r="B121" s="182">
        <v>1.0783569094136529</v>
      </c>
      <c r="C121" s="142"/>
      <c r="D121" s="189"/>
      <c r="E121" s="149">
        <v>1.3594789767512583</v>
      </c>
      <c r="F121" s="201"/>
      <c r="G121" s="207"/>
      <c r="H121" s="212">
        <v>4.0150342257549525</v>
      </c>
      <c r="I121" s="159"/>
      <c r="J121" s="219"/>
      <c r="K121" s="224">
        <v>0.62295310447124097</v>
      </c>
      <c r="L121" s="168"/>
      <c r="M121" s="197"/>
    </row>
    <row r="122" spans="1:13" x14ac:dyDescent="0.2">
      <c r="A122" s="178"/>
      <c r="B122" s="182">
        <v>0.75160150512728174</v>
      </c>
      <c r="C122" s="142"/>
      <c r="D122" s="189"/>
      <c r="E122" s="149">
        <v>0.53534225576048322</v>
      </c>
      <c r="F122" s="201"/>
      <c r="G122" s="207"/>
      <c r="H122" s="212">
        <v>1.7020755682007171</v>
      </c>
      <c r="I122" s="159"/>
      <c r="J122" s="219"/>
      <c r="K122" s="224">
        <v>0.8597150330706157</v>
      </c>
      <c r="L122" s="168"/>
      <c r="M122" s="197"/>
    </row>
    <row r="123" spans="1:13" ht="17" thickBot="1" x14ac:dyDescent="0.25">
      <c r="A123" s="179"/>
      <c r="B123" s="185">
        <v>0.55530686992004508</v>
      </c>
      <c r="C123" s="144">
        <f>AVERAGE(B94:B123)</f>
        <v>0.99999999934518558</v>
      </c>
      <c r="D123" s="191"/>
      <c r="E123" s="153">
        <v>1.0577886967344217</v>
      </c>
      <c r="F123" s="203">
        <f>AVERAGE(E94:E123)</f>
        <v>0.76893316788263699</v>
      </c>
      <c r="G123" s="209"/>
      <c r="H123" s="215">
        <v>3.2549196398841898</v>
      </c>
      <c r="I123" s="160">
        <f>AVERAGE(H94:H123)</f>
        <v>3.3391554654532034</v>
      </c>
      <c r="J123" s="221"/>
      <c r="K123" s="227">
        <v>0.50366604080523847</v>
      </c>
      <c r="L123" s="171">
        <f>AVERAGE(K94:K123)</f>
        <v>0.63412671633946494</v>
      </c>
      <c r="M123" s="197"/>
    </row>
    <row r="124" spans="1:13" x14ac:dyDescent="0.2">
      <c r="M124" s="57"/>
    </row>
    <row r="125" spans="1:13" x14ac:dyDescent="0.2">
      <c r="M125" s="57"/>
    </row>
    <row r="126" spans="1:13" x14ac:dyDescent="0.2">
      <c r="M126" s="57"/>
    </row>
    <row r="127" spans="1:13" x14ac:dyDescent="0.2">
      <c r="M127" s="57"/>
    </row>
    <row r="128" spans="1:13" x14ac:dyDescent="0.2">
      <c r="M128" s="57"/>
    </row>
    <row r="129" spans="13:13" x14ac:dyDescent="0.2">
      <c r="M129" s="57"/>
    </row>
    <row r="130" spans="13:13" x14ac:dyDescent="0.2">
      <c r="M130" s="57"/>
    </row>
    <row r="131" spans="13:13" x14ac:dyDescent="0.2">
      <c r="M131" s="57"/>
    </row>
    <row r="132" spans="13:13" x14ac:dyDescent="0.2">
      <c r="M132" s="57"/>
    </row>
    <row r="133" spans="13:13" x14ac:dyDescent="0.2">
      <c r="M133" s="57"/>
    </row>
    <row r="134" spans="13:13" x14ac:dyDescent="0.2">
      <c r="M134" s="57"/>
    </row>
    <row r="135" spans="13:13" x14ac:dyDescent="0.2">
      <c r="M135" s="57"/>
    </row>
    <row r="136" spans="13:13" x14ac:dyDescent="0.2">
      <c r="M136" s="57"/>
    </row>
    <row r="137" spans="13:13" x14ac:dyDescent="0.2">
      <c r="M137" s="57"/>
    </row>
    <row r="138" spans="13:13" x14ac:dyDescent="0.2">
      <c r="M138" s="57"/>
    </row>
    <row r="139" spans="13:13" x14ac:dyDescent="0.2">
      <c r="M139" s="57"/>
    </row>
    <row r="140" spans="13:13" x14ac:dyDescent="0.2">
      <c r="M140" s="57"/>
    </row>
    <row r="141" spans="13:13" x14ac:dyDescent="0.2">
      <c r="M141" s="57"/>
    </row>
    <row r="142" spans="13:13" x14ac:dyDescent="0.2">
      <c r="M142" s="57"/>
    </row>
    <row r="143" spans="13:13" x14ac:dyDescent="0.2">
      <c r="M143" s="57"/>
    </row>
    <row r="144" spans="13:13" x14ac:dyDescent="0.2">
      <c r="M144" s="57"/>
    </row>
    <row r="145" spans="13:13" x14ac:dyDescent="0.2">
      <c r="M145" s="57"/>
    </row>
    <row r="146" spans="13:13" x14ac:dyDescent="0.2">
      <c r="M146" s="57"/>
    </row>
    <row r="147" spans="13:13" x14ac:dyDescent="0.2">
      <c r="M147" s="57"/>
    </row>
    <row r="148" spans="13:13" x14ac:dyDescent="0.2">
      <c r="M148" s="57"/>
    </row>
    <row r="149" spans="13:13" x14ac:dyDescent="0.2">
      <c r="M149" s="57"/>
    </row>
    <row r="150" spans="13:13" x14ac:dyDescent="0.2">
      <c r="M150" s="57"/>
    </row>
    <row r="151" spans="13:13" x14ac:dyDescent="0.2">
      <c r="M151" s="57"/>
    </row>
    <row r="152" spans="13:13" x14ac:dyDescent="0.2">
      <c r="M152" s="57"/>
    </row>
    <row r="153" spans="13:13" x14ac:dyDescent="0.2">
      <c r="M153" s="57"/>
    </row>
    <row r="154" spans="13:13" x14ac:dyDescent="0.2">
      <c r="M154" s="57"/>
    </row>
    <row r="155" spans="13:13" x14ac:dyDescent="0.2">
      <c r="M155" s="57"/>
    </row>
    <row r="156" spans="13:13" x14ac:dyDescent="0.2">
      <c r="M156" s="57"/>
    </row>
    <row r="157" spans="13:13" x14ac:dyDescent="0.2">
      <c r="M157" s="57"/>
    </row>
    <row r="158" spans="13:13" x14ac:dyDescent="0.2">
      <c r="M158" s="57"/>
    </row>
    <row r="159" spans="13:13" x14ac:dyDescent="0.2">
      <c r="M159" s="57"/>
    </row>
    <row r="160" spans="13:13" x14ac:dyDescent="0.2">
      <c r="M160" s="57"/>
    </row>
    <row r="161" spans="13:13" x14ac:dyDescent="0.2">
      <c r="M161" s="57"/>
    </row>
    <row r="162" spans="13:13" x14ac:dyDescent="0.2">
      <c r="M162" s="57"/>
    </row>
    <row r="163" spans="13:13" x14ac:dyDescent="0.2">
      <c r="M163" s="57"/>
    </row>
    <row r="164" spans="13:13" x14ac:dyDescent="0.2">
      <c r="M164" s="57"/>
    </row>
    <row r="165" spans="13:13" x14ac:dyDescent="0.2">
      <c r="M165" s="57"/>
    </row>
    <row r="166" spans="13:13" x14ac:dyDescent="0.2">
      <c r="M166" s="57"/>
    </row>
    <row r="167" spans="13:13" x14ac:dyDescent="0.2">
      <c r="M167" s="57"/>
    </row>
    <row r="168" spans="13:13" x14ac:dyDescent="0.2">
      <c r="M168" s="57"/>
    </row>
    <row r="169" spans="13:13" x14ac:dyDescent="0.2">
      <c r="M169" s="57"/>
    </row>
    <row r="170" spans="13:13" x14ac:dyDescent="0.2">
      <c r="M170" s="57"/>
    </row>
    <row r="171" spans="13:13" x14ac:dyDescent="0.2">
      <c r="M171" s="57"/>
    </row>
    <row r="172" spans="13:13" x14ac:dyDescent="0.2">
      <c r="M172" s="57"/>
    </row>
    <row r="173" spans="13:13" x14ac:dyDescent="0.2">
      <c r="M173" s="57"/>
    </row>
    <row r="174" spans="13:13" x14ac:dyDescent="0.2">
      <c r="M174" s="57"/>
    </row>
    <row r="175" spans="13:13" x14ac:dyDescent="0.2">
      <c r="M175" s="57"/>
    </row>
    <row r="176" spans="13:13" x14ac:dyDescent="0.2">
      <c r="M176" s="57"/>
    </row>
    <row r="177" spans="13:13" x14ac:dyDescent="0.2">
      <c r="M177" s="57"/>
    </row>
    <row r="178" spans="13:13" x14ac:dyDescent="0.2">
      <c r="M178" s="57"/>
    </row>
    <row r="179" spans="13:13" x14ac:dyDescent="0.2">
      <c r="M179" s="57"/>
    </row>
    <row r="180" spans="13:13" x14ac:dyDescent="0.2">
      <c r="M180" s="57"/>
    </row>
    <row r="181" spans="13:13" x14ac:dyDescent="0.2">
      <c r="M181" s="57"/>
    </row>
    <row r="182" spans="13:13" x14ac:dyDescent="0.2">
      <c r="M182" s="57"/>
    </row>
    <row r="183" spans="13:13" x14ac:dyDescent="0.2">
      <c r="M183" s="57"/>
    </row>
    <row r="184" spans="13:13" x14ac:dyDescent="0.2">
      <c r="M184" s="57"/>
    </row>
    <row r="185" spans="13:13" x14ac:dyDescent="0.2">
      <c r="M185" s="57"/>
    </row>
    <row r="186" spans="13:13" x14ac:dyDescent="0.2">
      <c r="M186" s="57"/>
    </row>
    <row r="187" spans="13:13" x14ac:dyDescent="0.2">
      <c r="M187" s="57"/>
    </row>
    <row r="188" spans="13:13" x14ac:dyDescent="0.2">
      <c r="M188" s="57"/>
    </row>
    <row r="189" spans="13:13" x14ac:dyDescent="0.2">
      <c r="M189" s="57"/>
    </row>
    <row r="190" spans="13:13" x14ac:dyDescent="0.2">
      <c r="M190" s="57"/>
    </row>
    <row r="191" spans="13:13" x14ac:dyDescent="0.2">
      <c r="M191" s="57"/>
    </row>
    <row r="192" spans="13:13" x14ac:dyDescent="0.2">
      <c r="M192" s="57"/>
    </row>
    <row r="193" spans="13:13" x14ac:dyDescent="0.2">
      <c r="M193" s="57"/>
    </row>
    <row r="194" spans="13:13" x14ac:dyDescent="0.2">
      <c r="M194" s="57"/>
    </row>
    <row r="195" spans="13:13" x14ac:dyDescent="0.2">
      <c r="M195" s="57"/>
    </row>
    <row r="196" spans="13:13" x14ac:dyDescent="0.2">
      <c r="M196" s="57"/>
    </row>
    <row r="197" spans="13:13" x14ac:dyDescent="0.2">
      <c r="M197" s="57"/>
    </row>
    <row r="198" spans="13:13" x14ac:dyDescent="0.2">
      <c r="M198" s="57"/>
    </row>
    <row r="199" spans="13:13" x14ac:dyDescent="0.2">
      <c r="M199" s="57"/>
    </row>
    <row r="200" spans="13:13" x14ac:dyDescent="0.2">
      <c r="M200" s="57"/>
    </row>
    <row r="201" spans="13:13" x14ac:dyDescent="0.2">
      <c r="M201" s="57"/>
    </row>
    <row r="202" spans="13:13" x14ac:dyDescent="0.2">
      <c r="M202" s="57"/>
    </row>
    <row r="203" spans="13:13" x14ac:dyDescent="0.2">
      <c r="M203" s="57"/>
    </row>
    <row r="204" spans="13:13" x14ac:dyDescent="0.2">
      <c r="M204" s="57"/>
    </row>
    <row r="205" spans="13:13" x14ac:dyDescent="0.2">
      <c r="M205" s="57"/>
    </row>
    <row r="206" spans="13:13" x14ac:dyDescent="0.2">
      <c r="M206" s="57"/>
    </row>
    <row r="207" spans="13:13" x14ac:dyDescent="0.2">
      <c r="M207" s="57"/>
    </row>
    <row r="208" spans="13:13" x14ac:dyDescent="0.2">
      <c r="M208" s="57"/>
    </row>
    <row r="209" spans="13:13" x14ac:dyDescent="0.2">
      <c r="M209" s="57"/>
    </row>
    <row r="210" spans="13:13" x14ac:dyDescent="0.2">
      <c r="M210" s="57"/>
    </row>
    <row r="211" spans="13:13" x14ac:dyDescent="0.2">
      <c r="M211" s="57"/>
    </row>
    <row r="212" spans="13:13" x14ac:dyDescent="0.2">
      <c r="M212" s="57"/>
    </row>
    <row r="213" spans="13:13" x14ac:dyDescent="0.2">
      <c r="M213" s="57"/>
    </row>
    <row r="214" spans="13:13" x14ac:dyDescent="0.2">
      <c r="M214" s="57"/>
    </row>
    <row r="215" spans="13:13" x14ac:dyDescent="0.2">
      <c r="M215" s="57"/>
    </row>
    <row r="216" spans="13:13" x14ac:dyDescent="0.2">
      <c r="M216" s="57"/>
    </row>
    <row r="217" spans="13:13" x14ac:dyDescent="0.2">
      <c r="M217" s="57"/>
    </row>
    <row r="218" spans="13:13" x14ac:dyDescent="0.2">
      <c r="M218" s="57"/>
    </row>
    <row r="219" spans="13:13" x14ac:dyDescent="0.2">
      <c r="M219" s="57"/>
    </row>
    <row r="220" spans="13:13" x14ac:dyDescent="0.2">
      <c r="M220" s="57"/>
    </row>
    <row r="221" spans="13:13" x14ac:dyDescent="0.2">
      <c r="M221" s="57"/>
    </row>
    <row r="222" spans="13:13" x14ac:dyDescent="0.2">
      <c r="M222" s="57"/>
    </row>
    <row r="223" spans="13:13" x14ac:dyDescent="0.2">
      <c r="M223" s="57"/>
    </row>
    <row r="224" spans="13:13" x14ac:dyDescent="0.2">
      <c r="M224" s="57"/>
    </row>
    <row r="225" spans="13:13" x14ac:dyDescent="0.2">
      <c r="M225" s="57"/>
    </row>
    <row r="226" spans="13:13" x14ac:dyDescent="0.2">
      <c r="M226" s="57"/>
    </row>
    <row r="227" spans="13:13" x14ac:dyDescent="0.2">
      <c r="M227" s="57"/>
    </row>
    <row r="228" spans="13:13" x14ac:dyDescent="0.2">
      <c r="M228" s="57"/>
    </row>
    <row r="229" spans="13:13" x14ac:dyDescent="0.2">
      <c r="M229" s="57"/>
    </row>
    <row r="230" spans="13:13" x14ac:dyDescent="0.2">
      <c r="M230" s="57"/>
    </row>
    <row r="231" spans="13:13" x14ac:dyDescent="0.2">
      <c r="M231" s="57"/>
    </row>
    <row r="232" spans="13:13" x14ac:dyDescent="0.2">
      <c r="M232" s="57"/>
    </row>
    <row r="233" spans="13:13" x14ac:dyDescent="0.2">
      <c r="M233" s="57"/>
    </row>
    <row r="234" spans="13:13" x14ac:dyDescent="0.2">
      <c r="M234" s="57"/>
    </row>
    <row r="235" spans="13:13" x14ac:dyDescent="0.2">
      <c r="M235" s="57"/>
    </row>
    <row r="236" spans="13:13" x14ac:dyDescent="0.2">
      <c r="M236" s="57"/>
    </row>
    <row r="237" spans="13:13" x14ac:dyDescent="0.2">
      <c r="M237" s="57"/>
    </row>
    <row r="238" spans="13:13" x14ac:dyDescent="0.2">
      <c r="M238" s="57"/>
    </row>
    <row r="239" spans="13:13" x14ac:dyDescent="0.2">
      <c r="M239" s="57"/>
    </row>
    <row r="240" spans="13:13" x14ac:dyDescent="0.2">
      <c r="M240" s="57"/>
    </row>
    <row r="241" spans="13:13" x14ac:dyDescent="0.2">
      <c r="M241" s="57"/>
    </row>
    <row r="242" spans="13:13" x14ac:dyDescent="0.2">
      <c r="M242" s="57"/>
    </row>
    <row r="243" spans="13:13" x14ac:dyDescent="0.2">
      <c r="M243" s="57"/>
    </row>
    <row r="244" spans="13:13" x14ac:dyDescent="0.2">
      <c r="M244" s="57"/>
    </row>
    <row r="245" spans="13:13" x14ac:dyDescent="0.2">
      <c r="M245" s="57"/>
    </row>
    <row r="246" spans="13:13" x14ac:dyDescent="0.2">
      <c r="M246" s="57"/>
    </row>
    <row r="247" spans="13:13" x14ac:dyDescent="0.2">
      <c r="M247" s="57"/>
    </row>
    <row r="248" spans="13:13" x14ac:dyDescent="0.2">
      <c r="M248" s="57"/>
    </row>
    <row r="249" spans="13:13" x14ac:dyDescent="0.2">
      <c r="M249" s="57"/>
    </row>
    <row r="250" spans="13:13" x14ac:dyDescent="0.2">
      <c r="M250" s="57"/>
    </row>
    <row r="251" spans="13:13" x14ac:dyDescent="0.2">
      <c r="M251" s="57"/>
    </row>
    <row r="252" spans="13:13" x14ac:dyDescent="0.2">
      <c r="M252" s="57"/>
    </row>
    <row r="253" spans="13:13" x14ac:dyDescent="0.2">
      <c r="M253" s="57"/>
    </row>
    <row r="254" spans="13:13" x14ac:dyDescent="0.2">
      <c r="M254" s="57"/>
    </row>
    <row r="255" spans="13:13" x14ac:dyDescent="0.2">
      <c r="M255" s="57"/>
    </row>
    <row r="256" spans="13:13" x14ac:dyDescent="0.2">
      <c r="M256" s="57"/>
    </row>
    <row r="257" spans="13:13" x14ac:dyDescent="0.2">
      <c r="M257" s="57"/>
    </row>
    <row r="258" spans="13:13" x14ac:dyDescent="0.2">
      <c r="M258" s="57"/>
    </row>
    <row r="259" spans="13:13" x14ac:dyDescent="0.2">
      <c r="M259" s="57"/>
    </row>
    <row r="260" spans="13:13" x14ac:dyDescent="0.2">
      <c r="M260" s="57"/>
    </row>
    <row r="261" spans="13:13" x14ac:dyDescent="0.2">
      <c r="M261" s="57"/>
    </row>
    <row r="262" spans="13:13" x14ac:dyDescent="0.2">
      <c r="M262" s="57"/>
    </row>
    <row r="263" spans="13:13" x14ac:dyDescent="0.2">
      <c r="M263" s="57"/>
    </row>
    <row r="264" spans="13:13" x14ac:dyDescent="0.2">
      <c r="M264" s="57"/>
    </row>
    <row r="265" spans="13:13" x14ac:dyDescent="0.2">
      <c r="M265" s="57"/>
    </row>
    <row r="266" spans="13:13" x14ac:dyDescent="0.2">
      <c r="M266" s="57"/>
    </row>
    <row r="267" spans="13:13" x14ac:dyDescent="0.2">
      <c r="M267" s="57"/>
    </row>
    <row r="268" spans="13:13" x14ac:dyDescent="0.2">
      <c r="M268" s="57"/>
    </row>
    <row r="269" spans="13:13" x14ac:dyDescent="0.2">
      <c r="M269" s="57"/>
    </row>
    <row r="270" spans="13:13" x14ac:dyDescent="0.2">
      <c r="M270" s="57"/>
    </row>
    <row r="271" spans="13:13" x14ac:dyDescent="0.2">
      <c r="M271" s="57"/>
    </row>
    <row r="272" spans="13:13" x14ac:dyDescent="0.2">
      <c r="M272" s="57"/>
    </row>
    <row r="273" spans="13:13" x14ac:dyDescent="0.2">
      <c r="M273" s="57"/>
    </row>
    <row r="274" spans="13:13" x14ac:dyDescent="0.2">
      <c r="M274" s="57"/>
    </row>
    <row r="275" spans="13:13" x14ac:dyDescent="0.2">
      <c r="M275" s="57"/>
    </row>
    <row r="276" spans="13:13" x14ac:dyDescent="0.2">
      <c r="M276" s="57"/>
    </row>
    <row r="277" spans="13:13" x14ac:dyDescent="0.2">
      <c r="M277" s="57"/>
    </row>
    <row r="278" spans="13:13" x14ac:dyDescent="0.2">
      <c r="M278" s="57"/>
    </row>
    <row r="279" spans="13:13" x14ac:dyDescent="0.2">
      <c r="M279" s="57"/>
    </row>
    <row r="280" spans="13:13" x14ac:dyDescent="0.2">
      <c r="M280" s="57"/>
    </row>
    <row r="281" spans="13:13" x14ac:dyDescent="0.2">
      <c r="M281" s="57"/>
    </row>
    <row r="282" spans="13:13" x14ac:dyDescent="0.2">
      <c r="M282" s="57"/>
    </row>
    <row r="283" spans="13:13" x14ac:dyDescent="0.2">
      <c r="M283" s="57"/>
    </row>
    <row r="284" spans="13:13" x14ac:dyDescent="0.2">
      <c r="M284" s="57"/>
    </row>
    <row r="285" spans="13:13" x14ac:dyDescent="0.2">
      <c r="M285" s="57"/>
    </row>
    <row r="286" spans="13:13" x14ac:dyDescent="0.2">
      <c r="M286" s="57"/>
    </row>
    <row r="287" spans="13:13" x14ac:dyDescent="0.2">
      <c r="M287" s="57"/>
    </row>
    <row r="288" spans="13:13" x14ac:dyDescent="0.2">
      <c r="M288" s="57"/>
    </row>
    <row r="289" spans="13:13" x14ac:dyDescent="0.2">
      <c r="M289" s="57"/>
    </row>
    <row r="290" spans="13:13" x14ac:dyDescent="0.2">
      <c r="M290" s="57"/>
    </row>
    <row r="291" spans="13:13" x14ac:dyDescent="0.2">
      <c r="M291" s="57"/>
    </row>
  </sheetData>
  <mergeCells count="10">
    <mergeCell ref="A2:C2"/>
    <mergeCell ref="D2:F2"/>
    <mergeCell ref="G2:I2"/>
    <mergeCell ref="J2:L2"/>
    <mergeCell ref="A1:L1"/>
    <mergeCell ref="N2:P2"/>
    <mergeCell ref="Q2:S2"/>
    <mergeCell ref="T2:V2"/>
    <mergeCell ref="W2:Y2"/>
    <mergeCell ref="N1:Y1"/>
  </mergeCells>
  <pageMargins left="0.7" right="0.7" top="0.75" bottom="0.75" header="0.3" footer="0.3"/>
  <pageSetup paperSize="9" orientation="portrait" horizontalDpi="0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18CB-E73E-7741-902E-B06F267C40FB}">
  <dimension ref="A1:U109"/>
  <sheetViews>
    <sheetView topLeftCell="G1" zoomScale="75" workbookViewId="0">
      <selection activeCell="Y42" sqref="Y42"/>
    </sheetView>
  </sheetViews>
  <sheetFormatPr baseColWidth="10" defaultRowHeight="16" x14ac:dyDescent="0.2"/>
  <cols>
    <col min="2" max="2" width="19.5" customWidth="1"/>
    <col min="3" max="3" width="15" customWidth="1"/>
    <col min="4" max="4" width="22.83203125" style="49" customWidth="1"/>
    <col min="6" max="6" width="20.83203125" style="49" customWidth="1"/>
    <col min="7" max="7" width="21.1640625" style="49" customWidth="1"/>
    <col min="8" max="9" width="18.33203125" style="49" customWidth="1"/>
    <col min="10" max="10" width="23" style="49" customWidth="1"/>
    <col min="12" max="12" width="10.83203125" style="49"/>
    <col min="13" max="13" width="17.83203125" style="49" customWidth="1"/>
    <col min="14" max="14" width="15" customWidth="1"/>
    <col min="15" max="15" width="22.83203125" style="49" customWidth="1"/>
    <col min="17" max="17" width="21.6640625" customWidth="1"/>
    <col min="18" max="18" width="20.1640625" customWidth="1"/>
    <col min="19" max="19" width="19.5" customWidth="1"/>
    <col min="20" max="20" width="20.33203125" customWidth="1"/>
    <col min="21" max="21" width="24.1640625" customWidth="1"/>
  </cols>
  <sheetData>
    <row r="1" spans="1:21" ht="21" x14ac:dyDescent="0.25">
      <c r="A1" s="285" t="s">
        <v>237</v>
      </c>
      <c r="B1" s="281"/>
      <c r="C1" s="281"/>
      <c r="D1" s="282"/>
      <c r="E1" s="281"/>
      <c r="F1" s="282"/>
      <c r="G1" s="282"/>
      <c r="H1" s="282"/>
      <c r="I1" s="282"/>
      <c r="J1" s="282"/>
      <c r="L1" s="284" t="s">
        <v>238</v>
      </c>
      <c r="M1" s="147"/>
      <c r="N1" s="283"/>
      <c r="O1" s="147"/>
      <c r="P1" s="283"/>
      <c r="Q1" s="283"/>
      <c r="R1" s="283"/>
      <c r="S1" s="283"/>
      <c r="T1" s="283"/>
      <c r="U1" s="283"/>
    </row>
    <row r="2" spans="1:21" ht="21" x14ac:dyDescent="0.25">
      <c r="A2" s="49"/>
      <c r="B2" s="266"/>
      <c r="C2" s="382" t="s">
        <v>232</v>
      </c>
      <c r="D2" s="383"/>
      <c r="M2" s="266"/>
      <c r="N2" s="382" t="s">
        <v>232</v>
      </c>
      <c r="O2" s="383"/>
    </row>
    <row r="3" spans="1:21" x14ac:dyDescent="0.2">
      <c r="A3" s="7"/>
      <c r="B3" s="7"/>
      <c r="C3" s="274" t="s">
        <v>233</v>
      </c>
      <c r="D3" s="7" t="s">
        <v>234</v>
      </c>
      <c r="F3" s="136"/>
      <c r="G3" s="136"/>
      <c r="H3" s="136"/>
      <c r="I3" s="136"/>
      <c r="J3" s="136"/>
      <c r="L3" s="7"/>
      <c r="M3" s="7"/>
      <c r="N3" s="274" t="s">
        <v>233</v>
      </c>
      <c r="O3" s="7" t="s">
        <v>234</v>
      </c>
    </row>
    <row r="4" spans="1:21" ht="16" customHeight="1" x14ac:dyDescent="0.2">
      <c r="A4" s="354" t="s">
        <v>216</v>
      </c>
      <c r="B4" s="341" t="s">
        <v>245</v>
      </c>
      <c r="C4" s="275">
        <v>0</v>
      </c>
      <c r="D4" s="17">
        <v>0</v>
      </c>
      <c r="L4" s="354" t="s">
        <v>216</v>
      </c>
      <c r="M4" s="345" t="s">
        <v>258</v>
      </c>
      <c r="N4" s="275">
        <v>0</v>
      </c>
      <c r="O4" s="17">
        <v>0</v>
      </c>
    </row>
    <row r="5" spans="1:21" x14ac:dyDescent="0.2">
      <c r="A5" s="351"/>
      <c r="B5" s="339"/>
      <c r="C5" s="275">
        <v>0</v>
      </c>
      <c r="D5" s="17">
        <v>0</v>
      </c>
      <c r="F5" s="259"/>
      <c r="G5" s="259"/>
      <c r="H5" s="259"/>
      <c r="I5" s="259"/>
      <c r="J5" s="259"/>
      <c r="L5" s="351"/>
      <c r="M5" s="345"/>
      <c r="N5" s="275">
        <v>1</v>
      </c>
      <c r="O5" s="17">
        <v>0</v>
      </c>
    </row>
    <row r="6" spans="1:21" x14ac:dyDescent="0.2">
      <c r="A6" s="351"/>
      <c r="B6" s="339"/>
      <c r="C6" s="275">
        <v>0</v>
      </c>
      <c r="D6" s="17">
        <v>0</v>
      </c>
      <c r="F6" s="260"/>
      <c r="G6" s="259"/>
      <c r="H6" s="259"/>
      <c r="I6" s="259"/>
      <c r="J6" s="259"/>
      <c r="L6" s="351"/>
      <c r="M6" s="345"/>
      <c r="N6" s="275">
        <v>0</v>
      </c>
      <c r="O6" s="17">
        <v>0</v>
      </c>
    </row>
    <row r="7" spans="1:21" x14ac:dyDescent="0.2">
      <c r="A7" s="351"/>
      <c r="B7" s="339"/>
      <c r="C7" s="275">
        <v>0</v>
      </c>
      <c r="D7" s="17">
        <v>0</v>
      </c>
      <c r="F7" s="259"/>
      <c r="G7" s="259"/>
      <c r="H7" s="259"/>
      <c r="I7" s="259"/>
      <c r="J7" s="259"/>
      <c r="L7" s="351"/>
      <c r="M7" s="345"/>
      <c r="N7" s="275">
        <v>0</v>
      </c>
      <c r="O7" s="17">
        <v>0</v>
      </c>
    </row>
    <row r="8" spans="1:21" x14ac:dyDescent="0.2">
      <c r="A8" s="351"/>
      <c r="B8" s="339"/>
      <c r="C8" s="275">
        <v>0</v>
      </c>
      <c r="D8" s="17">
        <v>0</v>
      </c>
      <c r="F8" s="259"/>
      <c r="G8" s="259"/>
      <c r="H8" s="259"/>
      <c r="I8" s="259"/>
      <c r="J8" s="259"/>
      <c r="L8" s="351"/>
      <c r="M8" s="345"/>
      <c r="N8" s="275">
        <v>0</v>
      </c>
      <c r="O8" s="17">
        <v>0</v>
      </c>
    </row>
    <row r="9" spans="1:21" x14ac:dyDescent="0.2">
      <c r="A9" s="351"/>
      <c r="B9" s="339"/>
      <c r="C9" s="277">
        <v>0</v>
      </c>
      <c r="D9" s="17">
        <v>0</v>
      </c>
      <c r="F9" s="259"/>
      <c r="G9" s="260"/>
      <c r="H9" s="260"/>
      <c r="I9" s="260"/>
      <c r="J9" s="259"/>
      <c r="L9" s="351"/>
      <c r="M9" s="341"/>
      <c r="N9" s="277">
        <v>2</v>
      </c>
      <c r="O9" s="17">
        <v>1</v>
      </c>
    </row>
    <row r="10" spans="1:21" ht="17" thickBot="1" x14ac:dyDescent="0.25">
      <c r="A10" s="351"/>
      <c r="B10" s="339"/>
      <c r="C10" s="275">
        <v>1</v>
      </c>
      <c r="D10" s="17">
        <v>0</v>
      </c>
      <c r="F10" s="259"/>
      <c r="G10" s="259"/>
      <c r="H10" s="259"/>
      <c r="I10" s="259"/>
      <c r="J10" s="259"/>
      <c r="L10" s="351"/>
      <c r="M10" s="268" t="s">
        <v>7</v>
      </c>
      <c r="N10" s="276"/>
      <c r="O10" s="269"/>
    </row>
    <row r="11" spans="1:21" x14ac:dyDescent="0.2">
      <c r="A11" s="351"/>
      <c r="B11" s="339"/>
      <c r="C11" s="277">
        <v>0</v>
      </c>
      <c r="D11" s="17">
        <v>0</v>
      </c>
      <c r="F11" s="259"/>
      <c r="G11" s="260"/>
      <c r="H11" s="260"/>
      <c r="I11" s="260"/>
      <c r="J11" s="259"/>
      <c r="L11" s="351"/>
      <c r="M11" s="340" t="s">
        <v>259</v>
      </c>
      <c r="N11" s="278">
        <v>2</v>
      </c>
      <c r="O11" s="130">
        <v>0</v>
      </c>
      <c r="Q11" s="259"/>
      <c r="R11" s="260"/>
      <c r="S11" s="260"/>
      <c r="T11" s="260"/>
      <c r="U11" s="259"/>
    </row>
    <row r="12" spans="1:21" ht="17" thickBot="1" x14ac:dyDescent="0.25">
      <c r="A12" s="351"/>
      <c r="B12" s="268" t="s">
        <v>7</v>
      </c>
      <c r="C12" s="276"/>
      <c r="D12" s="269"/>
      <c r="F12" s="265" t="s">
        <v>225</v>
      </c>
      <c r="G12" s="264" t="s">
        <v>233</v>
      </c>
      <c r="H12" s="264" t="s">
        <v>234</v>
      </c>
      <c r="I12" s="264" t="s">
        <v>235</v>
      </c>
      <c r="J12" s="263" t="s">
        <v>236</v>
      </c>
      <c r="L12" s="351"/>
      <c r="M12" s="345"/>
      <c r="N12" s="275">
        <v>0</v>
      </c>
      <c r="O12" s="17">
        <v>0</v>
      </c>
      <c r="Q12" s="265" t="s">
        <v>225</v>
      </c>
      <c r="R12" s="264" t="s">
        <v>233</v>
      </c>
      <c r="S12" s="264" t="s">
        <v>234</v>
      </c>
      <c r="T12" s="264" t="s">
        <v>235</v>
      </c>
      <c r="U12" s="263" t="s">
        <v>236</v>
      </c>
    </row>
    <row r="13" spans="1:21" x14ac:dyDescent="0.2">
      <c r="A13" s="351"/>
      <c r="B13" s="353" t="s">
        <v>246</v>
      </c>
      <c r="C13" s="278">
        <v>0</v>
      </c>
      <c r="D13" s="130">
        <v>0</v>
      </c>
      <c r="F13" s="262" t="s">
        <v>210</v>
      </c>
      <c r="G13" s="258">
        <f>SUM(C4:C11)+SUM(C13:C20)</f>
        <v>2</v>
      </c>
      <c r="H13" s="258">
        <f>SUM(D4:D11)+SUM(D13:D20)</f>
        <v>0</v>
      </c>
      <c r="I13" s="304">
        <f>H13/G13</f>
        <v>0</v>
      </c>
      <c r="J13" s="305">
        <f>1-I13</f>
        <v>1</v>
      </c>
      <c r="L13" s="351"/>
      <c r="M13" s="345"/>
      <c r="N13" s="275">
        <v>1</v>
      </c>
      <c r="O13" s="17">
        <v>0</v>
      </c>
      <c r="Q13" s="262" t="s">
        <v>210</v>
      </c>
      <c r="R13" s="258">
        <f>SUM(N4:N11)+SUM(N13:N20)</f>
        <v>8</v>
      </c>
      <c r="S13" s="258">
        <f>SUM(O4:O11)+SUM(O13:O20)</f>
        <v>1</v>
      </c>
      <c r="T13" s="304">
        <f>S13/R13</f>
        <v>0.125</v>
      </c>
      <c r="U13" s="305">
        <f>1-T13</f>
        <v>0.875</v>
      </c>
    </row>
    <row r="14" spans="1:21" x14ac:dyDescent="0.2">
      <c r="A14" s="351"/>
      <c r="B14" s="339"/>
      <c r="C14" s="275">
        <v>0</v>
      </c>
      <c r="D14" s="17">
        <v>0</v>
      </c>
      <c r="F14" s="262" t="s">
        <v>230</v>
      </c>
      <c r="G14" s="258">
        <f>SUM(C35:C42)+SUM(C44:C53)+SUM(C55:C62)</f>
        <v>34</v>
      </c>
      <c r="H14" s="258">
        <f>SUM(D35:D42)+SUM(D44:D53)+SUM(D55:D62)</f>
        <v>30</v>
      </c>
      <c r="I14" s="304">
        <f t="shared" ref="I14:I15" si="0">H14/G14</f>
        <v>0.88235294117647056</v>
      </c>
      <c r="J14" s="305">
        <f t="shared" ref="J14:J15" si="1">1-I14</f>
        <v>0.11764705882352944</v>
      </c>
      <c r="L14" s="351"/>
      <c r="M14" s="345"/>
      <c r="N14" s="275">
        <v>0</v>
      </c>
      <c r="O14" s="17">
        <v>0</v>
      </c>
      <c r="Q14" s="262" t="s">
        <v>230</v>
      </c>
      <c r="R14" s="258">
        <f>SUM(N36:N45)+SUM(N47:N54)</f>
        <v>20</v>
      </c>
      <c r="S14" s="258">
        <f>SUM(O36:O45)+SUM(O47:O54)</f>
        <v>4</v>
      </c>
      <c r="T14" s="304">
        <f t="shared" ref="T14:T15" si="2">S14/R14</f>
        <v>0.2</v>
      </c>
      <c r="U14" s="305">
        <f t="shared" ref="U14:U15" si="3">1-T14</f>
        <v>0.8</v>
      </c>
    </row>
    <row r="15" spans="1:21" x14ac:dyDescent="0.2">
      <c r="A15" s="351"/>
      <c r="B15" s="339"/>
      <c r="C15" s="275">
        <v>0</v>
      </c>
      <c r="D15" s="17">
        <v>0</v>
      </c>
      <c r="F15" s="262" t="s">
        <v>231</v>
      </c>
      <c r="G15" s="258">
        <f>SUM(C78:C85)+SUM(C87:C94)</f>
        <v>35</v>
      </c>
      <c r="H15" s="258">
        <f>SUM(D78:D85)+SUM(D87:D94)</f>
        <v>35</v>
      </c>
      <c r="I15" s="304">
        <f t="shared" si="0"/>
        <v>1</v>
      </c>
      <c r="J15" s="305">
        <f t="shared" si="1"/>
        <v>0</v>
      </c>
      <c r="L15" s="351"/>
      <c r="M15" s="345"/>
      <c r="N15" s="275">
        <v>0</v>
      </c>
      <c r="O15" s="17">
        <v>0</v>
      </c>
      <c r="Q15" s="262" t="s">
        <v>231</v>
      </c>
      <c r="R15" s="258">
        <f>SUM(N74:N82)</f>
        <v>6</v>
      </c>
      <c r="S15" s="258">
        <f>SUM(O74:O82)</f>
        <v>3</v>
      </c>
      <c r="T15" s="304">
        <f t="shared" si="2"/>
        <v>0.5</v>
      </c>
      <c r="U15" s="305">
        <f t="shared" si="3"/>
        <v>0.5</v>
      </c>
    </row>
    <row r="16" spans="1:21" x14ac:dyDescent="0.2">
      <c r="A16" s="351"/>
      <c r="B16" s="339"/>
      <c r="C16" s="275">
        <v>0</v>
      </c>
      <c r="D16" s="17">
        <v>0</v>
      </c>
      <c r="F16" s="259"/>
      <c r="G16" s="259"/>
      <c r="H16" s="259"/>
      <c r="I16" s="306"/>
      <c r="J16" s="306"/>
      <c r="L16" s="351"/>
      <c r="M16" s="341"/>
      <c r="N16" s="277">
        <v>2</v>
      </c>
      <c r="O16" s="17">
        <v>0</v>
      </c>
      <c r="Q16" s="259"/>
      <c r="R16" s="259"/>
      <c r="S16" s="259"/>
      <c r="T16" s="306"/>
      <c r="U16" s="306"/>
    </row>
    <row r="17" spans="1:21" ht="17" thickBot="1" x14ac:dyDescent="0.25">
      <c r="A17" s="351"/>
      <c r="B17" s="339"/>
      <c r="C17" s="275">
        <v>0</v>
      </c>
      <c r="D17" s="17">
        <v>0</v>
      </c>
      <c r="F17" s="259"/>
      <c r="G17" s="259"/>
      <c r="H17" s="259"/>
      <c r="I17" s="306"/>
      <c r="J17" s="306"/>
      <c r="L17" s="357"/>
      <c r="M17" s="268" t="s">
        <v>7</v>
      </c>
      <c r="N17" s="276"/>
      <c r="O17" s="269"/>
      <c r="Q17" s="259"/>
      <c r="R17" s="259"/>
      <c r="S17" s="259"/>
      <c r="T17" s="306"/>
      <c r="U17" s="306"/>
    </row>
    <row r="18" spans="1:21" x14ac:dyDescent="0.2">
      <c r="A18" s="351"/>
      <c r="B18" s="339"/>
      <c r="C18" s="277">
        <v>1</v>
      </c>
      <c r="D18" s="17">
        <v>0</v>
      </c>
      <c r="F18" s="259"/>
      <c r="G18" s="259"/>
      <c r="H18" s="259"/>
      <c r="I18" s="306"/>
      <c r="J18" s="306"/>
      <c r="L18" s="351"/>
      <c r="M18" s="340" t="s">
        <v>260</v>
      </c>
      <c r="N18" s="278">
        <v>0</v>
      </c>
      <c r="O18" s="17">
        <v>0</v>
      </c>
      <c r="Q18" s="259"/>
      <c r="R18" s="259"/>
      <c r="S18" s="259"/>
      <c r="T18" s="306"/>
      <c r="U18" s="306"/>
    </row>
    <row r="19" spans="1:21" x14ac:dyDescent="0.2">
      <c r="A19" s="351"/>
      <c r="B19" s="339"/>
      <c r="C19" s="275">
        <v>0</v>
      </c>
      <c r="D19" s="17">
        <v>0</v>
      </c>
      <c r="F19" s="267" t="s">
        <v>226</v>
      </c>
      <c r="G19" s="264" t="s">
        <v>233</v>
      </c>
      <c r="H19" s="264" t="s">
        <v>234</v>
      </c>
      <c r="I19" s="307" t="s">
        <v>235</v>
      </c>
      <c r="J19" s="308" t="s">
        <v>236</v>
      </c>
      <c r="L19" s="351"/>
      <c r="M19" s="345"/>
      <c r="N19" s="275">
        <v>0</v>
      </c>
      <c r="O19" s="17">
        <v>0</v>
      </c>
      <c r="Q19" s="267" t="s">
        <v>226</v>
      </c>
      <c r="R19" s="264" t="s">
        <v>233</v>
      </c>
      <c r="S19" s="264" t="s">
        <v>234</v>
      </c>
      <c r="T19" s="307" t="s">
        <v>235</v>
      </c>
      <c r="U19" s="308" t="s">
        <v>236</v>
      </c>
    </row>
    <row r="20" spans="1:21" x14ac:dyDescent="0.2">
      <c r="A20" s="351"/>
      <c r="B20" s="339"/>
      <c r="C20" s="277">
        <v>0</v>
      </c>
      <c r="D20" s="17">
        <v>0</v>
      </c>
      <c r="F20" s="262" t="s">
        <v>210</v>
      </c>
      <c r="G20" s="258">
        <f>SUM(C22:C27)+SUM(C29:C33)</f>
        <v>2</v>
      </c>
      <c r="H20" s="258">
        <f>SUM(D22:D27)+SUM(D29:D33)</f>
        <v>2</v>
      </c>
      <c r="I20" s="304">
        <f>H20/G20</f>
        <v>1</v>
      </c>
      <c r="J20" s="305">
        <f>1-I20</f>
        <v>0</v>
      </c>
      <c r="L20" s="351"/>
      <c r="M20" s="345"/>
      <c r="N20" s="275">
        <v>0</v>
      </c>
      <c r="O20" s="17">
        <v>0</v>
      </c>
      <c r="Q20" s="262" t="s">
        <v>210</v>
      </c>
      <c r="R20" s="258">
        <f>SUM(N18:N25)+SUM(N27:N34)</f>
        <v>12</v>
      </c>
      <c r="S20" s="258">
        <f>SUM(O18:O25)+SUM(O27:O34)</f>
        <v>6</v>
      </c>
      <c r="T20" s="304">
        <f>S20/R20</f>
        <v>0.5</v>
      </c>
      <c r="U20" s="305">
        <f>1-T20</f>
        <v>0.5</v>
      </c>
    </row>
    <row r="21" spans="1:21" ht="17" thickBot="1" x14ac:dyDescent="0.25">
      <c r="A21" s="351"/>
      <c r="B21" s="268" t="s">
        <v>7</v>
      </c>
      <c r="C21" s="276"/>
      <c r="D21" s="269"/>
      <c r="F21" s="262" t="s">
        <v>230</v>
      </c>
      <c r="G21" s="258">
        <f>SUM(C64:C69)+SUM(C71:C76)</f>
        <v>22</v>
      </c>
      <c r="H21" s="258">
        <f>SUM(D64:D69)+SUM(D71:D76)</f>
        <v>21</v>
      </c>
      <c r="I21" s="304">
        <f t="shared" ref="I21:I22" si="4">H21/G21</f>
        <v>0.95454545454545459</v>
      </c>
      <c r="J21" s="305">
        <f t="shared" ref="J21:J22" si="5">1-I21</f>
        <v>4.5454545454545414E-2</v>
      </c>
      <c r="L21" s="351"/>
      <c r="M21" s="345"/>
      <c r="N21" s="275">
        <v>0</v>
      </c>
      <c r="O21" s="17">
        <v>0</v>
      </c>
      <c r="Q21" s="262" t="s">
        <v>230</v>
      </c>
      <c r="R21" s="258">
        <f>SUM(N56:N63)+SUM(N65:N72)</f>
        <v>20</v>
      </c>
      <c r="S21" s="258">
        <f>SUM(O56:O63)+SUM(O65:O72)</f>
        <v>15</v>
      </c>
      <c r="T21" s="304">
        <f t="shared" ref="T21:T22" si="6">S21/R21</f>
        <v>0.75</v>
      </c>
      <c r="U21" s="305">
        <f t="shared" ref="U21:U22" si="7">1-T21</f>
        <v>0.25</v>
      </c>
    </row>
    <row r="22" spans="1:21" x14ac:dyDescent="0.2">
      <c r="A22" s="351"/>
      <c r="B22" s="353" t="s">
        <v>247</v>
      </c>
      <c r="C22" s="278">
        <v>0</v>
      </c>
      <c r="D22" s="17">
        <v>0</v>
      </c>
      <c r="F22" s="262" t="s">
        <v>231</v>
      </c>
      <c r="G22" s="258">
        <f>SUM(C96:C101)+SUM(C103:C108)</f>
        <v>22</v>
      </c>
      <c r="H22" s="258">
        <f>SUM(D96:D101)+SUM(D103:D108)</f>
        <v>21</v>
      </c>
      <c r="I22" s="304">
        <f t="shared" si="4"/>
        <v>0.95454545454545459</v>
      </c>
      <c r="J22" s="305">
        <f t="shared" si="5"/>
        <v>4.5454545454545414E-2</v>
      </c>
      <c r="L22" s="351"/>
      <c r="M22" s="345"/>
      <c r="N22" s="275">
        <v>0</v>
      </c>
      <c r="O22" s="17">
        <v>0</v>
      </c>
      <c r="Q22" s="262" t="s">
        <v>231</v>
      </c>
      <c r="R22" s="258">
        <f>SUM(N84:N90)+SUM(N92:N99)</f>
        <v>21</v>
      </c>
      <c r="S22" s="258">
        <f>SUM(O84:O90)+SUM(O92:O99)</f>
        <v>12</v>
      </c>
      <c r="T22" s="304">
        <f t="shared" si="6"/>
        <v>0.5714285714285714</v>
      </c>
      <c r="U22" s="305">
        <f t="shared" si="7"/>
        <v>0.4285714285714286</v>
      </c>
    </row>
    <row r="23" spans="1:21" x14ac:dyDescent="0.2">
      <c r="A23" s="351"/>
      <c r="B23" s="339"/>
      <c r="C23" s="275">
        <v>0</v>
      </c>
      <c r="D23" s="17">
        <v>0</v>
      </c>
      <c r="L23" s="351"/>
      <c r="M23" s="345"/>
      <c r="N23" s="275">
        <v>2</v>
      </c>
      <c r="O23" s="17">
        <v>0</v>
      </c>
      <c r="Q23" s="49"/>
      <c r="R23" s="49"/>
      <c r="S23" s="49"/>
      <c r="T23" s="49"/>
      <c r="U23" s="49"/>
    </row>
    <row r="24" spans="1:21" x14ac:dyDescent="0.2">
      <c r="A24" s="351"/>
      <c r="B24" s="339"/>
      <c r="C24" s="275">
        <v>0</v>
      </c>
      <c r="D24" s="17">
        <v>0</v>
      </c>
      <c r="L24" s="351"/>
      <c r="M24" s="345"/>
      <c r="N24" s="275">
        <v>0</v>
      </c>
      <c r="O24" s="17">
        <v>0</v>
      </c>
      <c r="Q24" s="49"/>
      <c r="R24" s="49"/>
      <c r="S24" s="49"/>
      <c r="T24" s="49"/>
      <c r="U24" s="49"/>
    </row>
    <row r="25" spans="1:21" x14ac:dyDescent="0.2">
      <c r="A25" s="351"/>
      <c r="B25" s="339"/>
      <c r="C25" s="275">
        <v>0</v>
      </c>
      <c r="D25" s="17">
        <v>0</v>
      </c>
      <c r="F25" s="361" t="s">
        <v>227</v>
      </c>
      <c r="G25" s="361"/>
      <c r="L25" s="351"/>
      <c r="M25" s="341"/>
      <c r="N25" s="275">
        <v>1</v>
      </c>
      <c r="O25" s="17">
        <v>0</v>
      </c>
      <c r="Q25" s="361" t="s">
        <v>227</v>
      </c>
      <c r="R25" s="361"/>
      <c r="S25" s="49"/>
      <c r="T25" s="49"/>
      <c r="U25" s="49"/>
    </row>
    <row r="26" spans="1:21" ht="17" thickBot="1" x14ac:dyDescent="0.25">
      <c r="A26" s="351"/>
      <c r="B26" s="339"/>
      <c r="C26" s="275">
        <v>1</v>
      </c>
      <c r="D26" s="17">
        <v>1</v>
      </c>
      <c r="F26" s="272" t="s">
        <v>235</v>
      </c>
      <c r="G26" s="273" t="s">
        <v>236</v>
      </c>
      <c r="L26" s="357"/>
      <c r="M26" s="271" t="s">
        <v>7</v>
      </c>
      <c r="N26" s="279"/>
      <c r="O26" s="270"/>
      <c r="Q26" s="272" t="s">
        <v>235</v>
      </c>
      <c r="R26" s="273" t="s">
        <v>236</v>
      </c>
      <c r="S26" s="49"/>
      <c r="T26" s="49"/>
      <c r="U26" s="49"/>
    </row>
    <row r="27" spans="1:21" x14ac:dyDescent="0.2">
      <c r="A27" s="351"/>
      <c r="B27" s="339"/>
      <c r="C27" s="275">
        <v>1</v>
      </c>
      <c r="D27" s="17">
        <v>1</v>
      </c>
      <c r="F27" s="303">
        <f>(I13+I20)/2</f>
        <v>0.5</v>
      </c>
      <c r="G27" s="303">
        <f>(J13+J20)/2</f>
        <v>0.5</v>
      </c>
      <c r="L27" s="351"/>
      <c r="M27" s="340" t="s">
        <v>261</v>
      </c>
      <c r="N27" s="278">
        <v>2</v>
      </c>
      <c r="O27" s="17">
        <v>2</v>
      </c>
      <c r="Q27" s="303">
        <f>(T13+T20)/2</f>
        <v>0.3125</v>
      </c>
      <c r="R27" s="303">
        <f>(U13+U20)/2</f>
        <v>0.6875</v>
      </c>
      <c r="S27" s="49"/>
      <c r="T27" s="49"/>
      <c r="U27" s="49"/>
    </row>
    <row r="28" spans="1:21" ht="17" thickBot="1" x14ac:dyDescent="0.25">
      <c r="A28" s="351"/>
      <c r="B28" s="271" t="s">
        <v>7</v>
      </c>
      <c r="C28" s="279"/>
      <c r="D28" s="270"/>
      <c r="F28" s="303">
        <f t="shared" ref="F28:G29" si="8">(I14+I21)/2</f>
        <v>0.91844919786096257</v>
      </c>
      <c r="G28" s="303">
        <f t="shared" si="8"/>
        <v>8.1550802139037426E-2</v>
      </c>
      <c r="L28" s="351"/>
      <c r="M28" s="345"/>
      <c r="N28" s="275">
        <v>2</v>
      </c>
      <c r="O28" s="17">
        <v>1</v>
      </c>
      <c r="Q28" s="303">
        <f t="shared" ref="Q28:R29" si="9">(T14+T21)/2</f>
        <v>0.47499999999999998</v>
      </c>
      <c r="R28" s="303">
        <f t="shared" si="9"/>
        <v>0.52500000000000002</v>
      </c>
      <c r="S28" s="49"/>
      <c r="T28" s="49"/>
      <c r="U28" s="49"/>
    </row>
    <row r="29" spans="1:21" x14ac:dyDescent="0.2">
      <c r="A29" s="351"/>
      <c r="B29" s="353" t="s">
        <v>248</v>
      </c>
      <c r="C29" s="278">
        <v>0</v>
      </c>
      <c r="D29" s="17">
        <v>0</v>
      </c>
      <c r="F29" s="303">
        <f t="shared" si="8"/>
        <v>0.97727272727272729</v>
      </c>
      <c r="G29" s="303">
        <f t="shared" si="8"/>
        <v>2.2727272727272707E-2</v>
      </c>
      <c r="L29" s="351"/>
      <c r="M29" s="345"/>
      <c r="N29" s="275">
        <v>2</v>
      </c>
      <c r="O29" s="17">
        <v>1</v>
      </c>
      <c r="Q29" s="303">
        <f t="shared" si="9"/>
        <v>0.5357142857142857</v>
      </c>
      <c r="R29" s="303">
        <f t="shared" si="9"/>
        <v>0.4642857142857143</v>
      </c>
      <c r="S29" s="49"/>
      <c r="T29" s="49"/>
      <c r="U29" s="49"/>
    </row>
    <row r="30" spans="1:21" x14ac:dyDescent="0.2">
      <c r="A30" s="351"/>
      <c r="B30" s="339"/>
      <c r="C30" s="275">
        <v>0</v>
      </c>
      <c r="D30" s="17">
        <v>0</v>
      </c>
      <c r="L30" s="351"/>
      <c r="M30" s="345"/>
      <c r="N30" s="275">
        <v>0</v>
      </c>
      <c r="O30" s="17">
        <v>0</v>
      </c>
      <c r="Q30" s="309"/>
      <c r="R30" s="309"/>
    </row>
    <row r="31" spans="1:21" x14ac:dyDescent="0.2">
      <c r="A31" s="351"/>
      <c r="B31" s="339"/>
      <c r="C31" s="275">
        <v>0</v>
      </c>
      <c r="D31" s="17">
        <v>0</v>
      </c>
      <c r="L31" s="351"/>
      <c r="M31" s="345"/>
      <c r="N31" s="275">
        <v>0</v>
      </c>
      <c r="O31" s="17">
        <v>0</v>
      </c>
    </row>
    <row r="32" spans="1:21" x14ac:dyDescent="0.2">
      <c r="A32" s="351"/>
      <c r="B32" s="339"/>
      <c r="C32" s="275">
        <v>0</v>
      </c>
      <c r="D32" s="17">
        <v>0</v>
      </c>
      <c r="L32" s="351"/>
      <c r="M32" s="345"/>
      <c r="N32" s="275">
        <v>0</v>
      </c>
      <c r="O32" s="17">
        <v>0</v>
      </c>
    </row>
    <row r="33" spans="1:15" x14ac:dyDescent="0.2">
      <c r="A33" s="351"/>
      <c r="B33" s="340"/>
      <c r="C33" s="275">
        <v>0</v>
      </c>
      <c r="D33" s="17">
        <v>0</v>
      </c>
      <c r="L33" s="351"/>
      <c r="M33" s="345"/>
      <c r="N33" s="275">
        <v>3</v>
      </c>
      <c r="O33" s="17">
        <v>2</v>
      </c>
    </row>
    <row r="34" spans="1:15" ht="17" thickBot="1" x14ac:dyDescent="0.25">
      <c r="A34" s="355"/>
      <c r="B34" s="271" t="s">
        <v>7</v>
      </c>
      <c r="C34" s="279"/>
      <c r="D34" s="270"/>
      <c r="L34" s="351"/>
      <c r="M34" s="341"/>
      <c r="N34" s="275">
        <v>0</v>
      </c>
      <c r="O34" s="17">
        <v>0</v>
      </c>
    </row>
    <row r="35" spans="1:15" ht="17" customHeight="1" thickBot="1" x14ac:dyDescent="0.25">
      <c r="A35" s="356" t="s">
        <v>228</v>
      </c>
      <c r="B35" s="353" t="s">
        <v>249</v>
      </c>
      <c r="C35" s="277">
        <v>2</v>
      </c>
      <c r="D35" s="17">
        <v>2</v>
      </c>
      <c r="L35" s="358"/>
      <c r="M35" s="271" t="s">
        <v>7</v>
      </c>
      <c r="N35" s="279"/>
      <c r="O35" s="270"/>
    </row>
    <row r="36" spans="1:15" ht="16" customHeight="1" x14ac:dyDescent="0.2">
      <c r="A36" s="357"/>
      <c r="B36" s="339"/>
      <c r="C36" s="275">
        <v>2</v>
      </c>
      <c r="D36" s="17">
        <v>2</v>
      </c>
      <c r="L36" s="350" t="s">
        <v>217</v>
      </c>
      <c r="M36" s="340" t="s">
        <v>262</v>
      </c>
      <c r="N36" s="277">
        <v>0</v>
      </c>
      <c r="O36" s="17">
        <v>0</v>
      </c>
    </row>
    <row r="37" spans="1:15" x14ac:dyDescent="0.2">
      <c r="A37" s="357"/>
      <c r="B37" s="339"/>
      <c r="C37" s="275">
        <v>1</v>
      </c>
      <c r="D37" s="17">
        <v>1</v>
      </c>
      <c r="L37" s="351"/>
      <c r="M37" s="345"/>
      <c r="N37" s="275">
        <v>0</v>
      </c>
      <c r="O37" s="17">
        <v>0</v>
      </c>
    </row>
    <row r="38" spans="1:15" x14ac:dyDescent="0.2">
      <c r="A38" s="357"/>
      <c r="B38" s="339"/>
      <c r="C38" s="275">
        <v>3</v>
      </c>
      <c r="D38" s="17">
        <v>2</v>
      </c>
      <c r="L38" s="351"/>
      <c r="M38" s="345"/>
      <c r="N38" s="275">
        <v>0</v>
      </c>
      <c r="O38" s="17">
        <v>0</v>
      </c>
    </row>
    <row r="39" spans="1:15" x14ac:dyDescent="0.2">
      <c r="A39" s="357"/>
      <c r="B39" s="339"/>
      <c r="C39" s="275">
        <v>2</v>
      </c>
      <c r="D39" s="17">
        <v>2</v>
      </c>
      <c r="L39" s="351"/>
      <c r="M39" s="345"/>
      <c r="N39" s="275">
        <v>1</v>
      </c>
      <c r="O39" s="17">
        <v>1</v>
      </c>
    </row>
    <row r="40" spans="1:15" x14ac:dyDescent="0.2">
      <c r="A40" s="357"/>
      <c r="B40" s="339"/>
      <c r="C40" s="275">
        <v>1</v>
      </c>
      <c r="D40" s="17">
        <v>1</v>
      </c>
      <c r="L40" s="351"/>
      <c r="M40" s="345"/>
      <c r="N40" s="275">
        <v>3</v>
      </c>
      <c r="O40" s="17">
        <v>0</v>
      </c>
    </row>
    <row r="41" spans="1:15" x14ac:dyDescent="0.2">
      <c r="A41" s="357"/>
      <c r="B41" s="339"/>
      <c r="C41" s="275">
        <v>4</v>
      </c>
      <c r="D41" s="17">
        <v>4</v>
      </c>
      <c r="L41" s="351"/>
      <c r="M41" s="345"/>
      <c r="N41" s="275">
        <v>2</v>
      </c>
      <c r="O41" s="17">
        <v>1</v>
      </c>
    </row>
    <row r="42" spans="1:15" x14ac:dyDescent="0.2">
      <c r="A42" s="357"/>
      <c r="B42" s="339"/>
      <c r="C42" s="275">
        <v>1</v>
      </c>
      <c r="D42" s="17">
        <v>1</v>
      </c>
      <c r="L42" s="351"/>
      <c r="M42" s="345"/>
      <c r="N42" s="275">
        <v>1</v>
      </c>
      <c r="O42" s="17">
        <v>0</v>
      </c>
    </row>
    <row r="43" spans="1:15" ht="17" thickBot="1" x14ac:dyDescent="0.25">
      <c r="A43" s="357"/>
      <c r="B43" s="280" t="s">
        <v>7</v>
      </c>
      <c r="C43" s="276"/>
      <c r="D43" s="269"/>
      <c r="L43" s="351"/>
      <c r="M43" s="345"/>
      <c r="N43" s="275">
        <v>2</v>
      </c>
      <c r="O43" s="17">
        <v>0</v>
      </c>
    </row>
    <row r="44" spans="1:15" x14ac:dyDescent="0.2">
      <c r="A44" s="357"/>
      <c r="B44" s="353" t="s">
        <v>250</v>
      </c>
      <c r="C44" s="278">
        <v>2</v>
      </c>
      <c r="D44" s="17">
        <v>2</v>
      </c>
      <c r="L44" s="351"/>
      <c r="M44" s="345"/>
      <c r="N44" s="275">
        <v>0</v>
      </c>
      <c r="O44" s="17">
        <v>0</v>
      </c>
    </row>
    <row r="45" spans="1:15" x14ac:dyDescent="0.2">
      <c r="A45" s="357"/>
      <c r="B45" s="339"/>
      <c r="C45" s="277">
        <v>3</v>
      </c>
      <c r="D45" s="17">
        <v>3</v>
      </c>
      <c r="L45" s="351"/>
      <c r="M45" s="341"/>
      <c r="N45" s="275">
        <v>1</v>
      </c>
      <c r="O45" s="17">
        <v>0</v>
      </c>
    </row>
    <row r="46" spans="1:15" ht="17" thickBot="1" x14ac:dyDescent="0.25">
      <c r="A46" s="357"/>
      <c r="B46" s="339"/>
      <c r="C46" s="277">
        <v>1</v>
      </c>
      <c r="D46" s="17">
        <v>1</v>
      </c>
      <c r="L46" s="351"/>
      <c r="M46" s="268" t="s">
        <v>7</v>
      </c>
      <c r="N46" s="276"/>
      <c r="O46" s="269"/>
    </row>
    <row r="47" spans="1:15" x14ac:dyDescent="0.2">
      <c r="A47" s="357"/>
      <c r="B47" s="339"/>
      <c r="C47" s="275">
        <v>2</v>
      </c>
      <c r="D47" s="17">
        <v>2</v>
      </c>
      <c r="L47" s="351"/>
      <c r="M47" s="340" t="s">
        <v>263</v>
      </c>
      <c r="N47" s="278">
        <v>3</v>
      </c>
      <c r="O47" s="17">
        <v>0</v>
      </c>
    </row>
    <row r="48" spans="1:15" x14ac:dyDescent="0.2">
      <c r="A48" s="357"/>
      <c r="B48" s="339"/>
      <c r="C48" s="277">
        <v>0</v>
      </c>
      <c r="D48" s="17">
        <v>0</v>
      </c>
      <c r="L48" s="351"/>
      <c r="M48" s="345"/>
      <c r="N48" s="277">
        <v>0</v>
      </c>
      <c r="O48" s="17">
        <v>0</v>
      </c>
    </row>
    <row r="49" spans="1:15" x14ac:dyDescent="0.2">
      <c r="A49" s="357"/>
      <c r="B49" s="339"/>
      <c r="C49" s="275">
        <v>0</v>
      </c>
      <c r="D49" s="17">
        <v>0</v>
      </c>
      <c r="L49" s="351"/>
      <c r="M49" s="345"/>
      <c r="N49" s="277">
        <v>0</v>
      </c>
      <c r="O49" s="17">
        <v>0</v>
      </c>
    </row>
    <row r="50" spans="1:15" x14ac:dyDescent="0.2">
      <c r="A50" s="357"/>
      <c r="B50" s="339"/>
      <c r="C50" s="275">
        <v>0</v>
      </c>
      <c r="D50" s="17">
        <v>0</v>
      </c>
      <c r="L50" s="351"/>
      <c r="M50" s="345"/>
      <c r="N50" s="275">
        <v>2</v>
      </c>
      <c r="O50" s="17">
        <v>1</v>
      </c>
    </row>
    <row r="51" spans="1:15" x14ac:dyDescent="0.2">
      <c r="A51" s="357"/>
      <c r="B51" s="339"/>
      <c r="C51" s="275">
        <v>0</v>
      </c>
      <c r="D51" s="17">
        <v>0</v>
      </c>
      <c r="L51" s="351"/>
      <c r="M51" s="345"/>
      <c r="N51" s="277">
        <v>1</v>
      </c>
      <c r="O51" s="17">
        <v>0</v>
      </c>
    </row>
    <row r="52" spans="1:15" x14ac:dyDescent="0.2">
      <c r="A52" s="357"/>
      <c r="B52" s="339"/>
      <c r="C52" s="275">
        <v>0</v>
      </c>
      <c r="D52" s="17">
        <v>0</v>
      </c>
      <c r="L52" s="351"/>
      <c r="M52" s="345"/>
      <c r="N52" s="275">
        <v>2</v>
      </c>
      <c r="O52" s="17">
        <v>1</v>
      </c>
    </row>
    <row r="53" spans="1:15" x14ac:dyDescent="0.2">
      <c r="A53" s="357"/>
      <c r="B53" s="339"/>
      <c r="C53" s="275">
        <v>0</v>
      </c>
      <c r="D53" s="17">
        <v>0</v>
      </c>
      <c r="L53" s="351"/>
      <c r="M53" s="345"/>
      <c r="N53" s="275">
        <v>2</v>
      </c>
      <c r="O53" s="17">
        <v>0</v>
      </c>
    </row>
    <row r="54" spans="1:15" ht="17" thickBot="1" x14ac:dyDescent="0.25">
      <c r="A54" s="357"/>
      <c r="B54" s="268" t="s">
        <v>7</v>
      </c>
      <c r="C54" s="276"/>
      <c r="D54" s="269"/>
      <c r="L54" s="351"/>
      <c r="M54" s="341"/>
      <c r="N54" s="275">
        <v>0</v>
      </c>
      <c r="O54" s="17">
        <v>0</v>
      </c>
    </row>
    <row r="55" spans="1:15" ht="17" thickBot="1" x14ac:dyDescent="0.25">
      <c r="A55" s="357"/>
      <c r="B55" s="340" t="s">
        <v>251</v>
      </c>
      <c r="C55" s="278">
        <v>2</v>
      </c>
      <c r="D55" s="17">
        <v>2</v>
      </c>
      <c r="L55" s="351"/>
      <c r="M55" s="268" t="s">
        <v>7</v>
      </c>
      <c r="N55" s="276"/>
      <c r="O55" s="269"/>
    </row>
    <row r="56" spans="1:15" x14ac:dyDescent="0.2">
      <c r="A56" s="357"/>
      <c r="B56" s="345"/>
      <c r="C56" s="277">
        <v>1</v>
      </c>
      <c r="D56" s="17">
        <v>1</v>
      </c>
      <c r="L56" s="351"/>
      <c r="M56" s="340" t="s">
        <v>264</v>
      </c>
      <c r="N56" s="278">
        <v>1</v>
      </c>
      <c r="O56" s="17">
        <v>0</v>
      </c>
    </row>
    <row r="57" spans="1:15" x14ac:dyDescent="0.2">
      <c r="A57" s="357"/>
      <c r="B57" s="345"/>
      <c r="C57" s="277">
        <v>1</v>
      </c>
      <c r="D57" s="17">
        <v>1</v>
      </c>
      <c r="L57" s="351"/>
      <c r="M57" s="345"/>
      <c r="N57" s="275">
        <v>3</v>
      </c>
      <c r="O57" s="17">
        <v>3</v>
      </c>
    </row>
    <row r="58" spans="1:15" x14ac:dyDescent="0.2">
      <c r="A58" s="357"/>
      <c r="B58" s="345"/>
      <c r="C58" s="275">
        <v>1</v>
      </c>
      <c r="D58" s="17">
        <v>1</v>
      </c>
      <c r="L58" s="351"/>
      <c r="M58" s="345"/>
      <c r="N58" s="275">
        <v>0</v>
      </c>
      <c r="O58" s="17">
        <v>0</v>
      </c>
    </row>
    <row r="59" spans="1:15" x14ac:dyDescent="0.2">
      <c r="A59" s="357"/>
      <c r="B59" s="345"/>
      <c r="C59" s="277">
        <v>2</v>
      </c>
      <c r="D59" s="17">
        <v>0</v>
      </c>
      <c r="L59" s="351"/>
      <c r="M59" s="345"/>
      <c r="N59" s="275">
        <v>0</v>
      </c>
      <c r="O59" s="17">
        <v>0</v>
      </c>
    </row>
    <row r="60" spans="1:15" x14ac:dyDescent="0.2">
      <c r="A60" s="357"/>
      <c r="B60" s="345"/>
      <c r="C60" s="275">
        <v>1</v>
      </c>
      <c r="D60" s="17">
        <v>1</v>
      </c>
      <c r="L60" s="351"/>
      <c r="M60" s="345"/>
      <c r="N60" s="277">
        <v>0</v>
      </c>
      <c r="O60" s="17">
        <v>0</v>
      </c>
    </row>
    <row r="61" spans="1:15" x14ac:dyDescent="0.2">
      <c r="A61" s="357"/>
      <c r="B61" s="345"/>
      <c r="C61" s="275">
        <v>1</v>
      </c>
      <c r="D61" s="17">
        <v>1</v>
      </c>
      <c r="L61" s="351"/>
      <c r="M61" s="345"/>
      <c r="N61" s="275">
        <v>0</v>
      </c>
      <c r="O61" s="17">
        <v>0</v>
      </c>
    </row>
    <row r="62" spans="1:15" x14ac:dyDescent="0.2">
      <c r="A62" s="357"/>
      <c r="B62" s="341"/>
      <c r="C62" s="275">
        <v>1</v>
      </c>
      <c r="D62" s="17">
        <v>0</v>
      </c>
      <c r="L62" s="351"/>
      <c r="M62" s="345"/>
      <c r="N62" s="275">
        <v>0</v>
      </c>
      <c r="O62" s="17">
        <v>0</v>
      </c>
    </row>
    <row r="63" spans="1:15" ht="17" thickBot="1" x14ac:dyDescent="0.25">
      <c r="A63" s="357"/>
      <c r="B63" s="268" t="s">
        <v>7</v>
      </c>
      <c r="C63" s="276"/>
      <c r="D63" s="269"/>
      <c r="L63" s="351"/>
      <c r="M63" s="341"/>
      <c r="N63" s="275">
        <v>1</v>
      </c>
      <c r="O63" s="17">
        <v>1</v>
      </c>
    </row>
    <row r="64" spans="1:15" ht="17" thickBot="1" x14ac:dyDescent="0.25">
      <c r="A64" s="357"/>
      <c r="B64" s="353" t="s">
        <v>252</v>
      </c>
      <c r="C64" s="278">
        <v>2</v>
      </c>
      <c r="D64" s="17">
        <v>2</v>
      </c>
      <c r="L64" s="351"/>
      <c r="M64" s="271" t="s">
        <v>7</v>
      </c>
      <c r="N64" s="279"/>
      <c r="O64" s="270"/>
    </row>
    <row r="65" spans="1:15" x14ac:dyDescent="0.2">
      <c r="A65" s="357"/>
      <c r="B65" s="339"/>
      <c r="C65" s="275">
        <v>2</v>
      </c>
      <c r="D65" s="17">
        <v>2</v>
      </c>
      <c r="L65" s="351"/>
      <c r="M65" s="340" t="s">
        <v>265</v>
      </c>
      <c r="N65" s="278">
        <v>2</v>
      </c>
      <c r="O65" s="17">
        <v>2</v>
      </c>
    </row>
    <row r="66" spans="1:15" x14ac:dyDescent="0.2">
      <c r="A66" s="357"/>
      <c r="B66" s="339"/>
      <c r="C66" s="275">
        <v>5</v>
      </c>
      <c r="D66" s="17">
        <v>5</v>
      </c>
      <c r="L66" s="351"/>
      <c r="M66" s="345"/>
      <c r="N66" s="275">
        <v>1</v>
      </c>
      <c r="O66" s="17">
        <v>1</v>
      </c>
    </row>
    <row r="67" spans="1:15" x14ac:dyDescent="0.2">
      <c r="A67" s="357"/>
      <c r="B67" s="339"/>
      <c r="C67" s="275">
        <v>3</v>
      </c>
      <c r="D67" s="17">
        <v>2</v>
      </c>
      <c r="L67" s="351"/>
      <c r="M67" s="345"/>
      <c r="N67" s="275">
        <v>1</v>
      </c>
      <c r="O67" s="17">
        <v>1</v>
      </c>
    </row>
    <row r="68" spans="1:15" x14ac:dyDescent="0.2">
      <c r="A68" s="357"/>
      <c r="B68" s="339"/>
      <c r="C68" s="277">
        <v>3</v>
      </c>
      <c r="D68" s="17">
        <v>3</v>
      </c>
      <c r="L68" s="351"/>
      <c r="M68" s="345"/>
      <c r="N68" s="275">
        <v>3</v>
      </c>
      <c r="O68" s="17">
        <v>2</v>
      </c>
    </row>
    <row r="69" spans="1:15" x14ac:dyDescent="0.2">
      <c r="A69" s="357"/>
      <c r="B69" s="340"/>
      <c r="C69" s="275">
        <v>3</v>
      </c>
      <c r="D69" s="17">
        <v>3</v>
      </c>
      <c r="L69" s="351"/>
      <c r="M69" s="345"/>
      <c r="N69" s="275">
        <v>0</v>
      </c>
      <c r="O69" s="17">
        <v>0</v>
      </c>
    </row>
    <row r="70" spans="1:15" ht="17" thickBot="1" x14ac:dyDescent="0.25">
      <c r="A70" s="357"/>
      <c r="B70" s="271" t="s">
        <v>7</v>
      </c>
      <c r="C70" s="279"/>
      <c r="D70" s="270"/>
      <c r="L70" s="351"/>
      <c r="M70" s="345"/>
      <c r="N70" s="275">
        <v>2</v>
      </c>
      <c r="O70" s="17">
        <v>2</v>
      </c>
    </row>
    <row r="71" spans="1:15" x14ac:dyDescent="0.2">
      <c r="A71" s="357"/>
      <c r="B71" s="353" t="s">
        <v>253</v>
      </c>
      <c r="C71" s="278">
        <v>2</v>
      </c>
      <c r="D71" s="17">
        <v>2</v>
      </c>
      <c r="L71" s="351"/>
      <c r="M71" s="345"/>
      <c r="N71" s="275">
        <v>3</v>
      </c>
      <c r="O71" s="17">
        <v>2</v>
      </c>
    </row>
    <row r="72" spans="1:15" x14ac:dyDescent="0.2">
      <c r="A72" s="357"/>
      <c r="B72" s="339"/>
      <c r="C72" s="275">
        <v>1</v>
      </c>
      <c r="D72" s="17">
        <v>1</v>
      </c>
      <c r="L72" s="351"/>
      <c r="M72" s="341"/>
      <c r="N72" s="275">
        <v>3</v>
      </c>
      <c r="O72" s="17">
        <v>1</v>
      </c>
    </row>
    <row r="73" spans="1:15" ht="17" thickBot="1" x14ac:dyDescent="0.25">
      <c r="A73" s="357"/>
      <c r="B73" s="339"/>
      <c r="C73" s="275">
        <v>0</v>
      </c>
      <c r="D73" s="17">
        <v>0</v>
      </c>
      <c r="L73" s="355"/>
      <c r="M73" s="271" t="s">
        <v>7</v>
      </c>
      <c r="N73" s="279"/>
      <c r="O73" s="270"/>
    </row>
    <row r="74" spans="1:15" ht="16" customHeight="1" x14ac:dyDescent="0.2">
      <c r="A74" s="357"/>
      <c r="B74" s="339"/>
      <c r="C74" s="275">
        <v>0</v>
      </c>
      <c r="D74" s="17">
        <v>0</v>
      </c>
      <c r="L74" s="351" t="s">
        <v>218</v>
      </c>
      <c r="M74" s="340" t="s">
        <v>266</v>
      </c>
      <c r="N74" s="278">
        <v>0</v>
      </c>
      <c r="O74" s="17">
        <v>0</v>
      </c>
    </row>
    <row r="75" spans="1:15" x14ac:dyDescent="0.2">
      <c r="A75" s="357"/>
      <c r="B75" s="339"/>
      <c r="C75" s="275">
        <v>0</v>
      </c>
      <c r="D75" s="17">
        <v>0</v>
      </c>
      <c r="L75" s="351"/>
      <c r="M75" s="345"/>
      <c r="N75" s="275">
        <v>0</v>
      </c>
      <c r="O75" s="17">
        <v>0</v>
      </c>
    </row>
    <row r="76" spans="1:15" x14ac:dyDescent="0.2">
      <c r="A76" s="357"/>
      <c r="B76" s="340"/>
      <c r="C76" s="275">
        <v>1</v>
      </c>
      <c r="D76" s="17">
        <v>1</v>
      </c>
      <c r="L76" s="351"/>
      <c r="M76" s="345"/>
      <c r="N76" s="275">
        <v>0</v>
      </c>
      <c r="O76" s="17">
        <v>0</v>
      </c>
    </row>
    <row r="77" spans="1:15" ht="17" thickBot="1" x14ac:dyDescent="0.25">
      <c r="A77" s="358"/>
      <c r="B77" s="271" t="s">
        <v>7</v>
      </c>
      <c r="C77" s="279"/>
      <c r="D77" s="270"/>
      <c r="L77" s="351"/>
      <c r="M77" s="345"/>
      <c r="N77" s="275">
        <v>1</v>
      </c>
      <c r="O77" s="17">
        <v>1</v>
      </c>
    </row>
    <row r="78" spans="1:15" ht="16" customHeight="1" x14ac:dyDescent="0.2">
      <c r="A78" s="350" t="s">
        <v>229</v>
      </c>
      <c r="B78" s="340" t="s">
        <v>254</v>
      </c>
      <c r="C78" s="278">
        <v>2</v>
      </c>
      <c r="D78" s="17">
        <v>2</v>
      </c>
      <c r="L78" s="351"/>
      <c r="M78" s="345"/>
      <c r="N78" s="275">
        <v>1</v>
      </c>
      <c r="O78" s="17">
        <v>1</v>
      </c>
    </row>
    <row r="79" spans="1:15" x14ac:dyDescent="0.2">
      <c r="A79" s="351"/>
      <c r="B79" s="345"/>
      <c r="C79" s="275">
        <v>2</v>
      </c>
      <c r="D79" s="17">
        <v>2</v>
      </c>
      <c r="L79" s="351"/>
      <c r="M79" s="345"/>
      <c r="N79" s="275">
        <v>0</v>
      </c>
      <c r="O79" s="17">
        <v>0</v>
      </c>
    </row>
    <row r="80" spans="1:15" x14ac:dyDescent="0.2">
      <c r="A80" s="351"/>
      <c r="B80" s="345"/>
      <c r="C80" s="275">
        <v>3</v>
      </c>
      <c r="D80" s="17">
        <v>3</v>
      </c>
      <c r="L80" s="351"/>
      <c r="M80" s="345"/>
      <c r="N80" s="275">
        <v>0</v>
      </c>
      <c r="O80" s="17">
        <v>0</v>
      </c>
    </row>
    <row r="81" spans="1:15" x14ac:dyDescent="0.2">
      <c r="A81" s="351"/>
      <c r="B81" s="345"/>
      <c r="C81" s="275">
        <v>1</v>
      </c>
      <c r="D81" s="17">
        <v>1</v>
      </c>
      <c r="L81" s="351"/>
      <c r="M81" s="345"/>
      <c r="N81" s="275">
        <v>3</v>
      </c>
      <c r="O81" s="17">
        <v>1</v>
      </c>
    </row>
    <row r="82" spans="1:15" x14ac:dyDescent="0.2">
      <c r="A82" s="351"/>
      <c r="B82" s="345"/>
      <c r="C82" s="275">
        <v>2</v>
      </c>
      <c r="D82" s="17">
        <v>2</v>
      </c>
      <c r="L82" s="351"/>
      <c r="M82" s="341"/>
      <c r="N82" s="275">
        <v>1</v>
      </c>
      <c r="O82" s="17">
        <v>0</v>
      </c>
    </row>
    <row r="83" spans="1:15" ht="17" thickBot="1" x14ac:dyDescent="0.25">
      <c r="A83" s="351"/>
      <c r="B83" s="345"/>
      <c r="C83" s="275">
        <v>0</v>
      </c>
      <c r="D83" s="17">
        <v>0</v>
      </c>
      <c r="L83" s="351"/>
      <c r="M83" s="268" t="s">
        <v>7</v>
      </c>
      <c r="N83" s="276"/>
      <c r="O83" s="269"/>
    </row>
    <row r="84" spans="1:15" x14ac:dyDescent="0.2">
      <c r="A84" s="351"/>
      <c r="B84" s="345"/>
      <c r="C84" s="275">
        <v>3</v>
      </c>
      <c r="D84" s="17">
        <v>3</v>
      </c>
      <c r="L84" s="351"/>
      <c r="M84" s="340" t="s">
        <v>267</v>
      </c>
      <c r="N84" s="278">
        <v>3</v>
      </c>
      <c r="O84" s="17">
        <v>3</v>
      </c>
    </row>
    <row r="85" spans="1:15" x14ac:dyDescent="0.2">
      <c r="A85" s="351"/>
      <c r="B85" s="345"/>
      <c r="C85" s="275">
        <v>1</v>
      </c>
      <c r="D85" s="17">
        <v>1</v>
      </c>
      <c r="L85" s="351"/>
      <c r="M85" s="345"/>
      <c r="N85" s="277">
        <v>0</v>
      </c>
      <c r="O85" s="17">
        <v>0</v>
      </c>
    </row>
    <row r="86" spans="1:15" ht="17" thickBot="1" x14ac:dyDescent="0.25">
      <c r="A86" s="351"/>
      <c r="B86" s="268" t="s">
        <v>7</v>
      </c>
      <c r="C86" s="276"/>
      <c r="D86" s="269"/>
      <c r="L86" s="351"/>
      <c r="M86" s="345"/>
      <c r="N86" s="275">
        <v>0</v>
      </c>
      <c r="O86" s="17">
        <v>0</v>
      </c>
    </row>
    <row r="87" spans="1:15" x14ac:dyDescent="0.2">
      <c r="A87" s="351"/>
      <c r="B87" s="353" t="s">
        <v>255</v>
      </c>
      <c r="C87" s="278">
        <v>5</v>
      </c>
      <c r="D87" s="17">
        <v>5</v>
      </c>
      <c r="L87" s="351"/>
      <c r="M87" s="345"/>
      <c r="N87" s="275">
        <v>0</v>
      </c>
      <c r="O87" s="17">
        <v>0</v>
      </c>
    </row>
    <row r="88" spans="1:15" x14ac:dyDescent="0.2">
      <c r="A88" s="351"/>
      <c r="B88" s="339"/>
      <c r="C88" s="275">
        <v>1</v>
      </c>
      <c r="D88" s="17">
        <v>1</v>
      </c>
      <c r="L88" s="351"/>
      <c r="M88" s="345"/>
      <c r="N88" s="275">
        <v>2</v>
      </c>
      <c r="O88" s="17">
        <v>2</v>
      </c>
    </row>
    <row r="89" spans="1:15" x14ac:dyDescent="0.2">
      <c r="A89" s="351"/>
      <c r="B89" s="339"/>
      <c r="C89" s="275">
        <v>1</v>
      </c>
      <c r="D89" s="17">
        <v>1</v>
      </c>
      <c r="L89" s="351"/>
      <c r="M89" s="345"/>
      <c r="N89" s="275">
        <v>3</v>
      </c>
      <c r="O89" s="17">
        <v>2</v>
      </c>
    </row>
    <row r="90" spans="1:15" x14ac:dyDescent="0.2">
      <c r="A90" s="351"/>
      <c r="B90" s="339"/>
      <c r="C90" s="275">
        <v>3</v>
      </c>
      <c r="D90" s="17">
        <v>3</v>
      </c>
      <c r="L90" s="351"/>
      <c r="M90" s="341"/>
      <c r="N90" s="275">
        <v>3</v>
      </c>
      <c r="O90" s="17">
        <v>2</v>
      </c>
    </row>
    <row r="91" spans="1:15" ht="17" thickBot="1" x14ac:dyDescent="0.25">
      <c r="A91" s="351"/>
      <c r="B91" s="339"/>
      <c r="C91" s="275">
        <v>2</v>
      </c>
      <c r="D91" s="17">
        <v>2</v>
      </c>
      <c r="L91" s="351"/>
      <c r="M91" s="271" t="s">
        <v>7</v>
      </c>
      <c r="N91" s="279"/>
      <c r="O91" s="270"/>
    </row>
    <row r="92" spans="1:15" x14ac:dyDescent="0.2">
      <c r="A92" s="351"/>
      <c r="B92" s="339"/>
      <c r="C92" s="275">
        <v>3</v>
      </c>
      <c r="D92" s="17">
        <v>3</v>
      </c>
      <c r="L92" s="351"/>
      <c r="M92" s="340" t="s">
        <v>268</v>
      </c>
      <c r="N92" s="278">
        <v>1</v>
      </c>
      <c r="O92" s="17">
        <v>1</v>
      </c>
    </row>
    <row r="93" spans="1:15" x14ac:dyDescent="0.2">
      <c r="A93" s="351"/>
      <c r="B93" s="339"/>
      <c r="C93" s="275">
        <v>5</v>
      </c>
      <c r="D93" s="17">
        <v>5</v>
      </c>
      <c r="L93" s="351"/>
      <c r="M93" s="345"/>
      <c r="N93" s="275">
        <v>1</v>
      </c>
      <c r="O93" s="17">
        <v>1</v>
      </c>
    </row>
    <row r="94" spans="1:15" x14ac:dyDescent="0.2">
      <c r="A94" s="351"/>
      <c r="B94" s="340"/>
      <c r="C94" s="275">
        <v>1</v>
      </c>
      <c r="D94" s="17">
        <v>1</v>
      </c>
      <c r="L94" s="351"/>
      <c r="M94" s="345"/>
      <c r="N94" s="275">
        <v>0</v>
      </c>
      <c r="O94" s="17">
        <v>0</v>
      </c>
    </row>
    <row r="95" spans="1:15" ht="17" thickBot="1" x14ac:dyDescent="0.25">
      <c r="A95" s="351"/>
      <c r="B95" s="268" t="s">
        <v>7</v>
      </c>
      <c r="C95" s="276"/>
      <c r="D95" s="269"/>
      <c r="L95" s="351"/>
      <c r="M95" s="345"/>
      <c r="N95" s="275">
        <v>2</v>
      </c>
      <c r="O95" s="17">
        <v>0</v>
      </c>
    </row>
    <row r="96" spans="1:15" x14ac:dyDescent="0.2">
      <c r="A96" s="351"/>
      <c r="B96" s="353" t="s">
        <v>256</v>
      </c>
      <c r="C96" s="278">
        <v>0</v>
      </c>
      <c r="D96" s="17">
        <v>0</v>
      </c>
      <c r="L96" s="351"/>
      <c r="M96" s="345"/>
      <c r="N96" s="275">
        <v>2</v>
      </c>
      <c r="O96" s="17">
        <v>0</v>
      </c>
    </row>
    <row r="97" spans="1:15" x14ac:dyDescent="0.2">
      <c r="A97" s="351"/>
      <c r="B97" s="339"/>
      <c r="C97" s="277">
        <v>2</v>
      </c>
      <c r="D97" s="17">
        <v>2</v>
      </c>
      <c r="L97" s="351"/>
      <c r="M97" s="345"/>
      <c r="N97" s="275">
        <v>1</v>
      </c>
      <c r="O97" s="17">
        <v>0</v>
      </c>
    </row>
    <row r="98" spans="1:15" x14ac:dyDescent="0.2">
      <c r="A98" s="351"/>
      <c r="B98" s="339"/>
      <c r="C98" s="275">
        <v>0</v>
      </c>
      <c r="D98" s="17">
        <v>0</v>
      </c>
      <c r="L98" s="351"/>
      <c r="M98" s="345"/>
      <c r="N98" s="277">
        <v>2</v>
      </c>
      <c r="O98" s="17">
        <v>0</v>
      </c>
    </row>
    <row r="99" spans="1:15" x14ac:dyDescent="0.2">
      <c r="A99" s="351"/>
      <c r="B99" s="339"/>
      <c r="C99" s="275">
        <v>1</v>
      </c>
      <c r="D99" s="17">
        <v>1</v>
      </c>
      <c r="L99" s="351"/>
      <c r="M99" s="341"/>
      <c r="N99" s="275">
        <v>1</v>
      </c>
      <c r="O99" s="17">
        <v>1</v>
      </c>
    </row>
    <row r="100" spans="1:15" ht="17" thickBot="1" x14ac:dyDescent="0.25">
      <c r="A100" s="351"/>
      <c r="B100" s="339"/>
      <c r="C100" s="275">
        <v>4</v>
      </c>
      <c r="D100" s="17">
        <v>4</v>
      </c>
      <c r="L100" s="352"/>
      <c r="M100" s="271" t="s">
        <v>7</v>
      </c>
      <c r="N100" s="270"/>
      <c r="O100" s="270"/>
    </row>
    <row r="101" spans="1:15" x14ac:dyDescent="0.2">
      <c r="A101" s="351"/>
      <c r="B101" s="340"/>
      <c r="C101" s="275">
        <v>2</v>
      </c>
      <c r="D101" s="17">
        <v>2</v>
      </c>
    </row>
    <row r="102" spans="1:15" ht="17" thickBot="1" x14ac:dyDescent="0.25">
      <c r="A102" s="351"/>
      <c r="B102" s="271" t="s">
        <v>7</v>
      </c>
      <c r="C102" s="279"/>
      <c r="D102" s="270"/>
    </row>
    <row r="103" spans="1:15" x14ac:dyDescent="0.2">
      <c r="A103" s="351"/>
      <c r="B103" s="353" t="s">
        <v>257</v>
      </c>
      <c r="C103" s="278">
        <v>0</v>
      </c>
      <c r="D103" s="17">
        <v>0</v>
      </c>
    </row>
    <row r="104" spans="1:15" x14ac:dyDescent="0.2">
      <c r="A104" s="351"/>
      <c r="B104" s="339"/>
      <c r="C104" s="275">
        <v>7</v>
      </c>
      <c r="D104" s="17">
        <v>7</v>
      </c>
    </row>
    <row r="105" spans="1:15" x14ac:dyDescent="0.2">
      <c r="A105" s="351"/>
      <c r="B105" s="339"/>
      <c r="C105" s="275">
        <v>2</v>
      </c>
      <c r="D105" s="17">
        <v>2</v>
      </c>
    </row>
    <row r="106" spans="1:15" x14ac:dyDescent="0.2">
      <c r="A106" s="351"/>
      <c r="B106" s="339"/>
      <c r="C106" s="275">
        <v>2</v>
      </c>
      <c r="D106" s="17">
        <v>1</v>
      </c>
    </row>
    <row r="107" spans="1:15" x14ac:dyDescent="0.2">
      <c r="A107" s="351"/>
      <c r="B107" s="339"/>
      <c r="C107" s="275">
        <v>1</v>
      </c>
      <c r="D107" s="17">
        <v>1</v>
      </c>
    </row>
    <row r="108" spans="1:15" x14ac:dyDescent="0.2">
      <c r="A108" s="351"/>
      <c r="B108" s="340"/>
      <c r="C108" s="275">
        <v>1</v>
      </c>
      <c r="D108" s="17">
        <v>1</v>
      </c>
    </row>
    <row r="109" spans="1:15" ht="20" thickBot="1" x14ac:dyDescent="0.25">
      <c r="A109" s="352"/>
      <c r="B109" s="271" t="s">
        <v>7</v>
      </c>
      <c r="C109" s="270"/>
      <c r="D109" s="270"/>
      <c r="F109" s="255"/>
      <c r="G109" s="255"/>
    </row>
  </sheetData>
  <mergeCells count="34">
    <mergeCell ref="L74:L100"/>
    <mergeCell ref="M74:M82"/>
    <mergeCell ref="M84:M90"/>
    <mergeCell ref="M92:M99"/>
    <mergeCell ref="Q25:R25"/>
    <mergeCell ref="M27:M34"/>
    <mergeCell ref="L36:L73"/>
    <mergeCell ref="M36:M45"/>
    <mergeCell ref="M47:M54"/>
    <mergeCell ref="M56:M63"/>
    <mergeCell ref="M65:M72"/>
    <mergeCell ref="C2:D2"/>
    <mergeCell ref="F25:G25"/>
    <mergeCell ref="N2:O2"/>
    <mergeCell ref="L4:L35"/>
    <mergeCell ref="M4:M9"/>
    <mergeCell ref="M11:M16"/>
    <mergeCell ref="M18:M25"/>
    <mergeCell ref="B71:B76"/>
    <mergeCell ref="A78:A109"/>
    <mergeCell ref="B78:B85"/>
    <mergeCell ref="B87:B94"/>
    <mergeCell ref="B96:B101"/>
    <mergeCell ref="B103:B108"/>
    <mergeCell ref="A35:A77"/>
    <mergeCell ref="B35:B42"/>
    <mergeCell ref="B44:B53"/>
    <mergeCell ref="B55:B62"/>
    <mergeCell ref="B64:B69"/>
    <mergeCell ref="A4:A34"/>
    <mergeCell ref="B4:B11"/>
    <mergeCell ref="B13:B20"/>
    <mergeCell ref="B22:B27"/>
    <mergeCell ref="B29:B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CC45-C38D-274A-AEFF-446243E12549}">
  <dimension ref="A1:Y235"/>
  <sheetViews>
    <sheetView zoomScaleNormal="120" workbookViewId="0">
      <selection activeCell="E46" sqref="E46"/>
    </sheetView>
  </sheetViews>
  <sheetFormatPr baseColWidth="10" defaultColWidth="23.1640625" defaultRowHeight="16" x14ac:dyDescent="0.2"/>
  <cols>
    <col min="1" max="12" width="23.1640625" style="57"/>
    <col min="13" max="13" width="3.6640625" style="169" customWidth="1"/>
    <col min="14" max="16384" width="23.1640625" style="57"/>
  </cols>
  <sheetData>
    <row r="1" spans="1:25" ht="22" thickBot="1" x14ac:dyDescent="0.3">
      <c r="A1" s="381" t="s">
        <v>206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192"/>
      <c r="N1" s="372" t="s">
        <v>207</v>
      </c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</row>
    <row r="2" spans="1:25" ht="20" thickBot="1" x14ac:dyDescent="0.3">
      <c r="A2" s="373" t="s">
        <v>201</v>
      </c>
      <c r="B2" s="373"/>
      <c r="C2" s="374"/>
      <c r="D2" s="375" t="s">
        <v>203</v>
      </c>
      <c r="E2" s="375"/>
      <c r="F2" s="376"/>
      <c r="G2" s="377" t="s">
        <v>204</v>
      </c>
      <c r="H2" s="377"/>
      <c r="I2" s="378"/>
      <c r="J2" s="379" t="s">
        <v>205</v>
      </c>
      <c r="K2" s="379"/>
      <c r="L2" s="380"/>
      <c r="M2" s="193"/>
      <c r="N2" s="363" t="s">
        <v>201</v>
      </c>
      <c r="O2" s="364"/>
      <c r="P2" s="365"/>
      <c r="Q2" s="366" t="s">
        <v>203</v>
      </c>
      <c r="R2" s="366"/>
      <c r="S2" s="367"/>
      <c r="T2" s="368" t="s">
        <v>204</v>
      </c>
      <c r="U2" s="368"/>
      <c r="V2" s="369"/>
      <c r="W2" s="370" t="s">
        <v>205</v>
      </c>
      <c r="X2" s="370"/>
      <c r="Y2" s="371"/>
    </row>
    <row r="3" spans="1:25" x14ac:dyDescent="0.2">
      <c r="A3" s="173" t="s">
        <v>3</v>
      </c>
      <c r="B3" s="180" t="s">
        <v>202</v>
      </c>
      <c r="C3" s="139" t="s">
        <v>7</v>
      </c>
      <c r="D3" s="186" t="s">
        <v>3</v>
      </c>
      <c r="E3" s="145" t="s">
        <v>202</v>
      </c>
      <c r="F3" s="198" t="s">
        <v>7</v>
      </c>
      <c r="G3" s="204" t="s">
        <v>3</v>
      </c>
      <c r="H3" s="210" t="s">
        <v>202</v>
      </c>
      <c r="I3" s="154" t="s">
        <v>7</v>
      </c>
      <c r="J3" s="216" t="s">
        <v>3</v>
      </c>
      <c r="K3" s="222" t="s">
        <v>202</v>
      </c>
      <c r="L3" s="166" t="s">
        <v>7</v>
      </c>
      <c r="M3" s="247"/>
      <c r="N3" s="228" t="s">
        <v>3</v>
      </c>
      <c r="O3" s="180" t="s">
        <v>202</v>
      </c>
      <c r="P3" s="139" t="s">
        <v>7</v>
      </c>
      <c r="Q3" s="186" t="s">
        <v>3</v>
      </c>
      <c r="R3" s="232" t="s">
        <v>202</v>
      </c>
      <c r="S3" s="146" t="s">
        <v>7</v>
      </c>
      <c r="T3" s="204" t="s">
        <v>3</v>
      </c>
      <c r="U3" s="210" t="s">
        <v>202</v>
      </c>
      <c r="V3" s="154" t="s">
        <v>7</v>
      </c>
      <c r="W3" s="216" t="s">
        <v>3</v>
      </c>
      <c r="X3" s="222" t="s">
        <v>202</v>
      </c>
      <c r="Y3" s="161" t="s">
        <v>7</v>
      </c>
    </row>
    <row r="4" spans="1:25" x14ac:dyDescent="0.2">
      <c r="A4" s="174">
        <v>119097</v>
      </c>
      <c r="B4" s="181">
        <v>1.1129554328669724</v>
      </c>
      <c r="C4" s="140"/>
      <c r="D4" s="187">
        <v>119087</v>
      </c>
      <c r="E4" s="147">
        <v>0.61687193390405171</v>
      </c>
      <c r="F4" s="199"/>
      <c r="G4" s="205">
        <v>119097</v>
      </c>
      <c r="H4" s="211">
        <v>1.0997284255013271</v>
      </c>
      <c r="I4" s="155"/>
      <c r="J4" s="217">
        <v>119087</v>
      </c>
      <c r="K4" s="223">
        <v>1.1574820674036641</v>
      </c>
      <c r="L4" s="248"/>
      <c r="M4" s="195"/>
      <c r="N4" s="229">
        <v>119097</v>
      </c>
      <c r="O4" s="181">
        <v>0.69716293101581805</v>
      </c>
      <c r="P4" s="140"/>
      <c r="Q4" s="187">
        <v>119087</v>
      </c>
      <c r="R4" s="233">
        <v>1.5114338542546235</v>
      </c>
      <c r="S4" s="148"/>
      <c r="T4" s="205">
        <v>119097</v>
      </c>
      <c r="U4" s="211">
        <v>1.0040835595855144</v>
      </c>
      <c r="V4" s="155"/>
      <c r="W4" s="217">
        <v>119087</v>
      </c>
      <c r="X4" s="223">
        <v>1.1926975755292568</v>
      </c>
      <c r="Y4" s="162"/>
    </row>
    <row r="5" spans="1:25" x14ac:dyDescent="0.2">
      <c r="A5" s="175" t="s">
        <v>127</v>
      </c>
      <c r="B5" s="181">
        <v>0.84574835907628476</v>
      </c>
      <c r="C5" s="140"/>
      <c r="D5" s="188" t="s">
        <v>128</v>
      </c>
      <c r="E5" s="147">
        <v>0.79182874030579764</v>
      </c>
      <c r="F5" s="199"/>
      <c r="G5" s="206" t="s">
        <v>127</v>
      </c>
      <c r="H5" s="211">
        <v>1.7518413394129133</v>
      </c>
      <c r="I5" s="155"/>
      <c r="J5" s="218" t="s">
        <v>128</v>
      </c>
      <c r="K5" s="223">
        <v>1.0954521631440608</v>
      </c>
      <c r="L5" s="167"/>
      <c r="M5" s="249"/>
      <c r="N5" s="230" t="s">
        <v>127</v>
      </c>
      <c r="O5" s="181">
        <v>1.2204441722201291</v>
      </c>
      <c r="P5" s="140"/>
      <c r="Q5" s="188" t="s">
        <v>128</v>
      </c>
      <c r="R5" s="233">
        <v>1.4271381372408924</v>
      </c>
      <c r="S5" s="148"/>
      <c r="T5" s="206" t="s">
        <v>127</v>
      </c>
      <c r="U5" s="211">
        <v>0.81799384680670484</v>
      </c>
      <c r="V5" s="155"/>
      <c r="W5" s="218" t="s">
        <v>128</v>
      </c>
      <c r="X5" s="223">
        <v>1.2849478429181984</v>
      </c>
      <c r="Y5" s="162"/>
    </row>
    <row r="6" spans="1:25" x14ac:dyDescent="0.2">
      <c r="A6" s="175"/>
      <c r="B6" s="181">
        <v>1.4406032329163361</v>
      </c>
      <c r="C6" s="140"/>
      <c r="D6" s="188"/>
      <c r="E6" s="147">
        <v>0.84431924637455236</v>
      </c>
      <c r="F6" s="199"/>
      <c r="G6" s="206"/>
      <c r="H6" s="211">
        <v>1.4989498581864318</v>
      </c>
      <c r="I6" s="155"/>
      <c r="J6" s="218"/>
      <c r="K6" s="223">
        <v>0.7709870492818387</v>
      </c>
      <c r="L6" s="167"/>
      <c r="M6" s="249"/>
      <c r="N6" s="230"/>
      <c r="O6" s="181">
        <v>1.0279890870670354</v>
      </c>
      <c r="P6" s="140"/>
      <c r="Q6" s="188"/>
      <c r="R6" s="233">
        <v>1.6593529837141732</v>
      </c>
      <c r="S6" s="148"/>
      <c r="T6" s="206"/>
      <c r="U6" s="211">
        <v>0.91342247019749978</v>
      </c>
      <c r="V6" s="155"/>
      <c r="W6" s="218"/>
      <c r="X6" s="223">
        <v>0.66623364813780384</v>
      </c>
      <c r="Y6" s="162"/>
    </row>
    <row r="7" spans="1:25" x14ac:dyDescent="0.2">
      <c r="A7" s="175"/>
      <c r="B7" s="181">
        <v>1.0970506623018397</v>
      </c>
      <c r="C7" s="140"/>
      <c r="D7" s="188"/>
      <c r="E7" s="147">
        <v>1.1003890836028873</v>
      </c>
      <c r="F7" s="199"/>
      <c r="G7" s="206"/>
      <c r="H7" s="211">
        <v>1.4098779467993434</v>
      </c>
      <c r="I7" s="155"/>
      <c r="J7" s="218"/>
      <c r="K7" s="223">
        <v>1.1161287978972618</v>
      </c>
      <c r="L7" s="167"/>
      <c r="M7" s="249"/>
      <c r="N7" s="230"/>
      <c r="O7" s="181">
        <v>1.0963843637009227</v>
      </c>
      <c r="P7" s="140"/>
      <c r="Q7" s="188"/>
      <c r="R7" s="233">
        <v>0.64778272862295783</v>
      </c>
      <c r="S7" s="148"/>
      <c r="T7" s="206"/>
      <c r="U7" s="211">
        <v>1.7468532326998272</v>
      </c>
      <c r="V7" s="155"/>
      <c r="W7" s="218"/>
      <c r="X7" s="223">
        <v>0.78075405846616175</v>
      </c>
      <c r="Y7" s="162"/>
    </row>
    <row r="8" spans="1:25" x14ac:dyDescent="0.2">
      <c r="A8" s="175"/>
      <c r="B8" s="181">
        <v>1.1606740747476583</v>
      </c>
      <c r="C8" s="140"/>
      <c r="D8" s="188"/>
      <c r="E8" s="147">
        <v>1.1210657183560884</v>
      </c>
      <c r="F8" s="199"/>
      <c r="G8" s="206"/>
      <c r="H8" s="211">
        <v>1.7263928404716438</v>
      </c>
      <c r="I8" s="155"/>
      <c r="J8" s="218"/>
      <c r="K8" s="223">
        <v>2.1308817391756194</v>
      </c>
      <c r="L8" s="167"/>
      <c r="M8" s="249"/>
      <c r="N8" s="230"/>
      <c r="O8" s="181">
        <v>1.1854519449027223</v>
      </c>
      <c r="P8" s="140"/>
      <c r="Q8" s="188"/>
      <c r="R8" s="233">
        <v>1.1981016467694652</v>
      </c>
      <c r="S8" s="148"/>
      <c r="T8" s="206"/>
      <c r="U8" s="211">
        <v>1.5909838830503558</v>
      </c>
      <c r="V8" s="155"/>
      <c r="W8" s="218"/>
      <c r="X8" s="223">
        <v>1.0590940386339132</v>
      </c>
      <c r="Y8" s="162"/>
    </row>
    <row r="9" spans="1:25" x14ac:dyDescent="0.2">
      <c r="A9" s="175"/>
      <c r="B9" s="181">
        <v>1.4572011942651026</v>
      </c>
      <c r="C9" s="140"/>
      <c r="D9" s="188"/>
      <c r="E9" s="147">
        <v>1.8582551674266141</v>
      </c>
      <c r="F9" s="199"/>
      <c r="G9" s="206"/>
      <c r="H9" s="211">
        <v>1.0985559048571687</v>
      </c>
      <c r="I9" s="155"/>
      <c r="J9" s="218"/>
      <c r="K9" s="223">
        <v>0.7733372980509835</v>
      </c>
      <c r="L9" s="167"/>
      <c r="M9" s="249"/>
      <c r="N9" s="230"/>
      <c r="O9" s="181">
        <v>0.74830111502271179</v>
      </c>
      <c r="P9" s="140"/>
      <c r="Q9" s="188"/>
      <c r="R9" s="233">
        <v>1.7259909395203024</v>
      </c>
      <c r="S9" s="148"/>
      <c r="T9" s="206"/>
      <c r="U9" s="211">
        <v>0.91601217301688342</v>
      </c>
      <c r="V9" s="155"/>
      <c r="W9" s="218"/>
      <c r="X9" s="223">
        <v>1.000112910447438</v>
      </c>
      <c r="Y9" s="162"/>
    </row>
    <row r="10" spans="1:25" x14ac:dyDescent="0.2">
      <c r="A10" s="175"/>
      <c r="B10" s="181">
        <v>0.85121341404798689</v>
      </c>
      <c r="C10" s="140"/>
      <c r="D10" s="188"/>
      <c r="E10" s="147">
        <v>2.1509107401585714</v>
      </c>
      <c r="F10" s="199"/>
      <c r="G10" s="206"/>
      <c r="H10" s="211">
        <v>1.0572026353507666</v>
      </c>
      <c r="I10" s="155"/>
      <c r="J10" s="218"/>
      <c r="K10" s="223">
        <v>0.53475707920341886</v>
      </c>
      <c r="L10" s="167"/>
      <c r="M10" s="249"/>
      <c r="N10" s="230"/>
      <c r="O10" s="181">
        <v>1.1761494026509394</v>
      </c>
      <c r="P10" s="140"/>
      <c r="Q10" s="188"/>
      <c r="R10" s="233">
        <v>1.5987484448139533</v>
      </c>
      <c r="S10" s="148"/>
      <c r="T10" s="206"/>
      <c r="U10" s="211">
        <v>1.1466378414892373</v>
      </c>
      <c r="V10" s="155"/>
      <c r="W10" s="218"/>
      <c r="X10" s="223">
        <v>0.37822035966519019</v>
      </c>
      <c r="Y10" s="162"/>
    </row>
    <row r="11" spans="1:25" x14ac:dyDescent="0.2">
      <c r="A11" s="175"/>
      <c r="B11" s="181">
        <v>0.4933452508692846</v>
      </c>
      <c r="C11" s="140"/>
      <c r="D11" s="188"/>
      <c r="E11" s="147">
        <v>1.8614378536137561</v>
      </c>
      <c r="F11" s="199"/>
      <c r="G11" s="206"/>
      <c r="H11" s="211">
        <v>1.4882336091661361</v>
      </c>
      <c r="I11" s="155"/>
      <c r="J11" s="218"/>
      <c r="K11" s="223">
        <v>0.75106715511156708</v>
      </c>
      <c r="L11" s="167"/>
      <c r="M11" s="249"/>
      <c r="N11" s="230"/>
      <c r="O11" s="181">
        <v>1.0171016969996147</v>
      </c>
      <c r="P11" s="140"/>
      <c r="Q11" s="188"/>
      <c r="R11" s="233">
        <v>0.9991260369711219</v>
      </c>
      <c r="S11" s="148"/>
      <c r="T11" s="206"/>
      <c r="U11" s="211">
        <v>1.6476532699394204</v>
      </c>
      <c r="V11" s="155"/>
      <c r="W11" s="218"/>
      <c r="X11" s="223">
        <v>2.6987883067676464</v>
      </c>
      <c r="Y11" s="162"/>
    </row>
    <row r="12" spans="1:25" x14ac:dyDescent="0.2">
      <c r="A12" s="175"/>
      <c r="B12" s="181">
        <v>1.3713119690651561</v>
      </c>
      <c r="C12" s="140"/>
      <c r="D12" s="188"/>
      <c r="E12" s="147">
        <v>0.53494621303645573</v>
      </c>
      <c r="F12" s="199"/>
      <c r="G12" s="206"/>
      <c r="H12" s="211">
        <v>0.76614057080502473</v>
      </c>
      <c r="I12" s="155"/>
      <c r="J12" s="218"/>
      <c r="K12" s="223">
        <v>1.2186795342452701</v>
      </c>
      <c r="L12" s="167"/>
      <c r="M12" s="249"/>
      <c r="N12" s="230"/>
      <c r="O12" s="181">
        <v>0.81828556965752552</v>
      </c>
      <c r="P12" s="140"/>
      <c r="Q12" s="188"/>
      <c r="R12" s="233">
        <v>1.2106642486912016</v>
      </c>
      <c r="S12" s="148"/>
      <c r="T12" s="206"/>
      <c r="U12" s="211">
        <v>1.5760796373036801</v>
      </c>
      <c r="V12" s="155"/>
      <c r="W12" s="218"/>
      <c r="X12" s="223">
        <v>1.0462380441419088</v>
      </c>
      <c r="Y12" s="162"/>
    </row>
    <row r="13" spans="1:25" x14ac:dyDescent="0.2">
      <c r="A13" s="175"/>
      <c r="B13" s="181">
        <v>0.55219679912703457</v>
      </c>
      <c r="C13" s="140"/>
      <c r="D13" s="188"/>
      <c r="E13" s="147">
        <v>1.2125076258893117</v>
      </c>
      <c r="F13" s="199"/>
      <c r="G13" s="206"/>
      <c r="H13" s="211">
        <v>1.1478637247387815</v>
      </c>
      <c r="I13" s="155"/>
      <c r="J13" s="218"/>
      <c r="K13" s="223">
        <v>1.9884912144870677</v>
      </c>
      <c r="L13" s="167">
        <f>AVERAGE(K4:K13)</f>
        <v>1.1537264098000752</v>
      </c>
      <c r="M13" s="249"/>
      <c r="N13" s="230"/>
      <c r="O13" s="181">
        <v>0.89303755829511944</v>
      </c>
      <c r="P13" s="140"/>
      <c r="Q13" s="188"/>
      <c r="R13" s="233">
        <v>1.0547948990417297</v>
      </c>
      <c r="S13" s="148"/>
      <c r="T13" s="206"/>
      <c r="U13" s="211">
        <v>0.72673977405093149</v>
      </c>
      <c r="V13" s="155"/>
      <c r="W13" s="218"/>
      <c r="X13" s="223">
        <v>1.0462380441419088</v>
      </c>
      <c r="Y13" s="162"/>
    </row>
    <row r="14" spans="1:25" x14ac:dyDescent="0.2">
      <c r="A14" s="175"/>
      <c r="B14" s="181">
        <v>1.557901613860057</v>
      </c>
      <c r="C14" s="140"/>
      <c r="D14" s="188"/>
      <c r="E14" s="147">
        <v>0.69950515768369714</v>
      </c>
      <c r="F14" s="199"/>
      <c r="G14" s="206"/>
      <c r="H14" s="211">
        <v>1.1168365173185759</v>
      </c>
      <c r="I14" s="155"/>
      <c r="J14" s="218"/>
      <c r="K14" s="223"/>
      <c r="L14" s="167"/>
      <c r="M14" s="249"/>
      <c r="N14" s="230"/>
      <c r="O14" s="181">
        <v>0.37187253579980684</v>
      </c>
      <c r="P14" s="140"/>
      <c r="Q14" s="188"/>
      <c r="R14" s="233">
        <v>1.3978785547573576</v>
      </c>
      <c r="S14" s="148"/>
      <c r="T14" s="206"/>
      <c r="U14" s="211">
        <v>1.2748110380753193</v>
      </c>
      <c r="V14" s="155"/>
      <c r="W14" s="218"/>
      <c r="X14" s="223">
        <v>0.79312641196516798</v>
      </c>
      <c r="Y14" s="162"/>
    </row>
    <row r="15" spans="1:25" x14ac:dyDescent="0.2">
      <c r="A15" s="175"/>
      <c r="B15" s="181">
        <v>0.73242107154765146</v>
      </c>
      <c r="C15" s="140"/>
      <c r="D15" s="188"/>
      <c r="E15" s="147">
        <v>0.40526040695081333</v>
      </c>
      <c r="F15" s="199"/>
      <c r="G15" s="206"/>
      <c r="H15" s="211">
        <v>1.2520292322148463</v>
      </c>
      <c r="I15" s="155"/>
      <c r="J15" s="218"/>
      <c r="K15" s="223"/>
      <c r="L15" s="248"/>
      <c r="M15" s="195"/>
      <c r="N15" s="230"/>
      <c r="O15" s="181">
        <v>0.98103867201877559</v>
      </c>
      <c r="P15" s="140"/>
      <c r="Q15" s="188"/>
      <c r="R15" s="233">
        <v>0.69169028696137891</v>
      </c>
      <c r="S15" s="148"/>
      <c r="T15" s="206"/>
      <c r="U15" s="211">
        <v>1.9969084066217191</v>
      </c>
      <c r="V15" s="155"/>
      <c r="W15" s="218"/>
      <c r="X15" s="223">
        <v>1.7235793060445057</v>
      </c>
      <c r="Y15" s="162"/>
    </row>
    <row r="16" spans="1:25" x14ac:dyDescent="0.2">
      <c r="A16" s="175"/>
      <c r="B16" s="181">
        <v>0.72924271554579823</v>
      </c>
      <c r="C16" s="140"/>
      <c r="D16" s="188"/>
      <c r="E16" s="147">
        <v>0.68041770093142295</v>
      </c>
      <c r="F16" s="199"/>
      <c r="G16" s="206"/>
      <c r="H16" s="211">
        <v>1.5971709808302694</v>
      </c>
      <c r="I16" s="155"/>
      <c r="J16" s="218"/>
      <c r="K16" s="223"/>
      <c r="L16" s="167"/>
      <c r="M16" s="249"/>
      <c r="N16" s="230"/>
      <c r="O16" s="181">
        <v>1.0335291780875304</v>
      </c>
      <c r="P16" s="140"/>
      <c r="Q16" s="188"/>
      <c r="R16" s="233">
        <v>1.0129727146364593</v>
      </c>
      <c r="S16" s="148"/>
      <c r="T16" s="206"/>
      <c r="U16" s="211">
        <v>1.4275020317229374</v>
      </c>
      <c r="V16" s="155">
        <f>AVERAGE(U4:U16)</f>
        <v>1.2912062434276945</v>
      </c>
      <c r="W16" s="218"/>
      <c r="X16" s="223">
        <v>1.6122415819032894</v>
      </c>
      <c r="Y16" s="162"/>
    </row>
    <row r="17" spans="1:25" x14ac:dyDescent="0.2">
      <c r="A17" s="175"/>
      <c r="B17" s="181">
        <v>0.73242107154765146</v>
      </c>
      <c r="C17" s="140"/>
      <c r="D17" s="188"/>
      <c r="E17" s="147">
        <v>1.2068816283228758</v>
      </c>
      <c r="F17" s="199"/>
      <c r="G17" s="206"/>
      <c r="H17" s="211">
        <v>1.2949716797221753</v>
      </c>
      <c r="I17" s="155"/>
      <c r="J17" s="218"/>
      <c r="K17" s="223"/>
      <c r="L17" s="248"/>
      <c r="M17" s="195"/>
      <c r="N17" s="230"/>
      <c r="O17" s="181">
        <v>1.0176200773371091</v>
      </c>
      <c r="P17" s="140"/>
      <c r="Q17" s="188"/>
      <c r="R17" s="233">
        <v>0.83006568804479131</v>
      </c>
      <c r="S17" s="148"/>
      <c r="T17" s="206"/>
      <c r="U17" s="211"/>
      <c r="V17" s="155"/>
      <c r="W17" s="218"/>
      <c r="X17" s="223">
        <v>0.97762694674305106</v>
      </c>
      <c r="Y17" s="162"/>
    </row>
    <row r="18" spans="1:25" x14ac:dyDescent="0.2">
      <c r="A18" s="175"/>
      <c r="B18" s="181">
        <v>0.79445097580725466</v>
      </c>
      <c r="C18" s="140">
        <f>AVERAGE(B4:B18)</f>
        <v>0.99524918917280458</v>
      </c>
      <c r="D18" s="188"/>
      <c r="E18" s="147">
        <v>0.86173554952216402</v>
      </c>
      <c r="F18" s="199">
        <f>AVERAGE(E4:E18)</f>
        <v>1.0630888510719374</v>
      </c>
      <c r="G18" s="206"/>
      <c r="H18" s="211">
        <v>0.61900377505553461</v>
      </c>
      <c r="I18" s="155">
        <f>AVERAGE(H4:H18)</f>
        <v>1.2616532693620626</v>
      </c>
      <c r="J18" s="218"/>
      <c r="K18" s="223"/>
      <c r="L18" s="167"/>
      <c r="M18" s="249"/>
      <c r="N18" s="230"/>
      <c r="O18" s="181">
        <v>1.0557949908416582</v>
      </c>
      <c r="P18" s="140">
        <f>AVERAGE(O4:O18)</f>
        <v>0.95601088637449461</v>
      </c>
      <c r="Q18" s="188"/>
      <c r="R18" s="233">
        <v>1.2642750178620141</v>
      </c>
      <c r="S18" s="148">
        <f>AVERAGE(R4:R18)</f>
        <v>1.2153344121268281</v>
      </c>
      <c r="T18" s="206"/>
      <c r="U18" s="211"/>
      <c r="V18" s="155"/>
      <c r="W18" s="218"/>
      <c r="X18" s="223">
        <v>0.84243423184678068</v>
      </c>
      <c r="Y18" s="162">
        <f>AVERAGE(X4:X18)</f>
        <v>1.1401555538234815</v>
      </c>
    </row>
    <row r="19" spans="1:25" x14ac:dyDescent="0.2">
      <c r="A19" s="177"/>
      <c r="B19" s="183"/>
      <c r="C19" s="141"/>
      <c r="D19" s="190"/>
      <c r="E19" s="150"/>
      <c r="F19" s="200"/>
      <c r="G19" s="208"/>
      <c r="H19" s="213"/>
      <c r="I19" s="156"/>
      <c r="J19" s="220"/>
      <c r="K19" s="225"/>
      <c r="L19" s="163"/>
      <c r="M19" s="250"/>
      <c r="N19" s="231"/>
      <c r="O19" s="183"/>
      <c r="P19" s="141"/>
      <c r="Q19" s="190"/>
      <c r="R19" s="235"/>
      <c r="S19" s="151"/>
      <c r="T19" s="208"/>
      <c r="U19" s="213"/>
      <c r="V19" s="156"/>
      <c r="W19" s="220"/>
      <c r="X19" s="225"/>
      <c r="Y19" s="164"/>
    </row>
    <row r="20" spans="1:25" x14ac:dyDescent="0.2">
      <c r="A20" s="174">
        <v>119098</v>
      </c>
      <c r="B20" s="181">
        <v>0.48945505051161131</v>
      </c>
      <c r="C20" s="140"/>
      <c r="D20" s="187">
        <v>120793</v>
      </c>
      <c r="E20" s="147">
        <v>1.0439944980665723</v>
      </c>
      <c r="F20" s="199"/>
      <c r="G20" s="205">
        <v>119098</v>
      </c>
      <c r="H20" s="211">
        <v>1.5249781542152185</v>
      </c>
      <c r="I20" s="155"/>
      <c r="J20" s="217">
        <v>120793</v>
      </c>
      <c r="K20" s="223">
        <v>1.539017386559971</v>
      </c>
      <c r="L20" s="167"/>
      <c r="M20" s="249"/>
      <c r="N20" s="229">
        <v>119098</v>
      </c>
      <c r="O20" s="181">
        <v>0.8915039079922229</v>
      </c>
      <c r="P20" s="140"/>
      <c r="Q20" s="187">
        <v>120793</v>
      </c>
      <c r="R20" s="233">
        <v>1.4439917466668397</v>
      </c>
      <c r="S20" s="148"/>
      <c r="T20" s="205">
        <v>119098</v>
      </c>
      <c r="U20" s="211">
        <v>1.1521634151305333</v>
      </c>
      <c r="V20" s="155"/>
      <c r="W20" s="217">
        <v>120793</v>
      </c>
      <c r="X20" s="223">
        <v>1.4943150755400822</v>
      </c>
      <c r="Y20" s="162"/>
    </row>
    <row r="21" spans="1:25" x14ac:dyDescent="0.2">
      <c r="A21" s="175" t="s">
        <v>127</v>
      </c>
      <c r="B21" s="181">
        <v>1.3658282605212679</v>
      </c>
      <c r="C21" s="140"/>
      <c r="D21" s="188" t="s">
        <v>127</v>
      </c>
      <c r="E21" s="147">
        <v>1.0265005495005131</v>
      </c>
      <c r="F21" s="199"/>
      <c r="G21" s="206" t="s">
        <v>127</v>
      </c>
      <c r="H21" s="211">
        <v>1.3191600306577118</v>
      </c>
      <c r="I21" s="155"/>
      <c r="J21" s="218" t="s">
        <v>127</v>
      </c>
      <c r="K21" s="223">
        <v>0.83123561057777662</v>
      </c>
      <c r="L21" s="167"/>
      <c r="M21" s="249"/>
      <c r="N21" s="230" t="s">
        <v>127</v>
      </c>
      <c r="O21" s="181">
        <v>0.89627577218029142</v>
      </c>
      <c r="P21" s="140"/>
      <c r="Q21" s="188" t="s">
        <v>127</v>
      </c>
      <c r="R21" s="233">
        <v>1.0718079909239313</v>
      </c>
      <c r="S21" s="148"/>
      <c r="T21" s="206" t="s">
        <v>127</v>
      </c>
      <c r="U21" s="211">
        <v>1.6054602017000303</v>
      </c>
      <c r="V21" s="155"/>
      <c r="W21" s="218" t="s">
        <v>127</v>
      </c>
      <c r="X21" s="223">
        <v>1.7567546153279896</v>
      </c>
      <c r="Y21" s="162"/>
    </row>
    <row r="22" spans="1:25" x14ac:dyDescent="0.2">
      <c r="A22" s="175"/>
      <c r="B22" s="181">
        <v>1.0270475540948396</v>
      </c>
      <c r="C22" s="140"/>
      <c r="D22" s="188"/>
      <c r="E22" s="147">
        <v>1.9108283098853798</v>
      </c>
      <c r="F22" s="199"/>
      <c r="G22" s="206"/>
      <c r="H22" s="211">
        <v>0.89767278521847949</v>
      </c>
      <c r="I22" s="155"/>
      <c r="J22" s="218"/>
      <c r="K22" s="223">
        <v>0.91553132759150757</v>
      </c>
      <c r="L22" s="248"/>
      <c r="M22" s="195"/>
      <c r="N22" s="230"/>
      <c r="O22" s="181">
        <v>1.5308947375258186</v>
      </c>
      <c r="P22" s="140"/>
      <c r="Q22" s="188"/>
      <c r="R22" s="233">
        <v>1.3628743856549621</v>
      </c>
      <c r="S22" s="148"/>
      <c r="T22" s="206"/>
      <c r="U22" s="211">
        <v>1.1951058626378621</v>
      </c>
      <c r="V22" s="155"/>
      <c r="W22" s="218"/>
      <c r="X22" s="223">
        <v>0.84538484781563783</v>
      </c>
      <c r="Y22" s="162"/>
    </row>
    <row r="23" spans="1:25" x14ac:dyDescent="0.2">
      <c r="A23" s="175"/>
      <c r="B23" s="181">
        <v>0.65009626434915135</v>
      </c>
      <c r="C23" s="140"/>
      <c r="D23" s="188"/>
      <c r="E23" s="147">
        <v>1.1505603580197195</v>
      </c>
      <c r="F23" s="199"/>
      <c r="G23" s="206"/>
      <c r="H23" s="211">
        <v>0.62569384723972332</v>
      </c>
      <c r="I23" s="155"/>
      <c r="J23" s="218"/>
      <c r="K23" s="223">
        <v>0.61015367048156</v>
      </c>
      <c r="L23" s="248"/>
      <c r="M23" s="195"/>
      <c r="N23" s="230"/>
      <c r="O23" s="181">
        <v>1.0537386300159783</v>
      </c>
      <c r="P23" s="140"/>
      <c r="Q23" s="188"/>
      <c r="R23" s="233">
        <v>1.6332598154475029</v>
      </c>
      <c r="S23" s="148"/>
      <c r="T23" s="206"/>
      <c r="U23" s="211">
        <v>1.5927381173220398</v>
      </c>
      <c r="V23" s="155"/>
      <c r="W23" s="218"/>
      <c r="X23" s="223">
        <v>0.43025864456540092</v>
      </c>
      <c r="Y23" s="162"/>
    </row>
    <row r="24" spans="1:25" x14ac:dyDescent="0.2">
      <c r="A24" s="175"/>
      <c r="B24" s="181">
        <v>0.5164927274538077</v>
      </c>
      <c r="C24" s="140"/>
      <c r="D24" s="188"/>
      <c r="E24" s="147">
        <v>2.2289323815586068</v>
      </c>
      <c r="F24" s="199"/>
      <c r="G24" s="206"/>
      <c r="H24" s="211">
        <v>0.17398623867115268</v>
      </c>
      <c r="I24" s="155"/>
      <c r="J24" s="218"/>
      <c r="K24" s="223">
        <v>2.1402333025890177</v>
      </c>
      <c r="L24" s="248"/>
      <c r="M24" s="195"/>
      <c r="N24" s="230"/>
      <c r="O24" s="181">
        <v>0.89309741617843819</v>
      </c>
      <c r="P24" s="140"/>
      <c r="Q24" s="188"/>
      <c r="R24" s="233">
        <v>0.97955772353498993</v>
      </c>
      <c r="S24" s="148"/>
      <c r="T24" s="206"/>
      <c r="U24" s="211">
        <v>2.1446462134694739</v>
      </c>
      <c r="V24" s="155"/>
      <c r="W24" s="218"/>
      <c r="X24" s="223">
        <v>0.60680895915336197</v>
      </c>
      <c r="Y24" s="162"/>
    </row>
    <row r="25" spans="1:25" x14ac:dyDescent="0.2">
      <c r="A25" s="175"/>
      <c r="B25" s="181">
        <v>0.68384483214036706</v>
      </c>
      <c r="C25" s="140"/>
      <c r="D25" s="188"/>
      <c r="E25" s="147">
        <v>1.8601206623451416</v>
      </c>
      <c r="F25" s="199"/>
      <c r="G25" s="206"/>
      <c r="H25" s="211">
        <v>0.44195611530417372</v>
      </c>
      <c r="I25" s="155"/>
      <c r="J25" s="218"/>
      <c r="K25" s="223">
        <v>1.0254609854635679</v>
      </c>
      <c r="L25" s="248"/>
      <c r="M25" s="195"/>
      <c r="N25" s="230"/>
      <c r="O25" s="181">
        <v>0.9326502561304596</v>
      </c>
      <c r="P25" s="140"/>
      <c r="Q25" s="188"/>
      <c r="R25" s="233">
        <v>1.5698793212001545</v>
      </c>
      <c r="S25" s="148"/>
      <c r="T25" s="206"/>
      <c r="U25" s="211">
        <v>1.4968629132620583</v>
      </c>
      <c r="V25" s="155"/>
      <c r="W25" s="218"/>
      <c r="X25" s="223">
        <v>1.426091350454886</v>
      </c>
      <c r="Y25" s="162"/>
    </row>
    <row r="26" spans="1:25" x14ac:dyDescent="0.2">
      <c r="A26" s="175"/>
      <c r="B26" s="181">
        <v>0.91765318679986296</v>
      </c>
      <c r="C26" s="140"/>
      <c r="D26" s="188"/>
      <c r="E26" s="147">
        <v>1.2636766105041632</v>
      </c>
      <c r="F26" s="199"/>
      <c r="G26" s="206"/>
      <c r="H26" s="211">
        <v>1.3231011895018989</v>
      </c>
      <c r="I26" s="155"/>
      <c r="J26" s="218"/>
      <c r="K26" s="223">
        <v>1.5471530486669527</v>
      </c>
      <c r="L26" s="167"/>
      <c r="M26" s="249"/>
      <c r="N26" s="230"/>
      <c r="O26" s="181">
        <v>1.3143734100642164</v>
      </c>
      <c r="P26" s="140"/>
      <c r="Q26" s="188"/>
      <c r="R26" s="233">
        <v>2.0629401992751273</v>
      </c>
      <c r="S26" s="148"/>
      <c r="T26" s="206"/>
      <c r="U26" s="211">
        <v>1.8738142030077465</v>
      </c>
      <c r="V26" s="155"/>
      <c r="W26" s="218"/>
      <c r="X26" s="223">
        <v>0.98392747026245242</v>
      </c>
      <c r="Y26" s="162"/>
    </row>
    <row r="27" spans="1:25" x14ac:dyDescent="0.2">
      <c r="A27" s="175"/>
      <c r="B27" s="181">
        <v>0.81903754703663756</v>
      </c>
      <c r="C27" s="140"/>
      <c r="D27" s="188"/>
      <c r="E27" s="147">
        <v>2.8080718351758271</v>
      </c>
      <c r="F27" s="199"/>
      <c r="G27" s="206"/>
      <c r="H27" s="211">
        <v>0.57078778801144892</v>
      </c>
      <c r="I27" s="155"/>
      <c r="J27" s="218"/>
      <c r="K27" s="223">
        <v>1.1733801149231173</v>
      </c>
      <c r="L27" s="167"/>
      <c r="M27" s="249"/>
      <c r="N27" s="230"/>
      <c r="O27" s="181">
        <v>0.86266580149564587</v>
      </c>
      <c r="P27" s="140"/>
      <c r="Q27" s="188"/>
      <c r="R27" s="233">
        <v>0.4453821639667962</v>
      </c>
      <c r="S27" s="148"/>
      <c r="T27" s="206"/>
      <c r="U27" s="211">
        <v>1.8435938398784084</v>
      </c>
      <c r="V27" s="155"/>
      <c r="W27" s="218"/>
      <c r="X27" s="223">
        <v>0.98711015644959443</v>
      </c>
      <c r="Y27" s="162"/>
    </row>
    <row r="28" spans="1:25" x14ac:dyDescent="0.2">
      <c r="A28" s="175"/>
      <c r="B28" s="181">
        <v>0.62817597006975912</v>
      </c>
      <c r="C28" s="140"/>
      <c r="D28" s="188"/>
      <c r="E28" s="147">
        <v>3.122993220661912</v>
      </c>
      <c r="F28" s="199"/>
      <c r="G28" s="206"/>
      <c r="H28" s="211">
        <v>1.9354500119080096</v>
      </c>
      <c r="I28" s="155"/>
      <c r="J28" s="218"/>
      <c r="K28" s="223">
        <v>1.1431597517937793</v>
      </c>
      <c r="L28" s="167"/>
      <c r="M28" s="249"/>
      <c r="N28" s="230"/>
      <c r="O28" s="181">
        <v>1.0249005235194013</v>
      </c>
      <c r="P28" s="140"/>
      <c r="Q28" s="188"/>
      <c r="R28" s="233">
        <v>1.8482193013679058</v>
      </c>
      <c r="S28" s="148"/>
      <c r="T28" s="206"/>
      <c r="U28" s="211">
        <v>1.5493490891455244</v>
      </c>
      <c r="V28" s="155"/>
      <c r="W28" s="218"/>
      <c r="X28" s="223">
        <v>1.0857214660275312</v>
      </c>
      <c r="Y28" s="162"/>
    </row>
    <row r="29" spans="1:25" x14ac:dyDescent="0.2">
      <c r="A29" s="175"/>
      <c r="B29" s="181">
        <v>0.32120913495888481</v>
      </c>
      <c r="C29" s="140"/>
      <c r="D29" s="188"/>
      <c r="E29" s="147">
        <v>1.8982955758496907</v>
      </c>
      <c r="F29" s="199"/>
      <c r="G29" s="206"/>
      <c r="H29" s="211">
        <v>0.81095718485994006</v>
      </c>
      <c r="I29" s="155"/>
      <c r="J29" s="218"/>
      <c r="K29" s="223">
        <v>0.98410771595716573</v>
      </c>
      <c r="L29" s="167"/>
      <c r="M29" s="249"/>
      <c r="N29" s="230"/>
      <c r="O29" s="181">
        <v>1.2094010582972845</v>
      </c>
      <c r="P29" s="140"/>
      <c r="Q29" s="188"/>
      <c r="R29" s="233">
        <v>1.0147885388655782</v>
      </c>
      <c r="S29" s="148"/>
      <c r="T29" s="206"/>
      <c r="U29" s="211">
        <v>0.84952186353854064</v>
      </c>
      <c r="V29" s="155"/>
      <c r="W29" s="218"/>
      <c r="X29" s="223">
        <v>1.0586837890853349</v>
      </c>
      <c r="Y29" s="162"/>
    </row>
    <row r="30" spans="1:25" x14ac:dyDescent="0.2">
      <c r="A30" s="175"/>
      <c r="B30" s="181">
        <v>0.56214004685260466</v>
      </c>
      <c r="C30" s="140"/>
      <c r="D30" s="188"/>
      <c r="E30" s="147">
        <v>1.0894338135508816</v>
      </c>
      <c r="F30" s="199"/>
      <c r="G30" s="206"/>
      <c r="H30" s="211">
        <v>2.4902963492207828</v>
      </c>
      <c r="I30" s="155"/>
      <c r="J30" s="218"/>
      <c r="K30" s="223">
        <v>0.85993663553263433</v>
      </c>
      <c r="L30" s="248"/>
      <c r="M30" s="195"/>
      <c r="N30" s="230"/>
      <c r="O30" s="181">
        <v>0.96161524571636414</v>
      </c>
      <c r="P30" s="140"/>
      <c r="Q30" s="188"/>
      <c r="R30" s="233">
        <v>1.3287208857827029</v>
      </c>
      <c r="S30" s="148"/>
      <c r="T30" s="206"/>
      <c r="U30" s="211">
        <v>1.4711649895859042</v>
      </c>
      <c r="V30" s="155"/>
      <c r="W30" s="218"/>
      <c r="X30" s="223">
        <v>0.4636816465096541</v>
      </c>
      <c r="Y30" s="162"/>
    </row>
    <row r="31" spans="1:25" x14ac:dyDescent="0.2">
      <c r="A31" s="175"/>
      <c r="B31" s="181">
        <v>0.64802927205255112</v>
      </c>
      <c r="C31" s="140"/>
      <c r="D31" s="188"/>
      <c r="E31" s="147">
        <v>1.3296032103993727</v>
      </c>
      <c r="F31" s="199"/>
      <c r="G31" s="206"/>
      <c r="H31" s="211">
        <v>1.6314127575918971</v>
      </c>
      <c r="I31" s="155"/>
      <c r="J31" s="218"/>
      <c r="K31" s="223">
        <v>0.90287908303996323</v>
      </c>
      <c r="L31" s="167"/>
      <c r="M31" s="249"/>
      <c r="N31" s="230"/>
      <c r="O31" s="181">
        <v>1.3051678163308607</v>
      </c>
      <c r="P31" s="140"/>
      <c r="Q31" s="188"/>
      <c r="R31" s="233">
        <v>2.9749057760341566</v>
      </c>
      <c r="S31" s="148"/>
      <c r="T31" s="206"/>
      <c r="U31" s="211">
        <v>1.1737375526658782</v>
      </c>
      <c r="V31" s="155"/>
      <c r="W31" s="218"/>
      <c r="X31" s="223">
        <v>1.2366716827533049</v>
      </c>
      <c r="Y31" s="162"/>
    </row>
    <row r="32" spans="1:25" x14ac:dyDescent="0.2">
      <c r="A32" s="175"/>
      <c r="B32" s="181">
        <v>1.1840325976348525</v>
      </c>
      <c r="C32" s="140"/>
      <c r="D32" s="188"/>
      <c r="E32" s="147">
        <v>1.689056221393713</v>
      </c>
      <c r="F32" s="199"/>
      <c r="G32" s="206"/>
      <c r="H32" s="211">
        <v>1.4214680540580329</v>
      </c>
      <c r="I32" s="155"/>
      <c r="J32" s="218"/>
      <c r="K32" s="223">
        <v>1.7092721686000942</v>
      </c>
      <c r="L32" s="167"/>
      <c r="M32" s="249"/>
      <c r="N32" s="230"/>
      <c r="O32" s="181">
        <v>1.1095343751759139</v>
      </c>
      <c r="P32" s="140"/>
      <c r="Q32" s="188"/>
      <c r="R32" s="233">
        <v>2.2305425947336284</v>
      </c>
      <c r="S32" s="148"/>
      <c r="T32" s="206"/>
      <c r="U32" s="211">
        <v>1.7272391569995276</v>
      </c>
      <c r="V32" s="155"/>
      <c r="W32" s="218"/>
      <c r="X32" s="223">
        <v>1.1332885089872995</v>
      </c>
      <c r="Y32" s="162"/>
    </row>
    <row r="33" spans="1:25" x14ac:dyDescent="0.2">
      <c r="A33" s="175"/>
      <c r="B33" s="181">
        <v>1.6341466980172081</v>
      </c>
      <c r="C33" s="140"/>
      <c r="D33" s="188"/>
      <c r="E33" s="147">
        <v>1.4838833820479176</v>
      </c>
      <c r="F33" s="199"/>
      <c r="G33" s="206"/>
      <c r="H33" s="211">
        <v>1.4707715437543571</v>
      </c>
      <c r="I33" s="155"/>
      <c r="J33" s="218"/>
      <c r="K33" s="223">
        <v>0.45117147447139261</v>
      </c>
      <c r="L33" s="167"/>
      <c r="M33" s="249"/>
      <c r="N33" s="230"/>
      <c r="O33" s="181">
        <v>1.2892630457657281</v>
      </c>
      <c r="P33" s="140"/>
      <c r="Q33" s="188"/>
      <c r="R33" s="233">
        <v>1.3478083425349767</v>
      </c>
      <c r="S33" s="148"/>
      <c r="T33" s="206"/>
      <c r="U33" s="211">
        <v>0.75702217141471462</v>
      </c>
      <c r="V33" s="155"/>
      <c r="W33" s="218"/>
      <c r="X33" s="223">
        <v>1.5134224849201294</v>
      </c>
      <c r="Y33" s="162"/>
    </row>
    <row r="34" spans="1:25" x14ac:dyDescent="0.2">
      <c r="A34" s="175"/>
      <c r="B34" s="181">
        <v>1.3128642703421278</v>
      </c>
      <c r="C34" s="140">
        <f>AVERAGE(B20:B34)</f>
        <v>0.85067022752236887</v>
      </c>
      <c r="D34" s="188"/>
      <c r="E34" s="147">
        <v>1.5936275980029186</v>
      </c>
      <c r="F34" s="199">
        <f>AVERAGE(E20:E34)</f>
        <v>1.6999718817974887</v>
      </c>
      <c r="G34" s="206"/>
      <c r="H34" s="211">
        <v>1.0174747571848599</v>
      </c>
      <c r="I34" s="155">
        <f>AVERAGE(H20:H34)</f>
        <v>1.1770111204931792</v>
      </c>
      <c r="J34" s="218"/>
      <c r="K34" s="223">
        <v>0.3239333099503327</v>
      </c>
      <c r="L34" s="248">
        <f>AVERAGE(K20:K34)</f>
        <v>1.0771083724132557</v>
      </c>
      <c r="M34" s="195"/>
      <c r="N34" s="230"/>
      <c r="O34" s="181">
        <v>0.95843255952922213</v>
      </c>
      <c r="P34" s="140">
        <f>AVERAGE(O20:O34)</f>
        <v>1.0822343037278563</v>
      </c>
      <c r="Q34" s="188"/>
      <c r="R34" s="233">
        <v>1.1155891658764079</v>
      </c>
      <c r="S34" s="148">
        <f>AVERAGE(R20:R34)</f>
        <v>1.495351196791044</v>
      </c>
      <c r="T34" s="206"/>
      <c r="U34" s="211">
        <v>1.1626046462888149</v>
      </c>
      <c r="V34" s="155">
        <f>AVERAGE(U20:U34)</f>
        <v>1.439668282403137</v>
      </c>
      <c r="W34" s="218"/>
      <c r="X34" s="223">
        <v>0.79610131074708668</v>
      </c>
      <c r="Y34" s="162">
        <f>AVERAGE(X20:X34)</f>
        <v>1.0545481339066496</v>
      </c>
    </row>
    <row r="35" spans="1:25" x14ac:dyDescent="0.2">
      <c r="A35" s="177"/>
      <c r="B35" s="183"/>
      <c r="C35" s="141"/>
      <c r="D35" s="190"/>
      <c r="E35" s="150"/>
      <c r="F35" s="200"/>
      <c r="G35" s="208"/>
      <c r="H35" s="213"/>
      <c r="I35" s="156"/>
      <c r="J35" s="220"/>
      <c r="K35" s="225"/>
      <c r="L35" s="163"/>
      <c r="M35" s="250"/>
      <c r="N35" s="231"/>
      <c r="O35" s="183"/>
      <c r="P35" s="141"/>
      <c r="Q35" s="190"/>
      <c r="R35" s="235"/>
      <c r="S35" s="151"/>
      <c r="T35" s="208"/>
      <c r="U35" s="213"/>
      <c r="V35" s="156"/>
      <c r="W35" s="220"/>
      <c r="X35" s="225"/>
      <c r="Y35" s="164"/>
    </row>
    <row r="36" spans="1:25" x14ac:dyDescent="0.2">
      <c r="A36" s="174">
        <v>119099</v>
      </c>
      <c r="B36" s="181">
        <v>1.3688745259529655</v>
      </c>
      <c r="C36" s="140"/>
      <c r="D36" s="187"/>
      <c r="E36" s="147"/>
      <c r="F36" s="199"/>
      <c r="G36" s="205">
        <v>119099</v>
      </c>
      <c r="H36" s="211">
        <v>0.61479691950618565</v>
      </c>
      <c r="I36" s="155"/>
      <c r="J36" s="217"/>
      <c r="K36" s="223"/>
      <c r="L36" s="251"/>
      <c r="M36" s="195"/>
      <c r="N36" s="229">
        <v>119099</v>
      </c>
      <c r="O36" s="181">
        <v>0.60127363133668477</v>
      </c>
      <c r="P36" s="172"/>
      <c r="Q36" s="241"/>
      <c r="S36" s="239"/>
      <c r="T36" s="236">
        <v>119099</v>
      </c>
      <c r="U36" s="211">
        <v>0.88972299804708643</v>
      </c>
      <c r="V36" s="155"/>
      <c r="W36" s="243"/>
      <c r="X36" s="49"/>
    </row>
    <row r="37" spans="1:25" x14ac:dyDescent="0.2">
      <c r="A37" s="175" t="s">
        <v>127</v>
      </c>
      <c r="B37" s="181">
        <v>1.2877571649410875</v>
      </c>
      <c r="C37" s="140"/>
      <c r="D37" s="188"/>
      <c r="E37" s="147"/>
      <c r="F37" s="199"/>
      <c r="G37" s="206" t="s">
        <v>127</v>
      </c>
      <c r="H37" s="211">
        <v>1.798141294812005</v>
      </c>
      <c r="I37" s="155"/>
      <c r="J37" s="218"/>
      <c r="K37" s="223"/>
      <c r="L37" s="248"/>
      <c r="M37" s="195"/>
      <c r="N37" s="230" t="s">
        <v>127</v>
      </c>
      <c r="O37" s="181">
        <v>1.0529812399052554</v>
      </c>
      <c r="P37" s="172"/>
      <c r="Q37" s="242"/>
      <c r="S37" s="240"/>
      <c r="T37" s="237" t="s">
        <v>127</v>
      </c>
      <c r="U37" s="211">
        <v>1.4861670498880646</v>
      </c>
      <c r="V37" s="155"/>
      <c r="W37" s="244"/>
      <c r="X37" s="49"/>
      <c r="Y37" s="49"/>
    </row>
    <row r="38" spans="1:25" x14ac:dyDescent="0.2">
      <c r="A38" s="175"/>
      <c r="B38" s="181">
        <v>1.3243385702594215</v>
      </c>
      <c r="C38" s="140"/>
      <c r="D38" s="188"/>
      <c r="E38" s="147"/>
      <c r="F38" s="199"/>
      <c r="G38" s="206"/>
      <c r="H38" s="211">
        <v>0.82315244503912333</v>
      </c>
      <c r="I38" s="155"/>
      <c r="J38" s="218"/>
      <c r="K38" s="223"/>
      <c r="L38" s="248"/>
      <c r="M38" s="195"/>
      <c r="N38" s="230"/>
      <c r="O38" s="181">
        <v>1.9770730917955979</v>
      </c>
      <c r="P38" s="172"/>
      <c r="Q38" s="242"/>
      <c r="S38" s="240"/>
      <c r="T38" s="237"/>
      <c r="U38" s="211">
        <v>0.85950263491774792</v>
      </c>
      <c r="V38" s="155"/>
      <c r="W38" s="244"/>
      <c r="X38" s="49"/>
      <c r="Y38" s="49"/>
    </row>
    <row r="39" spans="1:25" x14ac:dyDescent="0.2">
      <c r="A39" s="175"/>
      <c r="B39" s="181">
        <v>0.84718679293486965</v>
      </c>
      <c r="C39" s="140"/>
      <c r="D39" s="188"/>
      <c r="E39" s="147"/>
      <c r="F39" s="199"/>
      <c r="G39" s="206"/>
      <c r="H39" s="211">
        <v>1.2382786482893602</v>
      </c>
      <c r="I39" s="155"/>
      <c r="J39" s="218"/>
      <c r="K39" s="223"/>
      <c r="L39" s="167"/>
      <c r="M39" s="249"/>
      <c r="N39" s="230"/>
      <c r="O39" s="181">
        <v>1.6860066970645675</v>
      </c>
      <c r="P39" s="172"/>
      <c r="Q39" s="242"/>
      <c r="S39" s="240"/>
      <c r="T39" s="237"/>
      <c r="U39" s="211">
        <v>0.53344401286931065</v>
      </c>
      <c r="V39" s="155"/>
      <c r="W39" s="244"/>
      <c r="X39" s="49"/>
      <c r="Y39" s="49"/>
    </row>
    <row r="40" spans="1:25" x14ac:dyDescent="0.2">
      <c r="A40" s="175"/>
      <c r="B40" s="181">
        <v>0.89331192662934034</v>
      </c>
      <c r="C40" s="140"/>
      <c r="D40" s="188"/>
      <c r="E40" s="147"/>
      <c r="F40" s="199"/>
      <c r="G40" s="206"/>
      <c r="H40" s="211">
        <v>0.84223990179139752</v>
      </c>
      <c r="I40" s="155"/>
      <c r="J40" s="218"/>
      <c r="K40" s="223"/>
      <c r="L40" s="167"/>
      <c r="M40" s="249"/>
      <c r="N40" s="230"/>
      <c r="O40" s="181">
        <v>1.0625249682813926</v>
      </c>
      <c r="P40" s="172"/>
      <c r="Q40" s="242"/>
      <c r="S40" s="240"/>
      <c r="T40" s="237"/>
      <c r="U40" s="211">
        <v>0.66068650757565905</v>
      </c>
      <c r="V40" s="155"/>
      <c r="W40" s="244"/>
      <c r="X40" s="49"/>
      <c r="Y40" s="49"/>
    </row>
    <row r="41" spans="1:25" x14ac:dyDescent="0.2">
      <c r="A41" s="175"/>
      <c r="B41" s="181">
        <v>0.97256726812940308</v>
      </c>
      <c r="C41" s="140"/>
      <c r="D41" s="188"/>
      <c r="E41" s="147"/>
      <c r="F41" s="199"/>
      <c r="G41" s="206"/>
      <c r="H41" s="211">
        <v>1.5909381207861881</v>
      </c>
      <c r="I41" s="155"/>
      <c r="J41" s="218"/>
      <c r="K41" s="223"/>
      <c r="L41" s="248"/>
      <c r="M41" s="195"/>
      <c r="N41" s="230"/>
      <c r="O41" s="181">
        <v>1.3958573247249249</v>
      </c>
      <c r="P41" s="172"/>
      <c r="Q41" s="242"/>
      <c r="S41" s="240"/>
      <c r="T41" s="238"/>
      <c r="U41" s="211">
        <v>0.69176077631561861</v>
      </c>
      <c r="V41" s="155"/>
      <c r="W41" s="244"/>
      <c r="X41" s="49"/>
      <c r="Y41" s="49"/>
    </row>
    <row r="42" spans="1:25" x14ac:dyDescent="0.2">
      <c r="A42" s="175"/>
      <c r="B42" s="181">
        <v>1.6851209082996663</v>
      </c>
      <c r="C42" s="140"/>
      <c r="D42" s="188"/>
      <c r="E42" s="147"/>
      <c r="F42" s="199"/>
      <c r="G42" s="206"/>
      <c r="H42" s="211">
        <v>0.97699579019386229</v>
      </c>
      <c r="I42" s="155"/>
      <c r="J42" s="218"/>
      <c r="K42" s="223"/>
      <c r="L42" s="248"/>
      <c r="M42" s="195"/>
      <c r="N42" s="230"/>
      <c r="O42" s="181">
        <v>1.2113611201323304</v>
      </c>
      <c r="P42" s="172"/>
      <c r="Q42" s="242"/>
      <c r="S42" s="240"/>
      <c r="T42" s="238"/>
      <c r="U42" s="211">
        <v>1.0512181174952477</v>
      </c>
      <c r="V42" s="155"/>
      <c r="W42" s="244"/>
      <c r="X42" s="49"/>
      <c r="Y42" s="49"/>
    </row>
    <row r="43" spans="1:25" x14ac:dyDescent="0.2">
      <c r="A43" s="175"/>
      <c r="B43" s="181">
        <v>1.7073867210537939</v>
      </c>
      <c r="C43" s="140"/>
      <c r="D43" s="188"/>
      <c r="E43" s="147"/>
      <c r="F43" s="199"/>
      <c r="G43" s="206"/>
      <c r="H43" s="211">
        <v>1.931308005213543</v>
      </c>
      <c r="I43" s="155"/>
      <c r="J43" s="218"/>
      <c r="K43" s="223"/>
      <c r="L43" s="248"/>
      <c r="M43" s="195"/>
      <c r="N43" s="230"/>
      <c r="O43" s="181">
        <v>1.1095671243672516</v>
      </c>
      <c r="P43" s="172"/>
      <c r="Q43" s="242"/>
      <c r="S43" s="240"/>
      <c r="T43" s="238"/>
      <c r="U43" s="211">
        <v>1.3343299618510676</v>
      </c>
      <c r="V43" s="155"/>
      <c r="W43" s="244"/>
      <c r="X43" s="49"/>
      <c r="Y43" s="49"/>
    </row>
    <row r="44" spans="1:25" x14ac:dyDescent="0.2">
      <c r="A44" s="175"/>
      <c r="B44" s="181">
        <v>0.63855842589104383</v>
      </c>
      <c r="C44" s="140"/>
      <c r="D44" s="188"/>
      <c r="E44" s="147"/>
      <c r="F44" s="199"/>
      <c r="G44" s="206"/>
      <c r="H44" s="211">
        <v>1.0565239732048133</v>
      </c>
      <c r="I44" s="155"/>
      <c r="J44" s="218"/>
      <c r="K44" s="223"/>
      <c r="L44" s="248"/>
      <c r="M44" s="195"/>
      <c r="N44" s="230"/>
      <c r="O44" s="181">
        <v>1.7012393120201612</v>
      </c>
      <c r="P44" s="172"/>
      <c r="Q44" s="242"/>
      <c r="S44" s="240"/>
      <c r="T44" s="238"/>
      <c r="U44" s="211">
        <v>1.4695226767473379</v>
      </c>
      <c r="V44" s="155"/>
      <c r="W44" s="244"/>
      <c r="X44" s="49"/>
      <c r="Y44" s="49"/>
    </row>
    <row r="45" spans="1:25" x14ac:dyDescent="0.2">
      <c r="A45" s="175"/>
      <c r="B45" s="181">
        <v>1.6405849526061218</v>
      </c>
      <c r="C45" s="140"/>
      <c r="D45" s="188"/>
      <c r="E45" s="147"/>
      <c r="F45" s="199"/>
      <c r="G45" s="206"/>
      <c r="H45" s="211">
        <v>0.53960377418949756</v>
      </c>
      <c r="I45" s="155"/>
      <c r="J45" s="218"/>
      <c r="K45" s="223"/>
      <c r="L45" s="248"/>
      <c r="M45" s="195"/>
      <c r="N45" s="230"/>
      <c r="O45" s="181">
        <v>1.3338274204653218</v>
      </c>
      <c r="P45" s="172"/>
      <c r="Q45" s="242"/>
      <c r="S45" s="240"/>
      <c r="T45" s="237"/>
      <c r="U45" s="211">
        <v>1.4536179061822054</v>
      </c>
      <c r="V45" s="155"/>
      <c r="W45" s="244"/>
      <c r="X45" s="49"/>
      <c r="Y45" s="49"/>
    </row>
    <row r="46" spans="1:25" x14ac:dyDescent="0.2">
      <c r="A46" s="175"/>
      <c r="B46" s="181">
        <v>0.96682871086053768</v>
      </c>
      <c r="C46" s="140"/>
      <c r="D46" s="188"/>
      <c r="E46" s="147"/>
      <c r="F46" s="199"/>
      <c r="G46" s="206"/>
      <c r="H46" s="211">
        <v>1.369753808181452</v>
      </c>
      <c r="I46" s="155"/>
      <c r="J46" s="218"/>
      <c r="K46" s="223"/>
      <c r="L46" s="248"/>
      <c r="M46" s="195"/>
      <c r="N46" s="230"/>
      <c r="O46" s="181">
        <v>1.1339836483543131</v>
      </c>
      <c r="P46" s="172"/>
      <c r="Q46" s="242"/>
      <c r="S46" s="240"/>
      <c r="T46" s="237"/>
      <c r="U46" s="211">
        <v>1.261876397459047</v>
      </c>
      <c r="V46" s="155"/>
      <c r="W46" s="244"/>
      <c r="X46" s="49"/>
      <c r="Y46" s="49"/>
    </row>
    <row r="47" spans="1:25" x14ac:dyDescent="0.2">
      <c r="A47" s="175"/>
      <c r="B47" s="181">
        <v>1.178366922580617</v>
      </c>
      <c r="C47" s="140"/>
      <c r="D47" s="188"/>
      <c r="E47" s="147"/>
      <c r="F47" s="199"/>
      <c r="G47" s="206"/>
      <c r="H47" s="211">
        <v>0.35659437508930997</v>
      </c>
      <c r="I47" s="155"/>
      <c r="J47" s="218"/>
      <c r="K47" s="223"/>
      <c r="L47" s="248"/>
      <c r="M47" s="195"/>
      <c r="N47" s="230"/>
      <c r="O47" s="181">
        <v>2.2839249743436523</v>
      </c>
      <c r="P47" s="172"/>
      <c r="Q47" s="242"/>
      <c r="S47" s="240"/>
      <c r="T47" s="237"/>
      <c r="U47" s="211">
        <v>1.546577419815794</v>
      </c>
      <c r="V47" s="155"/>
      <c r="W47" s="244"/>
      <c r="X47" s="49"/>
      <c r="Y47" s="49"/>
    </row>
    <row r="48" spans="1:25" x14ac:dyDescent="0.2">
      <c r="A48" s="175"/>
      <c r="B48" s="181">
        <v>1.0590789782494792</v>
      </c>
      <c r="C48" s="140"/>
      <c r="D48" s="188"/>
      <c r="E48" s="147"/>
      <c r="F48" s="199"/>
      <c r="G48" s="206"/>
      <c r="H48" s="211">
        <v>0.2595722435122999</v>
      </c>
      <c r="I48" s="155"/>
      <c r="J48" s="218"/>
      <c r="K48" s="223"/>
      <c r="L48" s="248"/>
      <c r="M48" s="195"/>
      <c r="N48" s="230"/>
      <c r="O48" s="181">
        <v>1.4011907221450004</v>
      </c>
      <c r="P48" s="172"/>
      <c r="Q48" s="242"/>
      <c r="S48" s="240"/>
      <c r="T48" s="237"/>
      <c r="U48" s="211">
        <v>1.3159560815287286</v>
      </c>
      <c r="V48" s="155"/>
      <c r="W48" s="244"/>
      <c r="X48" s="49"/>
      <c r="Y48" s="49"/>
    </row>
    <row r="49" spans="1:25" x14ac:dyDescent="0.2">
      <c r="A49" s="175"/>
      <c r="B49" s="181">
        <v>0.33062056751408386</v>
      </c>
      <c r="C49" s="140"/>
      <c r="D49" s="188"/>
      <c r="E49" s="147"/>
      <c r="F49" s="199"/>
      <c r="G49" s="206"/>
      <c r="H49" s="211">
        <v>0.69855343751759136</v>
      </c>
      <c r="I49" s="155"/>
      <c r="J49" s="218"/>
      <c r="K49" s="223"/>
      <c r="L49" s="248"/>
      <c r="M49" s="195"/>
      <c r="N49" s="230"/>
      <c r="O49" s="181">
        <v>0.80792502630587548</v>
      </c>
      <c r="P49" s="172"/>
      <c r="Q49" s="242"/>
      <c r="S49" s="240"/>
      <c r="T49" s="237"/>
      <c r="U49" s="211">
        <v>0.7481388846308733</v>
      </c>
      <c r="V49" s="155"/>
      <c r="W49" s="244"/>
      <c r="X49" s="49"/>
      <c r="Y49" s="49"/>
    </row>
    <row r="50" spans="1:25" x14ac:dyDescent="0.2">
      <c r="A50" s="175"/>
      <c r="B50" s="181">
        <v>1.4105860992391865</v>
      </c>
      <c r="C50" s="140">
        <f>AVERAGE(B36:B50)</f>
        <v>1.1540779023427745</v>
      </c>
      <c r="D50" s="188"/>
      <c r="E50" s="147"/>
      <c r="F50" s="199"/>
      <c r="G50" s="206"/>
      <c r="H50" s="211">
        <v>1.0818700996375634</v>
      </c>
      <c r="I50" s="155">
        <f>AVERAGE(H36:H50)</f>
        <v>1.0118881891309461</v>
      </c>
      <c r="J50" s="218"/>
      <c r="K50" s="223"/>
      <c r="L50" s="248"/>
      <c r="M50" s="195"/>
      <c r="N50" s="230"/>
      <c r="O50" s="181">
        <v>1.6206791540550021</v>
      </c>
      <c r="P50" s="172">
        <f>AVERAGE(O36:O50)</f>
        <v>1.3586276970198221</v>
      </c>
      <c r="Q50" s="242"/>
      <c r="S50" s="240"/>
      <c r="T50" s="237"/>
      <c r="U50" s="211">
        <v>0.98989745948029118</v>
      </c>
      <c r="V50" s="155">
        <f>AVERAGE(U36:U50)</f>
        <v>1.0861612589869385</v>
      </c>
      <c r="W50" s="244"/>
      <c r="X50" s="49"/>
      <c r="Y50" s="49"/>
    </row>
    <row r="51" spans="1:25" ht="17" thickBot="1" x14ac:dyDescent="0.25">
      <c r="A51" s="176"/>
      <c r="B51" s="182"/>
      <c r="C51" s="142"/>
      <c r="D51" s="189"/>
      <c r="E51" s="149"/>
      <c r="F51" s="201"/>
      <c r="G51" s="207"/>
      <c r="H51" s="212"/>
      <c r="I51" s="157"/>
      <c r="J51" s="219"/>
      <c r="K51" s="224"/>
      <c r="L51" s="165"/>
      <c r="M51" s="250"/>
      <c r="N51" s="231"/>
      <c r="O51" s="183"/>
      <c r="P51" s="183"/>
      <c r="Q51" s="138"/>
      <c r="R51" s="138"/>
      <c r="S51" s="138"/>
      <c r="T51" s="213"/>
      <c r="U51" s="213"/>
      <c r="V51" s="213"/>
      <c r="W51" s="138"/>
      <c r="X51" s="138"/>
      <c r="Y51" s="138"/>
    </row>
    <row r="52" spans="1:25" x14ac:dyDescent="0.2">
      <c r="A52" s="246" t="s">
        <v>208</v>
      </c>
      <c r="B52" s="184">
        <v>0.7554308280167743</v>
      </c>
      <c r="C52" s="143"/>
      <c r="D52" s="246" t="s">
        <v>208</v>
      </c>
      <c r="E52" s="152">
        <v>0.94723822964638216</v>
      </c>
      <c r="F52" s="202"/>
      <c r="G52" s="246" t="s">
        <v>208</v>
      </c>
      <c r="H52" s="214">
        <v>0.72774251685315183</v>
      </c>
      <c r="I52" s="158"/>
      <c r="J52" s="246" t="s">
        <v>208</v>
      </c>
      <c r="K52" s="226">
        <v>1.1210852719357614</v>
      </c>
      <c r="L52" s="170"/>
      <c r="M52" s="254"/>
    </row>
    <row r="53" spans="1:25" x14ac:dyDescent="0.2">
      <c r="A53" s="178"/>
      <c r="B53" s="182">
        <v>1.7649565651234451</v>
      </c>
      <c r="C53" s="142"/>
      <c r="D53" s="189"/>
      <c r="E53" s="149">
        <v>1.3843992944500285</v>
      </c>
      <c r="F53" s="201"/>
      <c r="G53" s="207"/>
      <c r="H53" s="212">
        <v>0.62408566158823398</v>
      </c>
      <c r="I53" s="159"/>
      <c r="J53" s="219"/>
      <c r="K53" s="224">
        <v>1.650635497614575</v>
      </c>
      <c r="L53" s="168"/>
      <c r="M53" s="254"/>
    </row>
    <row r="54" spans="1:25" x14ac:dyDescent="0.2">
      <c r="A54" s="178"/>
      <c r="B54" s="182">
        <v>1.5486297461031244</v>
      </c>
      <c r="C54" s="142"/>
      <c r="D54" s="189"/>
      <c r="E54" s="149">
        <v>0.57767809607466214</v>
      </c>
      <c r="F54" s="201"/>
      <c r="G54" s="207"/>
      <c r="H54" s="212">
        <v>0.53845676833981215</v>
      </c>
      <c r="I54" s="159"/>
      <c r="J54" s="219"/>
      <c r="K54" s="224">
        <v>1.3148784472121067</v>
      </c>
      <c r="L54" s="168"/>
      <c r="M54" s="254"/>
    </row>
    <row r="55" spans="1:25" x14ac:dyDescent="0.2">
      <c r="A55" s="178"/>
      <c r="B55" s="182">
        <v>0.96274279351108416</v>
      </c>
      <c r="C55" s="142"/>
      <c r="D55" s="189"/>
      <c r="E55" s="149">
        <v>0.61598686097139344</v>
      </c>
      <c r="F55" s="201"/>
      <c r="G55" s="207"/>
      <c r="H55" s="212">
        <v>0.39198546645068338</v>
      </c>
      <c r="I55" s="159"/>
      <c r="J55" s="219"/>
      <c r="K55" s="224">
        <v>0.42928862321506334</v>
      </c>
      <c r="L55" s="168"/>
      <c r="M55" s="254"/>
    </row>
    <row r="56" spans="1:25" x14ac:dyDescent="0.2">
      <c r="A56" s="178"/>
      <c r="B56" s="182">
        <v>0.29573611946915274</v>
      </c>
      <c r="C56" s="142"/>
      <c r="D56" s="189"/>
      <c r="E56" s="149">
        <v>0.89315608863242058</v>
      </c>
      <c r="F56" s="201"/>
      <c r="G56" s="207"/>
      <c r="H56" s="212">
        <v>0.30410198730299587</v>
      </c>
      <c r="I56" s="159"/>
      <c r="J56" s="219"/>
      <c r="K56" s="224">
        <v>0.49914414034625521</v>
      </c>
      <c r="L56" s="168"/>
      <c r="M56" s="254"/>
    </row>
    <row r="57" spans="1:25" x14ac:dyDescent="0.2">
      <c r="A57" s="178"/>
      <c r="B57" s="182">
        <v>1.1204817897899635</v>
      </c>
      <c r="C57" s="142"/>
      <c r="D57" s="189"/>
      <c r="E57" s="149">
        <v>0.46275529145551941</v>
      </c>
      <c r="F57" s="201"/>
      <c r="G57" s="207"/>
      <c r="H57" s="212">
        <v>0.83815963974481467</v>
      </c>
      <c r="I57" s="159"/>
      <c r="J57" s="219"/>
      <c r="K57" s="224">
        <v>0.8529291527652193</v>
      </c>
      <c r="L57" s="168"/>
      <c r="M57" s="254"/>
    </row>
    <row r="58" spans="1:25" x14ac:dyDescent="0.2">
      <c r="A58" s="178"/>
      <c r="B58" s="182">
        <v>0.71036179549329781</v>
      </c>
      <c r="C58" s="142"/>
      <c r="D58" s="189"/>
      <c r="E58" s="149">
        <v>1.1207506020424918</v>
      </c>
      <c r="F58" s="201"/>
      <c r="G58" s="207"/>
      <c r="H58" s="212">
        <v>1.3023617750554417</v>
      </c>
      <c r="I58" s="159"/>
      <c r="J58" s="219"/>
      <c r="K58" s="224">
        <v>1.1481263424427424</v>
      </c>
      <c r="L58" s="168"/>
      <c r="M58" s="254"/>
    </row>
    <row r="59" spans="1:25" x14ac:dyDescent="0.2">
      <c r="A59" s="178"/>
      <c r="B59" s="182">
        <v>1.0573865402855167</v>
      </c>
      <c r="C59" s="142"/>
      <c r="D59" s="189"/>
      <c r="E59" s="149">
        <v>0.73767167825280688</v>
      </c>
      <c r="F59" s="201"/>
      <c r="G59" s="207"/>
      <c r="H59" s="212">
        <v>1.7237494637418578</v>
      </c>
      <c r="I59" s="159"/>
      <c r="J59" s="219"/>
      <c r="K59" s="224">
        <v>0.49238387271950995</v>
      </c>
      <c r="L59" s="168"/>
      <c r="M59" s="254"/>
    </row>
    <row r="60" spans="1:25" x14ac:dyDescent="0.2">
      <c r="A60" s="178"/>
      <c r="B60" s="182">
        <v>0.63149316987162096</v>
      </c>
      <c r="C60" s="142"/>
      <c r="D60" s="189"/>
      <c r="E60" s="149">
        <v>0.7173908753725714</v>
      </c>
      <c r="F60" s="201"/>
      <c r="G60" s="207"/>
      <c r="H60" s="212">
        <v>1.4060186303203595</v>
      </c>
      <c r="I60" s="159"/>
      <c r="J60" s="219"/>
      <c r="K60" s="224">
        <v>0.46759738811179463</v>
      </c>
      <c r="L60" s="168"/>
      <c r="M60" s="254"/>
    </row>
    <row r="61" spans="1:25" x14ac:dyDescent="0.2">
      <c r="A61" s="178"/>
      <c r="B61" s="182">
        <v>1.5689105489833601</v>
      </c>
      <c r="C61" s="142"/>
      <c r="D61" s="189"/>
      <c r="E61" s="149">
        <v>0.47402124080974428</v>
      </c>
      <c r="F61" s="201"/>
      <c r="G61" s="207"/>
      <c r="H61" s="212">
        <v>0.99589863602369399</v>
      </c>
      <c r="I61" s="159"/>
      <c r="J61" s="219"/>
      <c r="K61" s="224">
        <v>0.92729209665941659</v>
      </c>
      <c r="L61" s="168"/>
      <c r="M61" s="254"/>
    </row>
    <row r="62" spans="1:25" x14ac:dyDescent="0.2">
      <c r="A62" s="178"/>
      <c r="B62" s="182">
        <v>0.99429129078107015</v>
      </c>
      <c r="C62" s="142"/>
      <c r="D62" s="189"/>
      <c r="E62" s="149">
        <v>0.75344505437003706</v>
      </c>
      <c r="F62" s="201"/>
      <c r="G62" s="207"/>
      <c r="H62" s="212">
        <v>0.75253074649639262</v>
      </c>
      <c r="I62" s="159"/>
      <c r="J62" s="219"/>
      <c r="K62" s="224">
        <v>1.3622003205993229</v>
      </c>
      <c r="L62" s="168"/>
      <c r="M62" s="254"/>
    </row>
    <row r="63" spans="1:25" x14ac:dyDescent="0.2">
      <c r="A63" s="178"/>
      <c r="B63" s="182">
        <v>0.71036179549329781</v>
      </c>
      <c r="C63" s="142"/>
      <c r="D63" s="189"/>
      <c r="E63" s="149">
        <v>0.5438785029764619</v>
      </c>
      <c r="F63" s="201"/>
      <c r="G63" s="207"/>
      <c r="H63" s="212">
        <v>0.70746171397291613</v>
      </c>
      <c r="I63" s="159"/>
      <c r="J63" s="219"/>
      <c r="K63" s="224">
        <v>0.65688313662513431</v>
      </c>
      <c r="L63" s="168"/>
      <c r="M63" s="254"/>
    </row>
    <row r="64" spans="1:25" x14ac:dyDescent="0.2">
      <c r="A64" s="178"/>
      <c r="B64" s="182">
        <v>0.7757116308970099</v>
      </c>
      <c r="C64" s="142"/>
      <c r="D64" s="189"/>
      <c r="E64" s="149">
        <v>0.63401482298788925</v>
      </c>
      <c r="F64" s="201"/>
      <c r="G64" s="207"/>
      <c r="H64" s="212">
        <v>1.4150334838463701</v>
      </c>
      <c r="I64" s="159"/>
      <c r="J64" s="219"/>
      <c r="K64" s="224">
        <v>0.54195858697046617</v>
      </c>
      <c r="L64" s="168"/>
      <c r="M64" s="254"/>
    </row>
    <row r="65" spans="1:13" x14ac:dyDescent="0.2">
      <c r="A65" s="178"/>
      <c r="B65" s="182">
        <v>1.2601928240523468</v>
      </c>
      <c r="C65" s="142"/>
      <c r="D65" s="189"/>
      <c r="E65" s="149">
        <v>1.1207506020424918</v>
      </c>
      <c r="F65" s="201"/>
      <c r="G65" s="207"/>
      <c r="H65" s="212">
        <v>0.92829595975624213</v>
      </c>
      <c r="I65" s="159"/>
      <c r="J65" s="219"/>
      <c r="K65" s="224">
        <v>0.52393236998949599</v>
      </c>
      <c r="L65" s="168"/>
      <c r="M65" s="254"/>
    </row>
    <row r="66" spans="1:13" x14ac:dyDescent="0.2">
      <c r="A66" s="178"/>
      <c r="B66" s="182">
        <v>0.84331256212893613</v>
      </c>
      <c r="C66" s="142">
        <f>AVERAGE(B52:B66)</f>
        <v>1.0000000000000002</v>
      </c>
      <c r="D66" s="189"/>
      <c r="E66" s="149">
        <v>0.53711823534971659</v>
      </c>
      <c r="F66" s="201">
        <f>AVERAGE(E52:E66)</f>
        <v>0.76801703169564106</v>
      </c>
      <c r="G66" s="207"/>
      <c r="H66" s="212">
        <v>1.331657431461688</v>
      </c>
      <c r="I66" s="159">
        <f>AVERAGE(H52:H66)</f>
        <v>0.93250265873031035</v>
      </c>
      <c r="J66" s="219"/>
      <c r="K66" s="224">
        <v>0.81462213290401364</v>
      </c>
      <c r="L66" s="253">
        <f>AVERAGE(K52:K66)</f>
        <v>0.85353049200739184</v>
      </c>
      <c r="M66" s="197"/>
    </row>
    <row r="67" spans="1:13" ht="17" thickBot="1" x14ac:dyDescent="0.25">
      <c r="A67" s="179"/>
      <c r="B67" s="185"/>
      <c r="C67" s="144"/>
      <c r="D67" s="191"/>
      <c r="E67" s="153"/>
      <c r="F67" s="203"/>
      <c r="G67" s="209"/>
      <c r="H67" s="215"/>
      <c r="I67" s="160"/>
      <c r="J67" s="221"/>
      <c r="K67" s="227"/>
      <c r="L67" s="252"/>
      <c r="M67" s="197"/>
    </row>
    <row r="68" spans="1:13" x14ac:dyDescent="0.2">
      <c r="M68" s="57"/>
    </row>
    <row r="69" spans="1:13" x14ac:dyDescent="0.2">
      <c r="M69" s="57"/>
    </row>
    <row r="70" spans="1:13" x14ac:dyDescent="0.2">
      <c r="M70" s="57"/>
    </row>
    <row r="71" spans="1:13" x14ac:dyDescent="0.2">
      <c r="M71" s="57"/>
    </row>
    <row r="72" spans="1:13" x14ac:dyDescent="0.2">
      <c r="M72" s="57"/>
    </row>
    <row r="73" spans="1:13" x14ac:dyDescent="0.2">
      <c r="M73" s="57"/>
    </row>
    <row r="74" spans="1:13" x14ac:dyDescent="0.2">
      <c r="M74" s="57"/>
    </row>
    <row r="75" spans="1:13" x14ac:dyDescent="0.2">
      <c r="M75" s="57"/>
    </row>
    <row r="76" spans="1:13" x14ac:dyDescent="0.2">
      <c r="M76" s="57"/>
    </row>
    <row r="77" spans="1:13" x14ac:dyDescent="0.2">
      <c r="M77" s="57"/>
    </row>
    <row r="78" spans="1:13" x14ac:dyDescent="0.2">
      <c r="M78" s="57"/>
    </row>
    <row r="79" spans="1:13" x14ac:dyDescent="0.2">
      <c r="M79" s="57"/>
    </row>
    <row r="80" spans="1:13" x14ac:dyDescent="0.2">
      <c r="M80" s="57"/>
    </row>
    <row r="81" spans="13:13" x14ac:dyDescent="0.2">
      <c r="M81" s="57"/>
    </row>
    <row r="82" spans="13:13" x14ac:dyDescent="0.2">
      <c r="M82" s="57"/>
    </row>
    <row r="83" spans="13:13" x14ac:dyDescent="0.2">
      <c r="M83" s="57"/>
    </row>
    <row r="84" spans="13:13" x14ac:dyDescent="0.2">
      <c r="M84" s="57"/>
    </row>
    <row r="85" spans="13:13" x14ac:dyDescent="0.2">
      <c r="M85" s="57"/>
    </row>
    <row r="86" spans="13:13" x14ac:dyDescent="0.2">
      <c r="M86" s="57"/>
    </row>
    <row r="87" spans="13:13" x14ac:dyDescent="0.2">
      <c r="M87" s="57"/>
    </row>
    <row r="88" spans="13:13" x14ac:dyDescent="0.2">
      <c r="M88" s="57"/>
    </row>
    <row r="89" spans="13:13" x14ac:dyDescent="0.2">
      <c r="M89" s="57"/>
    </row>
    <row r="90" spans="13:13" x14ac:dyDescent="0.2">
      <c r="M90" s="57"/>
    </row>
    <row r="91" spans="13:13" x14ac:dyDescent="0.2">
      <c r="M91" s="57"/>
    </row>
    <row r="92" spans="13:13" x14ac:dyDescent="0.2">
      <c r="M92" s="57"/>
    </row>
    <row r="93" spans="13:13" x14ac:dyDescent="0.2">
      <c r="M93" s="57"/>
    </row>
    <row r="94" spans="13:13" x14ac:dyDescent="0.2">
      <c r="M94" s="57"/>
    </row>
    <row r="95" spans="13:13" x14ac:dyDescent="0.2">
      <c r="M95" s="57"/>
    </row>
    <row r="96" spans="13:13" x14ac:dyDescent="0.2">
      <c r="M96" s="57"/>
    </row>
    <row r="97" spans="13:13" x14ac:dyDescent="0.2">
      <c r="M97" s="57"/>
    </row>
    <row r="98" spans="13:13" x14ac:dyDescent="0.2">
      <c r="M98" s="57"/>
    </row>
    <row r="99" spans="13:13" x14ac:dyDescent="0.2">
      <c r="M99" s="57"/>
    </row>
    <row r="100" spans="13:13" x14ac:dyDescent="0.2">
      <c r="M100" s="57"/>
    </row>
    <row r="101" spans="13:13" x14ac:dyDescent="0.2">
      <c r="M101" s="57"/>
    </row>
    <row r="102" spans="13:13" x14ac:dyDescent="0.2">
      <c r="M102" s="57"/>
    </row>
    <row r="103" spans="13:13" x14ac:dyDescent="0.2">
      <c r="M103" s="57"/>
    </row>
    <row r="104" spans="13:13" x14ac:dyDescent="0.2">
      <c r="M104" s="57"/>
    </row>
    <row r="105" spans="13:13" x14ac:dyDescent="0.2">
      <c r="M105" s="57"/>
    </row>
    <row r="106" spans="13:13" x14ac:dyDescent="0.2">
      <c r="M106" s="57"/>
    </row>
    <row r="107" spans="13:13" x14ac:dyDescent="0.2">
      <c r="M107" s="57"/>
    </row>
    <row r="108" spans="13:13" x14ac:dyDescent="0.2">
      <c r="M108" s="57"/>
    </row>
    <row r="109" spans="13:13" x14ac:dyDescent="0.2">
      <c r="M109" s="57"/>
    </row>
    <row r="110" spans="13:13" x14ac:dyDescent="0.2">
      <c r="M110" s="57"/>
    </row>
    <row r="111" spans="13:13" x14ac:dyDescent="0.2">
      <c r="M111" s="57"/>
    </row>
    <row r="112" spans="13:13" x14ac:dyDescent="0.2">
      <c r="M112" s="57"/>
    </row>
    <row r="113" spans="13:13" x14ac:dyDescent="0.2">
      <c r="M113" s="57"/>
    </row>
    <row r="114" spans="13:13" x14ac:dyDescent="0.2">
      <c r="M114" s="57"/>
    </row>
    <row r="115" spans="13:13" x14ac:dyDescent="0.2">
      <c r="M115" s="57"/>
    </row>
    <row r="116" spans="13:13" x14ac:dyDescent="0.2">
      <c r="M116" s="57"/>
    </row>
    <row r="117" spans="13:13" x14ac:dyDescent="0.2">
      <c r="M117" s="57"/>
    </row>
    <row r="118" spans="13:13" x14ac:dyDescent="0.2">
      <c r="M118" s="57"/>
    </row>
    <row r="119" spans="13:13" x14ac:dyDescent="0.2">
      <c r="M119" s="57"/>
    </row>
    <row r="120" spans="13:13" x14ac:dyDescent="0.2">
      <c r="M120" s="57"/>
    </row>
    <row r="121" spans="13:13" x14ac:dyDescent="0.2">
      <c r="M121" s="57"/>
    </row>
    <row r="122" spans="13:13" x14ac:dyDescent="0.2">
      <c r="M122" s="57"/>
    </row>
    <row r="123" spans="13:13" x14ac:dyDescent="0.2">
      <c r="M123" s="57"/>
    </row>
    <row r="124" spans="13:13" x14ac:dyDescent="0.2">
      <c r="M124" s="57"/>
    </row>
    <row r="125" spans="13:13" x14ac:dyDescent="0.2">
      <c r="M125" s="57"/>
    </row>
    <row r="126" spans="13:13" x14ac:dyDescent="0.2">
      <c r="M126" s="57"/>
    </row>
    <row r="127" spans="13:13" x14ac:dyDescent="0.2">
      <c r="M127" s="57"/>
    </row>
    <row r="128" spans="13:13" x14ac:dyDescent="0.2">
      <c r="M128" s="57"/>
    </row>
    <row r="129" spans="13:13" x14ac:dyDescent="0.2">
      <c r="M129" s="57"/>
    </row>
    <row r="130" spans="13:13" x14ac:dyDescent="0.2">
      <c r="M130" s="57"/>
    </row>
    <row r="131" spans="13:13" x14ac:dyDescent="0.2">
      <c r="M131" s="57"/>
    </row>
    <row r="132" spans="13:13" x14ac:dyDescent="0.2">
      <c r="M132" s="57"/>
    </row>
    <row r="133" spans="13:13" x14ac:dyDescent="0.2">
      <c r="M133" s="57"/>
    </row>
    <row r="134" spans="13:13" x14ac:dyDescent="0.2">
      <c r="M134" s="57"/>
    </row>
    <row r="135" spans="13:13" x14ac:dyDescent="0.2">
      <c r="M135" s="57"/>
    </row>
    <row r="136" spans="13:13" x14ac:dyDescent="0.2">
      <c r="M136" s="57"/>
    </row>
    <row r="137" spans="13:13" x14ac:dyDescent="0.2">
      <c r="M137" s="57"/>
    </row>
    <row r="138" spans="13:13" x14ac:dyDescent="0.2">
      <c r="M138" s="57"/>
    </row>
    <row r="139" spans="13:13" x14ac:dyDescent="0.2">
      <c r="M139" s="57"/>
    </row>
    <row r="140" spans="13:13" x14ac:dyDescent="0.2">
      <c r="M140" s="57"/>
    </row>
    <row r="141" spans="13:13" x14ac:dyDescent="0.2">
      <c r="M141" s="57"/>
    </row>
    <row r="142" spans="13:13" x14ac:dyDescent="0.2">
      <c r="M142" s="57"/>
    </row>
    <row r="143" spans="13:13" x14ac:dyDescent="0.2">
      <c r="M143" s="57"/>
    </row>
    <row r="144" spans="13:13" x14ac:dyDescent="0.2">
      <c r="M144" s="57"/>
    </row>
    <row r="145" spans="13:13" x14ac:dyDescent="0.2">
      <c r="M145" s="57"/>
    </row>
    <row r="146" spans="13:13" x14ac:dyDescent="0.2">
      <c r="M146" s="57"/>
    </row>
    <row r="147" spans="13:13" x14ac:dyDescent="0.2">
      <c r="M147" s="57"/>
    </row>
    <row r="148" spans="13:13" x14ac:dyDescent="0.2">
      <c r="M148" s="57"/>
    </row>
    <row r="149" spans="13:13" x14ac:dyDescent="0.2">
      <c r="M149" s="57"/>
    </row>
    <row r="150" spans="13:13" x14ac:dyDescent="0.2">
      <c r="M150" s="57"/>
    </row>
    <row r="151" spans="13:13" x14ac:dyDescent="0.2">
      <c r="M151" s="57"/>
    </row>
    <row r="152" spans="13:13" x14ac:dyDescent="0.2">
      <c r="M152" s="57"/>
    </row>
    <row r="153" spans="13:13" x14ac:dyDescent="0.2">
      <c r="M153" s="57"/>
    </row>
    <row r="154" spans="13:13" x14ac:dyDescent="0.2">
      <c r="M154" s="57"/>
    </row>
    <row r="155" spans="13:13" x14ac:dyDescent="0.2">
      <c r="M155" s="57"/>
    </row>
    <row r="156" spans="13:13" x14ac:dyDescent="0.2">
      <c r="M156" s="57"/>
    </row>
    <row r="157" spans="13:13" x14ac:dyDescent="0.2">
      <c r="M157" s="57"/>
    </row>
    <row r="158" spans="13:13" x14ac:dyDescent="0.2">
      <c r="M158" s="57"/>
    </row>
    <row r="159" spans="13:13" x14ac:dyDescent="0.2">
      <c r="M159" s="57"/>
    </row>
    <row r="160" spans="13:13" x14ac:dyDescent="0.2">
      <c r="M160" s="57"/>
    </row>
    <row r="161" spans="13:13" x14ac:dyDescent="0.2">
      <c r="M161" s="57"/>
    </row>
    <row r="162" spans="13:13" x14ac:dyDescent="0.2">
      <c r="M162" s="57"/>
    </row>
    <row r="163" spans="13:13" x14ac:dyDescent="0.2">
      <c r="M163" s="57"/>
    </row>
    <row r="164" spans="13:13" x14ac:dyDescent="0.2">
      <c r="M164" s="57"/>
    </row>
    <row r="165" spans="13:13" x14ac:dyDescent="0.2">
      <c r="M165" s="57"/>
    </row>
    <row r="166" spans="13:13" x14ac:dyDescent="0.2">
      <c r="M166" s="57"/>
    </row>
    <row r="167" spans="13:13" x14ac:dyDescent="0.2">
      <c r="M167" s="57"/>
    </row>
    <row r="168" spans="13:13" x14ac:dyDescent="0.2">
      <c r="M168" s="57"/>
    </row>
    <row r="169" spans="13:13" x14ac:dyDescent="0.2">
      <c r="M169" s="57"/>
    </row>
    <row r="170" spans="13:13" x14ac:dyDescent="0.2">
      <c r="M170" s="57"/>
    </row>
    <row r="171" spans="13:13" x14ac:dyDescent="0.2">
      <c r="M171" s="57"/>
    </row>
    <row r="172" spans="13:13" x14ac:dyDescent="0.2">
      <c r="M172" s="57"/>
    </row>
    <row r="173" spans="13:13" x14ac:dyDescent="0.2">
      <c r="M173" s="57"/>
    </row>
    <row r="174" spans="13:13" x14ac:dyDescent="0.2">
      <c r="M174" s="57"/>
    </row>
    <row r="175" spans="13:13" x14ac:dyDescent="0.2">
      <c r="M175" s="57"/>
    </row>
    <row r="176" spans="13:13" x14ac:dyDescent="0.2">
      <c r="M176" s="57"/>
    </row>
    <row r="177" spans="13:13" x14ac:dyDescent="0.2">
      <c r="M177" s="57"/>
    </row>
    <row r="178" spans="13:13" x14ac:dyDescent="0.2">
      <c r="M178" s="57"/>
    </row>
    <row r="179" spans="13:13" x14ac:dyDescent="0.2">
      <c r="M179" s="57"/>
    </row>
    <row r="180" spans="13:13" x14ac:dyDescent="0.2">
      <c r="M180" s="57"/>
    </row>
    <row r="181" spans="13:13" x14ac:dyDescent="0.2">
      <c r="M181" s="57"/>
    </row>
    <row r="182" spans="13:13" x14ac:dyDescent="0.2">
      <c r="M182" s="57"/>
    </row>
    <row r="183" spans="13:13" x14ac:dyDescent="0.2">
      <c r="M183" s="57"/>
    </row>
    <row r="184" spans="13:13" x14ac:dyDescent="0.2">
      <c r="M184" s="57"/>
    </row>
    <row r="185" spans="13:13" x14ac:dyDescent="0.2">
      <c r="M185" s="57"/>
    </row>
    <row r="186" spans="13:13" x14ac:dyDescent="0.2">
      <c r="M186" s="57"/>
    </row>
    <row r="187" spans="13:13" x14ac:dyDescent="0.2">
      <c r="M187" s="57"/>
    </row>
    <row r="188" spans="13:13" x14ac:dyDescent="0.2">
      <c r="M188" s="57"/>
    </row>
    <row r="189" spans="13:13" x14ac:dyDescent="0.2">
      <c r="M189" s="57"/>
    </row>
    <row r="190" spans="13:13" x14ac:dyDescent="0.2">
      <c r="M190" s="57"/>
    </row>
    <row r="191" spans="13:13" x14ac:dyDescent="0.2">
      <c r="M191" s="57"/>
    </row>
    <row r="192" spans="13:13" x14ac:dyDescent="0.2">
      <c r="M192" s="57"/>
    </row>
    <row r="193" spans="13:13" x14ac:dyDescent="0.2">
      <c r="M193" s="57"/>
    </row>
    <row r="194" spans="13:13" x14ac:dyDescent="0.2">
      <c r="M194" s="57"/>
    </row>
    <row r="195" spans="13:13" x14ac:dyDescent="0.2">
      <c r="M195" s="57"/>
    </row>
    <row r="196" spans="13:13" x14ac:dyDescent="0.2">
      <c r="M196" s="57"/>
    </row>
    <row r="197" spans="13:13" x14ac:dyDescent="0.2">
      <c r="M197" s="57"/>
    </row>
    <row r="198" spans="13:13" x14ac:dyDescent="0.2">
      <c r="M198" s="57"/>
    </row>
    <row r="199" spans="13:13" x14ac:dyDescent="0.2">
      <c r="M199" s="57"/>
    </row>
    <row r="200" spans="13:13" x14ac:dyDescent="0.2">
      <c r="M200" s="57"/>
    </row>
    <row r="201" spans="13:13" x14ac:dyDescent="0.2">
      <c r="M201" s="57"/>
    </row>
    <row r="202" spans="13:13" x14ac:dyDescent="0.2">
      <c r="M202" s="57"/>
    </row>
    <row r="203" spans="13:13" x14ac:dyDescent="0.2">
      <c r="M203" s="57"/>
    </row>
    <row r="204" spans="13:13" x14ac:dyDescent="0.2">
      <c r="M204" s="57"/>
    </row>
    <row r="205" spans="13:13" x14ac:dyDescent="0.2">
      <c r="M205" s="57"/>
    </row>
    <row r="206" spans="13:13" x14ac:dyDescent="0.2">
      <c r="M206" s="57"/>
    </row>
    <row r="207" spans="13:13" x14ac:dyDescent="0.2">
      <c r="M207" s="57"/>
    </row>
    <row r="208" spans="13:13" x14ac:dyDescent="0.2">
      <c r="M208" s="57"/>
    </row>
    <row r="209" spans="13:13" x14ac:dyDescent="0.2">
      <c r="M209" s="57"/>
    </row>
    <row r="210" spans="13:13" x14ac:dyDescent="0.2">
      <c r="M210" s="57"/>
    </row>
    <row r="211" spans="13:13" x14ac:dyDescent="0.2">
      <c r="M211" s="57"/>
    </row>
    <row r="212" spans="13:13" x14ac:dyDescent="0.2">
      <c r="M212" s="57"/>
    </row>
    <row r="213" spans="13:13" x14ac:dyDescent="0.2">
      <c r="M213" s="57"/>
    </row>
    <row r="214" spans="13:13" x14ac:dyDescent="0.2">
      <c r="M214" s="57"/>
    </row>
    <row r="215" spans="13:13" x14ac:dyDescent="0.2">
      <c r="M215" s="57"/>
    </row>
    <row r="216" spans="13:13" x14ac:dyDescent="0.2">
      <c r="M216" s="57"/>
    </row>
    <row r="217" spans="13:13" x14ac:dyDescent="0.2">
      <c r="M217" s="57"/>
    </row>
    <row r="218" spans="13:13" x14ac:dyDescent="0.2">
      <c r="M218" s="57"/>
    </row>
    <row r="219" spans="13:13" x14ac:dyDescent="0.2">
      <c r="M219" s="57"/>
    </row>
    <row r="220" spans="13:13" x14ac:dyDescent="0.2">
      <c r="M220" s="57"/>
    </row>
    <row r="221" spans="13:13" x14ac:dyDescent="0.2">
      <c r="M221" s="57"/>
    </row>
    <row r="222" spans="13:13" x14ac:dyDescent="0.2">
      <c r="M222" s="57"/>
    </row>
    <row r="223" spans="13:13" x14ac:dyDescent="0.2">
      <c r="M223" s="57"/>
    </row>
    <row r="224" spans="13:13" x14ac:dyDescent="0.2">
      <c r="M224" s="57"/>
    </row>
    <row r="225" spans="13:13" x14ac:dyDescent="0.2">
      <c r="M225" s="57"/>
    </row>
    <row r="226" spans="13:13" x14ac:dyDescent="0.2">
      <c r="M226" s="57"/>
    </row>
    <row r="227" spans="13:13" x14ac:dyDescent="0.2">
      <c r="M227" s="57"/>
    </row>
    <row r="228" spans="13:13" x14ac:dyDescent="0.2">
      <c r="M228" s="57"/>
    </row>
    <row r="229" spans="13:13" x14ac:dyDescent="0.2">
      <c r="M229" s="57"/>
    </row>
    <row r="230" spans="13:13" x14ac:dyDescent="0.2">
      <c r="M230" s="57"/>
    </row>
    <row r="231" spans="13:13" x14ac:dyDescent="0.2">
      <c r="M231" s="57"/>
    </row>
    <row r="232" spans="13:13" x14ac:dyDescent="0.2">
      <c r="M232" s="57"/>
    </row>
    <row r="233" spans="13:13" x14ac:dyDescent="0.2">
      <c r="M233" s="57"/>
    </row>
    <row r="234" spans="13:13" x14ac:dyDescent="0.2">
      <c r="M234" s="57"/>
    </row>
    <row r="235" spans="13:13" x14ac:dyDescent="0.2">
      <c r="M235" s="57"/>
    </row>
  </sheetData>
  <mergeCells count="10">
    <mergeCell ref="A1:L1"/>
    <mergeCell ref="N1:Y1"/>
    <mergeCell ref="A2:C2"/>
    <mergeCell ref="D2:F2"/>
    <mergeCell ref="G2:I2"/>
    <mergeCell ref="J2:L2"/>
    <mergeCell ref="N2:P2"/>
    <mergeCell ref="Q2:S2"/>
    <mergeCell ref="T2:V2"/>
    <mergeCell ref="W2:Y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1d</vt:lpstr>
      <vt:lpstr>Fig 2e</vt:lpstr>
      <vt:lpstr>Fig 2f</vt:lpstr>
      <vt:lpstr>Fig 2g</vt:lpstr>
      <vt:lpstr>Fig 2h</vt:lpstr>
      <vt:lpstr>Fig 3e,f</vt:lpstr>
      <vt:lpstr>Fig 3i</vt:lpstr>
      <vt:lpstr>Fig 4g-i</vt:lpstr>
      <vt:lpstr>Fig 5d</vt:lpstr>
      <vt:lpstr>Fig 5f</vt:lpstr>
      <vt:lpstr>Fig 5g</vt:lpstr>
      <vt:lpstr>Fig 5h</vt:lpstr>
      <vt:lpstr>Fig 5i</vt:lpstr>
      <vt:lpstr>Fig 6b</vt:lpstr>
      <vt:lpstr>Fig 6c</vt:lpstr>
      <vt:lpstr>Fig 7f</vt:lpstr>
      <vt:lpstr>Supp Fig 4b</vt:lpstr>
      <vt:lpstr>Supp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schoofs</dc:creator>
  <cp:lastModifiedBy>Mäkinen, Taija M</cp:lastModifiedBy>
  <dcterms:created xsi:type="dcterms:W3CDTF">2025-04-22T15:02:46Z</dcterms:created>
  <dcterms:modified xsi:type="dcterms:W3CDTF">2026-01-26T03:58:33Z</dcterms:modified>
</cp:coreProperties>
</file>