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9"/>
  <workbookPr/>
  <mc:AlternateContent xmlns:mc="http://schemas.openxmlformats.org/markup-compatibility/2006">
    <mc:Choice Requires="x15">
      <x15ac:absPath xmlns:x15ac="http://schemas.microsoft.com/office/spreadsheetml/2010/11/ac" url="/Users/maminoux/Desktop/Nature Communication submission/Ben Zouari-Nat Comm_Submission_Final formating/Submission_30.04.2026 /Supplementary Data/"/>
    </mc:Choice>
  </mc:AlternateContent>
  <xr:revisionPtr revIDLastSave="0" documentId="13_ncr:1_{418F0CA7-B2D3-034B-87E1-16C677B198CD}" xr6:coauthVersionLast="47" xr6:coauthVersionMax="47" xr10:uidLastSave="{00000000-0000-0000-0000-000000000000}"/>
  <bookViews>
    <workbookView xWindow="0" yWindow="660" windowWidth="30240" windowHeight="17400" xr2:uid="{00000000-000D-0000-FFFF-FFFF00000000}"/>
  </bookViews>
  <sheets>
    <sheet name="Export Summary" sheetId="1" r:id="rId1"/>
    <sheet name="PCHiC" sheetId="2" r:id="rId2"/>
    <sheet name="HiC"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 i="3" l="1" a="1"/>
  <c r="I8" i="3" s="1"/>
  <c r="H8" i="3" a="1"/>
  <c r="H8" i="3" s="1"/>
  <c r="G8" i="3" a="1"/>
  <c r="G8" i="3"/>
  <c r="F8" i="3" a="1"/>
  <c r="F8" i="3"/>
  <c r="E8" i="3" a="1"/>
  <c r="E8" i="3"/>
  <c r="D8" i="3" a="1"/>
  <c r="D8" i="3" s="1"/>
  <c r="C8" i="3" a="1"/>
  <c r="C8" i="3"/>
  <c r="B8" i="3" a="1"/>
  <c r="B8" i="3"/>
  <c r="E39" i="2" a="1"/>
  <c r="E39" i="2"/>
  <c r="D39" i="2" a="1"/>
  <c r="D39" i="2"/>
  <c r="C39" i="2" a="1"/>
  <c r="C39" i="2" s="1"/>
  <c r="B39" i="2" a="1"/>
  <c r="B39" i="2" s="1"/>
  <c r="I28" i="2" a="1"/>
  <c r="I28" i="2" s="1"/>
  <c r="H28" i="2" a="1"/>
  <c r="H28" i="2"/>
  <c r="G28" i="2" a="1"/>
  <c r="G28" i="2"/>
  <c r="F28" i="2" a="1"/>
  <c r="F28" i="2"/>
  <c r="E28" i="2" a="1"/>
  <c r="E28" i="2" s="1"/>
  <c r="D28" i="2" a="1"/>
  <c r="D28" i="2"/>
  <c r="C28" i="2" a="1"/>
  <c r="C28" i="2"/>
  <c r="B28" i="2" a="1"/>
  <c r="B28" i="2"/>
  <c r="I18" i="2" a="1"/>
  <c r="I18" i="2"/>
  <c r="H18" i="2" a="1"/>
  <c r="H18" i="2"/>
  <c r="G18" i="2" a="1"/>
  <c r="G18" i="2" s="1"/>
  <c r="F18" i="2" a="1"/>
  <c r="F18" i="2"/>
  <c r="E18" i="2" a="1"/>
  <c r="E18" i="2"/>
  <c r="D18" i="2" a="1"/>
  <c r="D18" i="2"/>
  <c r="K7" i="2" a="1"/>
  <c r="K7" i="2"/>
  <c r="J7" i="2" a="1"/>
  <c r="J7" i="2" s="1"/>
  <c r="G7" i="2" a="1"/>
  <c r="G7" i="2" s="1"/>
  <c r="F7" i="2" a="1"/>
  <c r="F7" i="2"/>
  <c r="E7" i="2" a="1"/>
  <c r="E7" i="2"/>
  <c r="D7" i="2" a="1"/>
  <c r="D7" i="2"/>
  <c r="C7" i="2" a="1"/>
  <c r="C7" i="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<sst xmlns="http://schemas.openxmlformats.org/spreadsheetml/2006/main" count="145" uniqueCount="119">
  <si>
    <t>This document was exported from Numbers. Each table was converted to an Excel worksheet. All other objects on each Numbers sheet were placed on separate worksheets. Please be aware that formula calculations may differ in Excel.</t>
  </si>
  <si>
    <t>Numbers Sheet Name</t>
  </si>
  <si>
    <t>Excel Worksheet Name</t>
  </si>
  <si>
    <t>PCHiC</t>
  </si>
  <si>
    <t>Quality Control of PCHiC</t>
  </si>
  <si>
    <t>Premigratory progenitors E8.5 WT</t>
  </si>
  <si>
    <t>FNP E10.5 WT CNCCs</t>
  </si>
  <si>
    <t>Mx E10.5 WT CNCCs</t>
  </si>
  <si>
    <t>Md  E10.5 WT CNCCs</t>
  </si>
  <si>
    <t>PA2  E10.5 WT CNCCs</t>
  </si>
  <si>
    <t>1 Bio Rep(2609F1-1)</t>
  </si>
  <si>
    <t>2 Bio Rep(2673F1-1)</t>
  </si>
  <si>
    <t>1 Bio Rep(2375F1-2)</t>
  </si>
  <si>
    <t>2 Bio Rep(2519F1-1)</t>
  </si>
  <si>
    <t>1 Bio Rep(2371F1-1)</t>
  </si>
  <si>
    <t>2 Bio Rep(2520F1-1)</t>
  </si>
  <si>
    <t>1 Bio Rep (2352F1-1 &amp; 2352F1-2)</t>
  </si>
  <si>
    <t>2 Bio Rep(2503F1-1)</t>
  </si>
  <si>
    <t>1 Bio Rep(2376F1-1)</t>
  </si>
  <si>
    <t>2 Bio Rep(2554F1-2)</t>
  </si>
  <si>
    <t>Total Reads</t>
  </si>
  <si>
    <t>428,661,434</t>
  </si>
  <si>
    <t>486,239,582</t>
  </si>
  <si>
    <t>384,328,021</t>
  </si>
  <si>
    <t>436,747,354</t>
  </si>
  <si>
    <t>359,350,191</t>
  </si>
  <si>
    <t>426,185,829</t>
  </si>
  <si>
    <t>320,825,060</t>
  </si>
  <si>
    <t>597,192,885</t>
  </si>
  <si>
    <t>356,809,168</t>
  </si>
  <si>
    <t>372,004,929</t>
  </si>
  <si>
    <t>Mapped (mean  R1 &amp; R2)%</t>
  </si>
  <si>
    <t>Paired %</t>
  </si>
  <si>
    <t>Valid %</t>
  </si>
  <si>
    <t>Unique %</t>
  </si>
  <si>
    <t>Capture Efficiency %</t>
  </si>
  <si>
    <t>FNP E11.5 WT CNCCs</t>
  </si>
  <si>
    <t>Mx E11.5 WT CNCCs</t>
  </si>
  <si>
    <t>Md  E11.5 WT CNCCs</t>
  </si>
  <si>
    <t>PA2  E11.5 WT CNCCs</t>
  </si>
  <si>
    <t>1 Bio Rep(2960F1-1)</t>
  </si>
  <si>
    <t>2 Bio Rep(3168F1-1)</t>
  </si>
  <si>
    <t>1 Bio Rep(2959F1-1)</t>
  </si>
  <si>
    <t>2 Bio Rep(3169F1-1)</t>
  </si>
  <si>
    <t>1 Bio Rep(2961F1-1)</t>
  </si>
  <si>
    <t>2 Bio Rep(3059F1-1)</t>
  </si>
  <si>
    <t>1 Bio Rep(2962F1-1)</t>
  </si>
  <si>
    <t>2 Bio Rep(3060F1-1)</t>
  </si>
  <si>
    <t>615,373,840</t>
  </si>
  <si>
    <t>563,996,838</t>
  </si>
  <si>
    <t>593,349,920</t>
  </si>
  <si>
    <t>583,866,435</t>
  </si>
  <si>
    <t>588,585,732</t>
  </si>
  <si>
    <t>596,881,388</t>
  </si>
  <si>
    <t>604,577,931</t>
  </si>
  <si>
    <t>596,222,603</t>
  </si>
  <si>
    <t>1 Bio Rep(2969F1-1)</t>
  </si>
  <si>
    <t>2 Bio Rep(3030F1-1)</t>
  </si>
  <si>
    <t>1 Bio Rep(2970F1-1)</t>
  </si>
  <si>
    <t>2 Bio Rep(3031F1-1)</t>
  </si>
  <si>
    <t>1 Bio Rep(2992F1-1)</t>
  </si>
  <si>
    <t>2 Bio Rep(2993F1-1)</t>
  </si>
  <si>
    <t>1 Bio Rep(2971F1-1)</t>
  </si>
  <si>
    <t>2 Bio Rep(2991F1-1)</t>
  </si>
  <si>
    <t>565,565,537</t>
  </si>
  <si>
    <t>599,778,644</t>
  </si>
  <si>
    <t>667,970,151</t>
  </si>
  <si>
    <t>589,710,812</t>
  </si>
  <si>
    <t>552,544,478</t>
  </si>
  <si>
    <t>585,249,453</t>
  </si>
  <si>
    <t>654,354,182</t>
  </si>
  <si>
    <t>629,096,479</t>
  </si>
  <si>
    <t>1 Bio Rep(3394F1-1)</t>
  </si>
  <si>
    <t>2 Bio Rep(3432F1-1)</t>
  </si>
  <si>
    <t>1 Bio Rep(3395F1-1)</t>
  </si>
  <si>
    <t>2 Bio Rep(3433F1-1)</t>
  </si>
  <si>
    <t>1 Bio Rep (3962F2-1)</t>
  </si>
  <si>
    <t>2 Bio Rep(3962F3-1)</t>
  </si>
  <si>
    <t>630,087,544</t>
  </si>
  <si>
    <t>558,018,876</t>
  </si>
  <si>
    <t>649,856,292</t>
  </si>
  <si>
    <t>571,362,415</t>
  </si>
  <si>
    <t>429,230,236</t>
  </si>
  <si>
    <t>448,198,608</t>
  </si>
  <si>
    <t>HiC</t>
  </si>
  <si>
    <t>Quality Control of HiC</t>
  </si>
  <si>
    <t>FNP/Mx/Md  E10.5 WT CNCCs</t>
  </si>
  <si>
    <t>Md E11.5 WT CNCCs</t>
  </si>
  <si>
    <t>PA2 E11.5 WT CNCCs</t>
  </si>
  <si>
    <t>1 Bio Rep (2618F1-1 )</t>
  </si>
  <si>
    <t>1 Bio Rep Tr1(2618F1-2)</t>
  </si>
  <si>
    <t>1 Bio Rep (3454F1-1)</t>
  </si>
  <si>
    <t>1 Bio Rep (3455F1-1 )</t>
  </si>
  <si>
    <t>1 Bio Rep (3495F1-1)</t>
  </si>
  <si>
    <t>1 Bio Rep (3496F1-1 )</t>
  </si>
  <si>
    <t>1 Bio Rep (3408F1-1)</t>
  </si>
  <si>
    <t>1 Bio Rep (3405F1-1)</t>
  </si>
  <si>
    <t>531,480,461</t>
  </si>
  <si>
    <t>498,559,574</t>
  </si>
  <si>
    <t>541,984,085</t>
  </si>
  <si>
    <t>575,331,793</t>
  </si>
  <si>
    <t>489,793,677</t>
  </si>
  <si>
    <t>468,218,640</t>
  </si>
  <si>
    <t>587,425,645</t>
  </si>
  <si>
    <r>
      <t xml:space="preserve">FNP E11.5 </t>
    </r>
    <r>
      <rPr>
        <b/>
        <i/>
        <sz val="12"/>
        <color rgb="FF000000"/>
        <rFont val="Aptos Narrow"/>
      </rPr>
      <t>Ezh2cKO</t>
    </r>
    <r>
      <rPr>
        <b/>
        <sz val="12"/>
        <color indexed="8"/>
        <rFont val="Aptos Narrow"/>
      </rPr>
      <t xml:space="preserve"> CNCCs</t>
    </r>
  </si>
  <si>
    <r>
      <t xml:space="preserve">Mx E11.5 </t>
    </r>
    <r>
      <rPr>
        <b/>
        <i/>
        <sz val="12"/>
        <color rgb="FF000000"/>
        <rFont val="Aptos Narrow"/>
      </rPr>
      <t>Ezh2ckO</t>
    </r>
    <r>
      <rPr>
        <b/>
        <sz val="12"/>
        <color indexed="8"/>
        <rFont val="Aptos Narrow"/>
      </rPr>
      <t xml:space="preserve"> CNCCs</t>
    </r>
  </si>
  <si>
    <r>
      <t xml:space="preserve">Md  E11.5 </t>
    </r>
    <r>
      <rPr>
        <b/>
        <i/>
        <sz val="12"/>
        <color rgb="FF000000"/>
        <rFont val="Aptos Narrow"/>
      </rPr>
      <t>Ezh2cKO</t>
    </r>
    <r>
      <rPr>
        <b/>
        <sz val="12"/>
        <color indexed="8"/>
        <rFont val="Aptos Narrow"/>
      </rPr>
      <t xml:space="preserve"> CNCCs</t>
    </r>
  </si>
  <si>
    <r>
      <t xml:space="preserve">PA2  E11.5 </t>
    </r>
    <r>
      <rPr>
        <b/>
        <i/>
        <sz val="12"/>
        <color rgb="FF000000"/>
        <rFont val="Aptos Narrow"/>
      </rPr>
      <t>Ezh2cKO</t>
    </r>
    <r>
      <rPr>
        <b/>
        <sz val="12"/>
        <color indexed="8"/>
        <rFont val="Aptos Narrow"/>
      </rPr>
      <t xml:space="preserve"> CNCCs</t>
    </r>
  </si>
  <si>
    <r>
      <t xml:space="preserve">Md E11.5 </t>
    </r>
    <r>
      <rPr>
        <b/>
        <i/>
        <sz val="12"/>
        <color rgb="FF000000"/>
        <rFont val="Aptos Narrow (Body)"/>
      </rPr>
      <t xml:space="preserve">Ezh2cKO </t>
    </r>
    <r>
      <rPr>
        <b/>
        <sz val="12"/>
        <color indexed="8"/>
        <rFont val="Aptos Narrow (Body)"/>
      </rPr>
      <t>CNCCs</t>
    </r>
  </si>
  <si>
    <r>
      <t xml:space="preserve">PA2 E11.5 </t>
    </r>
    <r>
      <rPr>
        <b/>
        <i/>
        <sz val="12"/>
        <color rgb="FF000000"/>
        <rFont val="Aptos Narrow (Body)"/>
      </rPr>
      <t>Ezh2cKO</t>
    </r>
    <r>
      <rPr>
        <b/>
        <sz val="12"/>
        <color indexed="8"/>
        <rFont val="Aptos Narrow (Body)"/>
      </rPr>
      <t xml:space="preserve"> CNCCs</t>
    </r>
  </si>
  <si>
    <t>1 Bio Rep (4104F1-1)</t>
  </si>
  <si>
    <r>
      <t xml:space="preserve">Md  E11.5 </t>
    </r>
    <r>
      <rPr>
        <b/>
        <i/>
        <sz val="12"/>
        <color rgb="FF000000"/>
        <rFont val="Aptos Narrow"/>
      </rPr>
      <t>Hoxa2</t>
    </r>
    <r>
      <rPr>
        <b/>
        <sz val="12"/>
        <color indexed="8"/>
        <rFont val="Aptos Narrow"/>
      </rPr>
      <t>PTE-36kb-del</t>
    </r>
  </si>
  <si>
    <r>
      <t xml:space="preserve">PA2  E11.5 </t>
    </r>
    <r>
      <rPr>
        <b/>
        <i/>
        <sz val="12"/>
        <color rgb="FF000000"/>
        <rFont val="Aptos Narrow"/>
      </rPr>
      <t>Hoxa2</t>
    </r>
    <r>
      <rPr>
        <b/>
        <sz val="12"/>
        <color indexed="8"/>
        <rFont val="Aptos Narrow"/>
      </rPr>
      <t>PTE-36kb-del</t>
    </r>
  </si>
  <si>
    <r>
      <t xml:space="preserve">PA2  E11.5 </t>
    </r>
    <r>
      <rPr>
        <b/>
        <i/>
        <sz val="12"/>
        <color rgb="FF000000"/>
        <rFont val="Aptos Narrow"/>
      </rPr>
      <t>Hoxa2</t>
    </r>
    <r>
      <rPr>
        <b/>
        <sz val="12"/>
        <color indexed="8"/>
        <rFont val="Aptos Narrow"/>
      </rPr>
      <t>PTE-42kb-del</t>
    </r>
  </si>
  <si>
    <r>
      <t xml:space="preserve">Md E11.5 </t>
    </r>
    <r>
      <rPr>
        <b/>
        <i/>
        <sz val="12"/>
        <color rgb="FF000000"/>
        <rFont val="Aptos Narrow"/>
      </rPr>
      <t>Hoxa2</t>
    </r>
    <r>
      <rPr>
        <b/>
        <sz val="12"/>
        <color indexed="8"/>
        <rFont val="Aptos Narrow"/>
      </rPr>
      <t>PTE- 36kb-del</t>
    </r>
  </si>
  <si>
    <r>
      <t xml:space="preserve">PA2 E11.5 </t>
    </r>
    <r>
      <rPr>
        <b/>
        <i/>
        <sz val="12"/>
        <color rgb="FF000000"/>
        <rFont val="Aptos Narrow (Body)"/>
      </rPr>
      <t>Hoxa2</t>
    </r>
    <r>
      <rPr>
        <b/>
        <sz val="12"/>
        <color indexed="8"/>
        <rFont val="Aptos Narrow (Body)"/>
      </rPr>
      <t>PTE-36kb-del</t>
    </r>
  </si>
  <si>
    <r>
      <t xml:space="preserve">PA2 E11.5 </t>
    </r>
    <r>
      <rPr>
        <b/>
        <i/>
        <sz val="12"/>
        <color rgb="FF000000"/>
        <rFont val="Aptos Narrow (Body)"/>
      </rPr>
      <t>Hoxa2</t>
    </r>
    <r>
      <rPr>
        <b/>
        <sz val="12"/>
        <color indexed="8"/>
        <rFont val="Aptos Narrow (Body)"/>
      </rPr>
      <t>PTE-42kb-del</t>
    </r>
  </si>
  <si>
    <t>Supplementary Data 2</t>
  </si>
  <si>
    <t>Supplementary Data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</si>
</sst>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indexed="8"/>
      <name val="Aptos Narrow"/>
    </font>
    <font>
      <sz val="14"/>
      <color indexed="8"/>
      <name val="Aptos Narrow"/>
    </font>
    <font>
      <u/>
      <sz val="12"/>
      <color indexed="11"/>
      <name val="Aptos Narrow"/>
    </font>
    <font>
      <b/>
      <sz val="12"/>
      <color indexed="8"/>
      <name val="Aptos Narrow"/>
    </font>
    <font>
      <b/>
      <sz val="18"/>
      <color indexed="8"/>
      <name val="Aptos Narrow (Body)"/>
    </font>
    <font>
      <b/>
      <sz val="12"/>
      <color indexed="8"/>
      <name val="Aptos Narrow (Body)"/>
    </font>
    <font>
      <b/>
      <i/>
      <sz val="12"/>
      <color rgb="FF000000"/>
      <name val="Aptos Narrow"/>
    </font>
    <font>
      <b/>
      <i/>
      <sz val="12"/>
      <color rgb="FF000000"/>
      <name val="Aptos Narrow (Body)"/>
    </font>
  </fonts>
  <fills count="5">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2"/>
        <bgColor auto="1"/>
      </patternFill>
    </fill>
  </fills>
  <borders count="4">
    <border>
      <left/>
      <right/>
      <top/>
      <bottom/>
      <diagonal/>
    </border>
    <border>
      <left style="thin">
        <color indexed="13"/>
      </left>
      <right style="thin">
        <color indexed="13"/>
      </right>
      <top style="thin">
        <color indexed="13"/>
      </top>
      <bottom style="thin">
        <color indexed="13"/>
      </bottom>
      <diagonal/>
    </border>
    <border>
      <left style="thin">
        <color indexed="13"/>
      </left>
      <right/>
      <top style="thin">
        <color indexed="13"/>
      </top>
      <bottom style="thin">
        <color indexed="13"/>
      </bottom>
      <diagonal/>
    </border>
    <border>
      <left/>
      <right style="thin">
        <color indexed="13"/>
      </right>
      <top style="thin">
        <color indexed="13"/>
      </top>
      <bottom style="thin">
        <color indexed="13"/>
      </bottom>
      <diagonal/>
    </border>
  </borders>
  <cellStyleXfs count="1">
    <xf numFmtId="0" fontId="0" fillId="0" borderId="0" applyNumberFormat="0" applyFill="0" applyBorder="0" applyProtection="0"/>
  </cellStyleXfs>
  <cellXfs count="30">
    <xf numFmtId="0" fontId="0" fillId="0" borderId="0" xfId="0"/>
    <xf numFmtId="0" fontId="1" fillId="0" borderId="0" xfId="0" applyFont="1" applyAlignment="1">
      <alignment horizontal="left"/>
    </xf>
    <xf numFmtId="0" fontId="0" fillId="2" borderId="0" xfId="0" applyFill="1" applyAlignment="1">
      <alignment horizontal="left"/>
    </xf>
    <xf numFmtId="0" fontId="0" fillId="3" borderId="0" xfId="0" applyFill="1" applyAlignment="1">
      <alignment horizontal="left"/>
    </xf>
    <xf numFmtId="0" fontId="2" fillId="3" borderId="0" xfId="0" applyFont="1" applyFill="1" applyAlignment="1">
      <alignment horizontal="left"/>
    </xf>
    <xf numFmtId="0" fontId="0" fillId="0" borderId="0" xfId="0" applyNumberFormat="1"/>
    <xf numFmtId="0" fontId="3" fillId="4" borderId="1" xfId="0" applyFont="1" applyFill="1" applyBorder="1"/>
    <xf numFmtId="49" fontId="4" fillId="0" borderId="1" xfId="0" applyNumberFormat="1" applyFont="1" applyBorder="1"/>
    <xf numFmtId="0" fontId="0" fillId="0" borderId="1" xfId="0" applyBorder="1"/>
    <xf numFmtId="0" fontId="3" fillId="0" borderId="1" xfId="0" applyFont="1" applyBorder="1"/>
    <xf numFmtId="49" fontId="0" fillId="0" borderId="1" xfId="0" applyNumberFormat="1" applyBorder="1"/>
    <xf numFmtId="0" fontId="0" fillId="0" borderId="1" xfId="0" applyNumberFormat="1" applyBorder="1"/>
    <xf numFmtId="49" fontId="0" fillId="0" borderId="1" xfId="0" applyNumberFormat="1" applyBorder="1" applyAlignment="1">
      <alignment horizontal="left" vertical="center"/>
    </xf>
    <xf numFmtId="0" fontId="0" fillId="0" borderId="1" xfId="0" applyNumberFormat="1" applyBorder="1" applyAlignment="1">
      <alignment vertical="center"/>
    </xf>
    <xf numFmtId="49" fontId="5" fillId="0" borderId="1" xfId="0" applyNumberFormat="1" applyFont="1" applyBorder="1"/>
    <xf numFmtId="49" fontId="3" fillId="0" borderId="1" xfId="0" applyNumberFormat="1" applyFont="1" applyBorder="1"/>
    <xf numFmtId="49" fontId="5" fillId="0" borderId="1" xfId="0" applyNumberFormat="1" applyFont="1" applyBorder="1" applyAlignment="1">
      <alignment horizontal="left"/>
    </xf>
    <xf numFmtId="0" fontId="5" fillId="0" borderId="1" xfId="0" applyFont="1" applyBorder="1" applyAlignment="1">
      <alignment horizontal="left"/>
    </xf>
    <xf numFmtId="49" fontId="0" fillId="0" borderId="1" xfId="0" applyNumberFormat="1" applyBorder="1" applyAlignment="1">
      <alignment wrapText="1"/>
    </xf>
    <xf numFmtId="49" fontId="1" fillId="0" borderId="1" xfId="0" applyNumberFormat="1" applyFont="1" applyBorder="1" applyAlignment="1">
      <alignment horizontal="right" vertical="center"/>
    </xf>
    <xf numFmtId="49" fontId="0" fillId="0" borderId="1" xfId="0" applyNumberFormat="1" applyBorder="1" applyAlignment="1">
      <alignment horizontal="right"/>
    </xf>
    <xf numFmtId="3" fontId="0" fillId="0" borderId="1" xfId="0" applyNumberFormat="1" applyBorder="1"/>
    <xf numFmtId="0" fontId="0" fillId="0" borderId="0" xfId="0" applyAlignment="1">
      <alignment horizontal="left" wrapText="1"/>
    </xf>
    <xf numFmtId="0" fontId="0" fillId="0" borderId="0" xfId="0"/>
    <xf numFmtId="49" fontId="3" fillId="0" borderId="1" xfId="0" applyNumberFormat="1" applyFont="1" applyBorder="1" applyAlignment="1">
      <alignment horizontal="center"/>
    </xf>
    <xf numFmtId="0" fontId="3" fillId="0" borderId="1" xfId="0" applyFont="1" applyBorder="1" applyAlignment="1">
      <alignment horizontal="center"/>
    </xf>
    <xf numFmtId="49" fontId="5" fillId="0" borderId="1" xfId="0" applyNumberFormat="1" applyFont="1" applyBorder="1" applyAlignment="1">
      <alignment horizontal="center"/>
    </xf>
    <xf numFmtId="0" fontId="5" fillId="0" borderId="1" xfId="0" applyFont="1" applyBorder="1" applyAlignment="1">
      <alignment horizontal="center"/>
    </xf>
    <xf numFmtId="49" fontId="3" fillId="0" borderId="2" xfId="0" applyNumberFormat="1" applyFont="1" applyBorder="1" applyAlignment="1">
      <alignment horizontal="center" vertical="center"/>
    </xf>
    <xf numFmtId="49" fontId="3" fillId="0" borderId="3" xfId="0" applyNumberFormat="1" applyFont="1" applyBorder="1" applyAlignment="1">
      <alignment horizontal="center" vertical="center"/>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5E88B1"/>
      <rgbColor rgb="FFEEF3F4"/>
      <rgbColor rgb="FF0000FF"/>
      <rgbColor rgb="FFBDC0BF"/>
      <rgbColor rgb="FFAAAAAA"/>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Theme">
      <a:dk1>
        <a:srgbClr val="000000"/>
      </a:dk1>
      <a:lt1>
        <a:srgbClr val="FFFFFF"/>
      </a:lt1>
      <a:dk2>
        <a:srgbClr val="A7A7A7"/>
      </a:dk2>
      <a:lt2>
        <a:srgbClr val="535353"/>
      </a:lt2>
      <a:accent1>
        <a:srgbClr val="156082"/>
      </a:accent1>
      <a:accent2>
        <a:srgbClr val="E97132"/>
      </a:accent2>
      <a:accent3>
        <a:srgbClr val="196B24"/>
      </a:accent3>
      <a:accent4>
        <a:srgbClr val="0F9ED5"/>
      </a:accent4>
      <a:accent5>
        <a:srgbClr val="A02B93"/>
      </a:accent5>
      <a:accent6>
        <a:srgbClr val="4EA72E"/>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905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Aptos Narrow"/>
            <a:ea typeface="Aptos Narrow"/>
            <a:cs typeface="Aptos Narrow"/>
            <a:sym typeface="Aptos Narrow"/>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905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Aptos Narrow"/>
            <a:ea typeface="Aptos Narrow"/>
            <a:cs typeface="Aptos Narrow"/>
            <a:sym typeface="Aptos Narrow"/>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D12"/>
  <sheetViews>
    <sheetView showGridLines="0" tabSelected="1" workbookViewId="0">
      <selection activeCell="D29" sqref="D29"/>
    </sheetView>
  </sheetViews>
  <sheetFormatPr baseColWidth="10" defaultColWidth="10" defaultRowHeight="13" customHeight="1" x14ac:dyDescent="0.2"/>
  <cols>
    <col min="1" max="1" width="2" customWidth="1"/>
    <col min="2" max="4" width="28" customWidth="1"/>
  </cols>
  <sheetData>
    <row r="3" spans="2:4" ht="0" hidden="1" customHeight="1" x14ac:dyDescent="0.2">
      <c r="B3" s="22" t="s">
        <v>0</v>
      </c>
      <c r="C3" s="23"/>
      <c r="D3" s="23"/>
    </row>
    <row r="7" spans="2:4" ht="19" x14ac:dyDescent="0.25">
      <c r="B7" s="1" t="s">
        <v>1</v>
      </c>
      <c r="C7" s="1" t="s">
        <v>118</v>
      </c>
      <c r="D7" s="1" t="s">
        <v>2</v>
      </c>
    </row>
    <row r="9" spans="2:4" ht="16" x14ac:dyDescent="0.2">
      <c r="B9" s="2" t="s">
        <v>3</v>
      </c>
      <c r="C9" s="2"/>
      <c r="D9" s="2"/>
    </row>
    <row r="10" spans="2:4" ht="16" x14ac:dyDescent="0.2">
      <c r="B10" s="3"/>
      <c r="C10" s="3" t="s">
        <v>117</v>
      </c>
      <c r="D10" s="4" t="s">
        <v>3</v>
      </c>
    </row>
    <row r="11" spans="2:4" ht="16" x14ac:dyDescent="0.2">
      <c r="B11" s="2" t="s">
        <v>84</v>
      </c>
      <c r="C11" s="2"/>
      <c r="D11" s="2"/>
    </row>
    <row r="12" spans="2:4" ht="16" x14ac:dyDescent="0.2">
      <c r="B12" s="3"/>
      <c r="C12" s="3" t="s">
        <v>117</v>
      </c>
      <c r="D12" s="4" t="s">
        <v>84</v>
      </c>
    </row>
  </sheetData>
  <mergeCells count="1">
    <mergeCell ref="B3:D3"/>
  </mergeCells>
  <hyperlinks>
    <hyperlink ref="D10" location="'PCHiC'!R1C1" display="PCHiC" xr:uid="{00000000-0004-0000-0000-000000000000}"/>
    <hyperlink ref="D12" location="'HiC'!R1C1" display="HiC"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43"/>
  <sheetViews>
    <sheetView showGridLines="0" topLeftCell="A6" workbookViewId="0">
      <selection activeCell="E47" sqref="E47"/>
    </sheetView>
  </sheetViews>
  <sheetFormatPr baseColWidth="10" defaultColWidth="10.83203125" defaultRowHeight="16" customHeight="1" x14ac:dyDescent="0.2"/>
  <cols>
    <col min="1" max="1" width="22.83203125" style="5" customWidth="1"/>
    <col min="2" max="2" width="19.83203125" style="5" customWidth="1"/>
    <col min="3" max="3" width="18.33203125" style="5" customWidth="1"/>
    <col min="4" max="4" width="18.6640625" style="5" customWidth="1"/>
    <col min="5" max="5" width="18.33203125" style="5" customWidth="1"/>
    <col min="6" max="6" width="24.33203125" style="5" customWidth="1"/>
    <col min="7" max="7" width="21.5" style="5" customWidth="1"/>
    <col min="8" max="8" width="28" style="5" customWidth="1"/>
    <col min="9" max="9" width="23.5" style="5" customWidth="1"/>
    <col min="10" max="10" width="20.1640625" style="5" customWidth="1"/>
    <col min="11" max="11" width="19.33203125" style="5" customWidth="1"/>
    <col min="12" max="27" width="10.83203125" style="5" customWidth="1"/>
    <col min="28" max="16384" width="10.83203125" style="5"/>
  </cols>
  <sheetData>
    <row r="1" spans="1:26" ht="17" customHeight="1" x14ac:dyDescent="0.2">
      <c r="A1" s="6"/>
      <c r="B1" s="6"/>
      <c r="C1" s="6"/>
      <c r="D1" s="6"/>
      <c r="E1" s="6"/>
      <c r="F1" s="6"/>
      <c r="G1" s="6"/>
      <c r="H1" s="6"/>
      <c r="I1" s="6"/>
      <c r="J1" s="6"/>
      <c r="K1" s="6"/>
      <c r="L1" s="6"/>
      <c r="M1" s="6"/>
      <c r="N1" s="6"/>
      <c r="O1" s="6"/>
      <c r="P1" s="6"/>
      <c r="Q1" s="6"/>
      <c r="R1" s="6"/>
      <c r="S1" s="6"/>
      <c r="T1" s="6"/>
      <c r="U1" s="6"/>
      <c r="V1" s="6"/>
      <c r="W1" s="6"/>
      <c r="X1" s="6"/>
      <c r="Y1" s="6"/>
      <c r="Z1" s="6"/>
    </row>
    <row r="2" spans="1:26" ht="24" customHeight="1" x14ac:dyDescent="0.3">
      <c r="A2" s="7" t="s">
        <v>4</v>
      </c>
      <c r="B2" s="8"/>
      <c r="C2" s="8"/>
      <c r="D2" s="8"/>
      <c r="E2" s="8"/>
      <c r="F2" s="8"/>
      <c r="G2" s="8"/>
      <c r="H2" s="8"/>
      <c r="I2" s="8"/>
      <c r="J2" s="8"/>
      <c r="K2" s="8"/>
      <c r="L2" s="8"/>
      <c r="M2" s="8"/>
      <c r="N2" s="8"/>
      <c r="O2" s="8"/>
      <c r="P2" s="8"/>
      <c r="Q2" s="8"/>
      <c r="R2" s="8"/>
      <c r="S2" s="8"/>
      <c r="T2" s="8"/>
      <c r="U2" s="8"/>
      <c r="V2" s="8"/>
      <c r="W2" s="8"/>
      <c r="X2" s="8"/>
      <c r="Y2" s="8"/>
      <c r="Z2" s="8"/>
    </row>
    <row r="3" spans="1:26" ht="17" customHeight="1" x14ac:dyDescent="0.2">
      <c r="A3" s="8"/>
      <c r="B3" s="8"/>
      <c r="C3" s="8"/>
      <c r="D3" s="8"/>
      <c r="E3" s="8"/>
      <c r="F3" s="8"/>
      <c r="G3" s="8"/>
      <c r="H3" s="8"/>
      <c r="I3" s="8"/>
      <c r="J3" s="8"/>
      <c r="K3" s="8"/>
      <c r="L3" s="8"/>
      <c r="M3" s="8"/>
      <c r="N3" s="8"/>
      <c r="O3" s="8"/>
      <c r="P3" s="8"/>
      <c r="Q3" s="8"/>
      <c r="R3" s="8"/>
      <c r="S3" s="8"/>
      <c r="T3" s="8"/>
      <c r="U3" s="8"/>
      <c r="V3" s="8"/>
      <c r="W3" s="8"/>
      <c r="X3" s="8"/>
      <c r="Y3" s="8"/>
      <c r="Z3" s="8"/>
    </row>
    <row r="4" spans="1:26" ht="17" customHeight="1" x14ac:dyDescent="0.2">
      <c r="A4" s="8"/>
      <c r="B4" s="26" t="s">
        <v>5</v>
      </c>
      <c r="C4" s="27"/>
      <c r="D4" s="24" t="s">
        <v>6</v>
      </c>
      <c r="E4" s="25"/>
      <c r="F4" s="24" t="s">
        <v>7</v>
      </c>
      <c r="G4" s="25"/>
      <c r="H4" s="24" t="s">
        <v>8</v>
      </c>
      <c r="I4" s="25"/>
      <c r="J4" s="24" t="s">
        <v>9</v>
      </c>
      <c r="K4" s="25"/>
      <c r="L4" s="8"/>
      <c r="M4" s="8"/>
      <c r="N4" s="8"/>
      <c r="O4" s="8"/>
      <c r="P4" s="8"/>
      <c r="Q4" s="8"/>
      <c r="R4" s="8"/>
      <c r="S4" s="8"/>
      <c r="T4" s="9"/>
      <c r="U4" s="8"/>
      <c r="V4" s="9"/>
      <c r="W4" s="8"/>
      <c r="X4" s="9"/>
      <c r="Y4" s="8"/>
      <c r="Z4" s="9"/>
    </row>
    <row r="5" spans="1:26" ht="17" customHeight="1" x14ac:dyDescent="0.2">
      <c r="A5" s="8"/>
      <c r="B5" s="10" t="s">
        <v>10</v>
      </c>
      <c r="C5" s="10" t="s">
        <v>11</v>
      </c>
      <c r="D5" s="10" t="s">
        <v>12</v>
      </c>
      <c r="E5" s="10" t="s">
        <v>13</v>
      </c>
      <c r="F5" s="10" t="s">
        <v>14</v>
      </c>
      <c r="G5" s="10" t="s">
        <v>15</v>
      </c>
      <c r="H5" s="10" t="s">
        <v>16</v>
      </c>
      <c r="I5" s="10" t="s">
        <v>17</v>
      </c>
      <c r="J5" s="10" t="s">
        <v>18</v>
      </c>
      <c r="K5" s="10" t="s">
        <v>19</v>
      </c>
      <c r="L5" s="8"/>
      <c r="M5" s="8"/>
      <c r="N5" s="8"/>
      <c r="O5" s="8"/>
      <c r="P5" s="8"/>
      <c r="Q5" s="8"/>
      <c r="R5" s="8"/>
      <c r="S5" s="8"/>
      <c r="T5" s="8"/>
      <c r="U5" s="8"/>
      <c r="V5" s="8"/>
      <c r="W5" s="8"/>
      <c r="X5" s="8"/>
      <c r="Y5" s="8"/>
      <c r="Z5" s="8"/>
    </row>
    <row r="6" spans="1:26" ht="17" customHeight="1" x14ac:dyDescent="0.2">
      <c r="A6" s="10" t="s">
        <v>20</v>
      </c>
      <c r="B6" s="10" t="s">
        <v>21</v>
      </c>
      <c r="C6" s="10" t="s">
        <v>22</v>
      </c>
      <c r="D6" s="10" t="s">
        <v>23</v>
      </c>
      <c r="E6" s="10" t="s">
        <v>24</v>
      </c>
      <c r="F6" s="10" t="s">
        <v>25</v>
      </c>
      <c r="G6" s="10" t="s">
        <v>26</v>
      </c>
      <c r="H6" s="10" t="s">
        <v>27</v>
      </c>
      <c r="I6" s="10" t="s">
        <v>28</v>
      </c>
      <c r="J6" s="10" t="s">
        <v>29</v>
      </c>
      <c r="K6" s="10" t="s">
        <v>30</v>
      </c>
      <c r="L6" s="8"/>
      <c r="M6" s="8"/>
      <c r="N6" s="8"/>
      <c r="O6" s="8"/>
      <c r="P6" s="8"/>
      <c r="Q6" s="8"/>
      <c r="R6" s="8"/>
      <c r="S6" s="8"/>
      <c r="T6" s="8"/>
      <c r="U6" s="8"/>
      <c r="V6" s="8"/>
      <c r="W6" s="8"/>
      <c r="X6" s="8"/>
      <c r="Y6" s="8"/>
      <c r="Z6" s="8"/>
    </row>
    <row r="7" spans="1:26" ht="17" customHeight="1" x14ac:dyDescent="0.2">
      <c r="A7" s="10" t="s">
        <v>31</v>
      </c>
      <c r="B7" s="11">
        <v>91.6</v>
      </c>
      <c r="C7" s="11" cm="1">
        <f t="array" ref="C7">(80.1+77.6)/2</f>
        <v>78.849999999999994</v>
      </c>
      <c r="D7" s="11" cm="1">
        <f t="array" ref="D7">(71.6+76)/2</f>
        <v>73.8</v>
      </c>
      <c r="E7" s="11" cm="1">
        <f t="array" ref="E7">(81.6+79.2)/2</f>
        <v>80.400000000000006</v>
      </c>
      <c r="F7" s="11" cm="1">
        <f t="array" ref="F7">(79+76.1)/2</f>
        <v>77.55</v>
      </c>
      <c r="G7" s="11" cm="1">
        <f t="array" ref="G7">(81.1+78.8)/2</f>
        <v>79.949999999999989</v>
      </c>
      <c r="H7" s="11">
        <v>76.400000000000006</v>
      </c>
      <c r="I7" s="11">
        <v>74.400000000000006</v>
      </c>
      <c r="J7" s="11" cm="1">
        <f t="array" ref="J7">(76.2+72.7)/2</f>
        <v>74.45</v>
      </c>
      <c r="K7" s="11" cm="1">
        <f t="array" ref="K7">(81.1+78.8)/2</f>
        <v>79.949999999999989</v>
      </c>
      <c r="L7" s="8"/>
      <c r="M7" s="8"/>
      <c r="N7" s="8"/>
      <c r="O7" s="8"/>
      <c r="P7" s="8"/>
      <c r="Q7" s="8"/>
      <c r="R7" s="8"/>
      <c r="S7" s="8"/>
      <c r="T7" s="8"/>
      <c r="U7" s="8"/>
      <c r="V7" s="8"/>
      <c r="W7" s="8"/>
      <c r="X7" s="8"/>
      <c r="Y7" s="8"/>
      <c r="Z7" s="8"/>
    </row>
    <row r="8" spans="1:26" ht="17" customHeight="1" x14ac:dyDescent="0.2">
      <c r="A8" s="10" t="s">
        <v>32</v>
      </c>
      <c r="B8" s="11">
        <v>69.8</v>
      </c>
      <c r="C8" s="11">
        <v>68.8</v>
      </c>
      <c r="D8" s="11">
        <v>61.7</v>
      </c>
      <c r="E8" s="11">
        <v>70.3</v>
      </c>
      <c r="F8" s="11">
        <v>67</v>
      </c>
      <c r="G8" s="11">
        <v>69.8</v>
      </c>
      <c r="H8" s="11">
        <v>66.599999999999994</v>
      </c>
      <c r="I8" s="11">
        <v>63.9</v>
      </c>
      <c r="J8" s="11">
        <v>62.6</v>
      </c>
      <c r="K8" s="11">
        <v>69.400000000000006</v>
      </c>
      <c r="L8" s="8"/>
      <c r="M8" s="8"/>
      <c r="N8" s="8"/>
      <c r="O8" s="8"/>
      <c r="P8" s="8"/>
      <c r="Q8" s="8"/>
      <c r="R8" s="8"/>
      <c r="S8" s="8"/>
      <c r="T8" s="8"/>
      <c r="U8" s="8"/>
      <c r="V8" s="8"/>
      <c r="W8" s="8"/>
      <c r="X8" s="8"/>
      <c r="Y8" s="8"/>
      <c r="Z8" s="8"/>
    </row>
    <row r="9" spans="1:26" ht="17" customHeight="1" x14ac:dyDescent="0.2">
      <c r="A9" s="10" t="s">
        <v>33</v>
      </c>
      <c r="B9" s="11">
        <v>91.2</v>
      </c>
      <c r="C9" s="11">
        <v>89</v>
      </c>
      <c r="D9" s="11">
        <v>83.3</v>
      </c>
      <c r="E9" s="11">
        <v>84.7</v>
      </c>
      <c r="F9" s="11">
        <v>78.5</v>
      </c>
      <c r="G9" s="11">
        <v>83.8</v>
      </c>
      <c r="H9" s="11">
        <v>77.7</v>
      </c>
      <c r="I9" s="11">
        <v>84.8</v>
      </c>
      <c r="J9" s="11">
        <v>85.1</v>
      </c>
      <c r="K9" s="11">
        <v>85.2</v>
      </c>
      <c r="L9" s="8"/>
      <c r="M9" s="8"/>
      <c r="N9" s="8"/>
      <c r="O9" s="8"/>
      <c r="P9" s="8"/>
      <c r="Q9" s="8"/>
      <c r="R9" s="8"/>
      <c r="S9" s="8"/>
      <c r="T9" s="8"/>
      <c r="U9" s="8"/>
      <c r="V9" s="8"/>
      <c r="W9" s="8"/>
      <c r="X9" s="8"/>
      <c r="Y9" s="8"/>
      <c r="Z9" s="8"/>
    </row>
    <row r="10" spans="1:26" ht="17" customHeight="1" x14ac:dyDescent="0.2">
      <c r="A10" s="10" t="s">
        <v>34</v>
      </c>
      <c r="B10" s="11">
        <v>76.5</v>
      </c>
      <c r="C10" s="11">
        <v>73.22</v>
      </c>
      <c r="D10" s="11">
        <v>82.6</v>
      </c>
      <c r="E10" s="11">
        <v>77.599999999999994</v>
      </c>
      <c r="F10" s="11">
        <v>85.7</v>
      </c>
      <c r="G10" s="11">
        <v>76</v>
      </c>
      <c r="H10" s="11">
        <v>91.4</v>
      </c>
      <c r="I10" s="11">
        <v>80.099999999999994</v>
      </c>
      <c r="J10" s="11">
        <v>85.5</v>
      </c>
      <c r="K10" s="11">
        <v>79</v>
      </c>
      <c r="L10" s="8"/>
      <c r="M10" s="8"/>
      <c r="N10" s="8"/>
      <c r="O10" s="8"/>
      <c r="P10" s="8"/>
      <c r="Q10" s="8"/>
      <c r="R10" s="8"/>
      <c r="S10" s="8"/>
      <c r="T10" s="8"/>
      <c r="U10" s="8"/>
      <c r="V10" s="8"/>
      <c r="W10" s="8"/>
      <c r="X10" s="8"/>
      <c r="Y10" s="8"/>
      <c r="Z10" s="8"/>
    </row>
    <row r="11" spans="1:26" ht="17" customHeight="1" x14ac:dyDescent="0.2">
      <c r="A11" s="10" t="s">
        <v>35</v>
      </c>
      <c r="B11" s="11">
        <v>83.5</v>
      </c>
      <c r="C11" s="11">
        <v>84.91</v>
      </c>
      <c r="D11" s="11">
        <v>70.33</v>
      </c>
      <c r="E11" s="11">
        <v>74.5</v>
      </c>
      <c r="F11" s="11">
        <v>78.3</v>
      </c>
      <c r="G11" s="11">
        <v>74.3</v>
      </c>
      <c r="H11" s="11">
        <v>80</v>
      </c>
      <c r="I11" s="11">
        <v>68.8</v>
      </c>
      <c r="J11" s="11">
        <v>71.3</v>
      </c>
      <c r="K11" s="11">
        <v>72.900000000000006</v>
      </c>
      <c r="L11" s="8"/>
      <c r="M11" s="8"/>
      <c r="N11" s="8"/>
      <c r="O11" s="8"/>
      <c r="P11" s="8"/>
      <c r="Q11" s="8"/>
      <c r="R11" s="8"/>
      <c r="S11" s="8"/>
      <c r="T11" s="8"/>
      <c r="U11" s="8"/>
      <c r="V11" s="8"/>
      <c r="W11" s="8"/>
      <c r="X11" s="8"/>
      <c r="Y11" s="8"/>
      <c r="Z11" s="8"/>
    </row>
    <row r="12" spans="1:26" ht="17"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row>
    <row r="13" spans="1:26" ht="17" customHeight="1" x14ac:dyDescent="0.2">
      <c r="A13" s="8"/>
      <c r="B13" s="8"/>
      <c r="C13" s="8"/>
      <c r="D13" s="8"/>
      <c r="E13" s="8"/>
      <c r="F13" s="8"/>
      <c r="G13" s="8"/>
      <c r="H13" s="8"/>
      <c r="I13" s="8"/>
      <c r="J13" s="8"/>
      <c r="K13" s="8"/>
      <c r="L13" s="8"/>
      <c r="M13" s="8"/>
      <c r="N13" s="8"/>
      <c r="O13" s="8"/>
      <c r="P13" s="8"/>
      <c r="Q13" s="8"/>
      <c r="R13" s="8"/>
      <c r="S13" s="8"/>
      <c r="T13" s="8"/>
      <c r="U13" s="8"/>
      <c r="V13" s="8"/>
      <c r="W13" s="8"/>
      <c r="X13" s="8"/>
      <c r="Y13" s="8"/>
      <c r="Z13" s="8"/>
    </row>
    <row r="14" spans="1:26" ht="17" customHeight="1" x14ac:dyDescent="0.2">
      <c r="A14" s="8"/>
      <c r="B14" s="8"/>
      <c r="C14" s="8"/>
      <c r="D14" s="8"/>
      <c r="E14" s="8"/>
      <c r="F14" s="8"/>
      <c r="G14" s="8"/>
      <c r="H14" s="8"/>
      <c r="I14" s="8"/>
      <c r="J14" s="8"/>
      <c r="K14" s="8"/>
      <c r="L14" s="8"/>
      <c r="M14" s="8"/>
      <c r="N14" s="8"/>
      <c r="O14" s="8"/>
      <c r="P14" s="8"/>
      <c r="Q14" s="8"/>
      <c r="R14" s="8"/>
      <c r="S14" s="8"/>
      <c r="T14" s="8"/>
      <c r="U14" s="8"/>
      <c r="V14" s="8"/>
      <c r="W14" s="8"/>
      <c r="X14" s="8"/>
      <c r="Y14" s="8"/>
      <c r="Z14" s="8"/>
    </row>
    <row r="15" spans="1:26" ht="17" customHeight="1" x14ac:dyDescent="0.2">
      <c r="A15" s="8"/>
      <c r="B15" s="24" t="s">
        <v>36</v>
      </c>
      <c r="C15" s="25"/>
      <c r="D15" s="24" t="s">
        <v>37</v>
      </c>
      <c r="E15" s="25"/>
      <c r="F15" s="24" t="s">
        <v>38</v>
      </c>
      <c r="G15" s="25"/>
      <c r="H15" s="24" t="s">
        <v>39</v>
      </c>
      <c r="I15" s="25"/>
      <c r="J15" s="8"/>
      <c r="K15" s="8"/>
      <c r="L15" s="8"/>
      <c r="M15" s="8"/>
      <c r="N15" s="8"/>
      <c r="O15" s="8"/>
      <c r="P15" s="8"/>
      <c r="Q15" s="8"/>
      <c r="R15" s="8"/>
      <c r="S15" s="8"/>
      <c r="T15" s="8"/>
      <c r="U15" s="8"/>
      <c r="V15" s="8"/>
      <c r="W15" s="8"/>
      <c r="X15" s="8"/>
      <c r="Y15" s="8"/>
      <c r="Z15" s="8"/>
    </row>
    <row r="16" spans="1:26" ht="17" customHeight="1" x14ac:dyDescent="0.2">
      <c r="A16" s="8"/>
      <c r="B16" s="10" t="s">
        <v>40</v>
      </c>
      <c r="C16" s="10" t="s">
        <v>41</v>
      </c>
      <c r="D16" s="10" t="s">
        <v>42</v>
      </c>
      <c r="E16" s="10" t="s">
        <v>43</v>
      </c>
      <c r="F16" s="10" t="s">
        <v>44</v>
      </c>
      <c r="G16" s="10" t="s">
        <v>45</v>
      </c>
      <c r="H16" s="10" t="s">
        <v>46</v>
      </c>
      <c r="I16" s="10" t="s">
        <v>47</v>
      </c>
      <c r="J16" s="8"/>
      <c r="K16" s="8"/>
      <c r="L16" s="8"/>
      <c r="M16" s="8"/>
      <c r="N16" s="8"/>
      <c r="O16" s="8"/>
      <c r="P16" s="8"/>
      <c r="Q16" s="8"/>
      <c r="R16" s="8"/>
      <c r="S16" s="8"/>
      <c r="T16" s="8"/>
      <c r="U16" s="8"/>
      <c r="V16" s="8"/>
      <c r="W16" s="8"/>
      <c r="X16" s="8"/>
      <c r="Y16" s="8"/>
      <c r="Z16" s="8"/>
    </row>
    <row r="17" spans="1:26" ht="17" customHeight="1" x14ac:dyDescent="0.2">
      <c r="A17" s="10" t="s">
        <v>20</v>
      </c>
      <c r="B17" s="10" t="s">
        <v>48</v>
      </c>
      <c r="C17" s="10" t="s">
        <v>49</v>
      </c>
      <c r="D17" s="10" t="s">
        <v>50</v>
      </c>
      <c r="E17" s="10" t="s">
        <v>51</v>
      </c>
      <c r="F17" s="10" t="s">
        <v>52</v>
      </c>
      <c r="G17" s="10" t="s">
        <v>53</v>
      </c>
      <c r="H17" s="10" t="s">
        <v>54</v>
      </c>
      <c r="I17" s="10" t="s">
        <v>55</v>
      </c>
      <c r="J17" s="8"/>
      <c r="K17" s="8"/>
      <c r="L17" s="8"/>
      <c r="M17" s="8"/>
      <c r="N17" s="8"/>
      <c r="O17" s="8"/>
      <c r="P17" s="8"/>
      <c r="Q17" s="8"/>
      <c r="R17" s="8"/>
      <c r="S17" s="8"/>
      <c r="T17" s="8"/>
      <c r="U17" s="8"/>
      <c r="V17" s="8"/>
      <c r="W17" s="8"/>
      <c r="X17" s="8"/>
      <c r="Y17" s="8"/>
      <c r="Z17" s="8"/>
    </row>
    <row r="18" spans="1:26" ht="17" customHeight="1" x14ac:dyDescent="0.2">
      <c r="A18" s="10" t="s">
        <v>31</v>
      </c>
      <c r="B18" s="11">
        <v>72.8</v>
      </c>
      <c r="C18" s="11">
        <v>73.099999999999994</v>
      </c>
      <c r="D18" s="11" cm="1">
        <f t="array" ref="D18">(74.9+71.6)/2</f>
        <v>73.25</v>
      </c>
      <c r="E18" s="11" cm="1">
        <f t="array" ref="E18">(74.2+71.5)/2</f>
        <v>72.849999999999994</v>
      </c>
      <c r="F18" s="11" cm="1">
        <f t="array" ref="F18">(75.2+71.8)/2</f>
        <v>73.5</v>
      </c>
      <c r="G18" s="11" cm="1">
        <f t="array" ref="G18">(73.6+70.5)/2</f>
        <v>72.05</v>
      </c>
      <c r="H18" s="11" cm="1">
        <f t="array" ref="H18">(74.7+71.2)/2</f>
        <v>72.95</v>
      </c>
      <c r="I18" s="11" cm="1">
        <f t="array" ref="I18">(74.2+70.7)/2</f>
        <v>72.45</v>
      </c>
      <c r="J18" s="8"/>
      <c r="K18" s="8"/>
      <c r="L18" s="8"/>
      <c r="M18" s="8"/>
      <c r="N18" s="8"/>
      <c r="O18" s="8"/>
      <c r="P18" s="8"/>
      <c r="Q18" s="8"/>
      <c r="R18" s="8"/>
      <c r="S18" s="8"/>
      <c r="T18" s="8"/>
      <c r="U18" s="8"/>
      <c r="V18" s="8"/>
      <c r="W18" s="8"/>
      <c r="X18" s="8"/>
      <c r="Y18" s="8"/>
      <c r="Z18" s="8"/>
    </row>
    <row r="19" spans="1:26" ht="17" customHeight="1" x14ac:dyDescent="0.2">
      <c r="A19" s="10" t="s">
        <v>32</v>
      </c>
      <c r="B19" s="11">
        <v>62.4</v>
      </c>
      <c r="C19" s="11">
        <v>62.2</v>
      </c>
      <c r="D19" s="11">
        <v>62.3</v>
      </c>
      <c r="E19" s="11">
        <v>62</v>
      </c>
      <c r="F19" s="11">
        <v>62.6</v>
      </c>
      <c r="G19" s="11">
        <v>60.9</v>
      </c>
      <c r="H19" s="11">
        <v>62</v>
      </c>
      <c r="I19" s="11">
        <v>61.4</v>
      </c>
      <c r="J19" s="8"/>
      <c r="K19" s="8"/>
      <c r="L19" s="8"/>
      <c r="M19" s="8"/>
      <c r="N19" s="8"/>
      <c r="O19" s="8"/>
      <c r="P19" s="8"/>
      <c r="Q19" s="8"/>
      <c r="R19" s="8"/>
      <c r="S19" s="8"/>
      <c r="T19" s="8"/>
      <c r="U19" s="8"/>
      <c r="V19" s="8"/>
      <c r="W19" s="8"/>
      <c r="X19" s="8"/>
      <c r="Y19" s="8"/>
      <c r="Z19" s="8"/>
    </row>
    <row r="20" spans="1:26" ht="17" customHeight="1" x14ac:dyDescent="0.2">
      <c r="A20" s="10" t="s">
        <v>33</v>
      </c>
      <c r="B20" s="11">
        <v>90.5</v>
      </c>
      <c r="C20" s="11">
        <v>88.6</v>
      </c>
      <c r="D20" s="11">
        <v>90.8</v>
      </c>
      <c r="E20" s="11">
        <v>87.5</v>
      </c>
      <c r="F20" s="11">
        <v>90.8</v>
      </c>
      <c r="G20" s="11">
        <v>89</v>
      </c>
      <c r="H20" s="11">
        <v>90.4</v>
      </c>
      <c r="I20" s="11">
        <v>90.3</v>
      </c>
      <c r="J20" s="8"/>
      <c r="K20" s="8"/>
      <c r="L20" s="8"/>
      <c r="M20" s="8"/>
      <c r="N20" s="8"/>
      <c r="O20" s="8"/>
      <c r="P20" s="8"/>
      <c r="Q20" s="8"/>
      <c r="R20" s="8"/>
      <c r="S20" s="8"/>
      <c r="T20" s="8"/>
      <c r="U20" s="8"/>
      <c r="V20" s="8"/>
      <c r="W20" s="8"/>
      <c r="X20" s="8"/>
      <c r="Y20" s="8"/>
      <c r="Z20" s="8"/>
    </row>
    <row r="21" spans="1:26" ht="17" customHeight="1" x14ac:dyDescent="0.2">
      <c r="A21" s="10" t="s">
        <v>34</v>
      </c>
      <c r="B21" s="11">
        <v>81.400000000000006</v>
      </c>
      <c r="C21" s="11">
        <v>86.2</v>
      </c>
      <c r="D21" s="11">
        <v>80</v>
      </c>
      <c r="E21" s="11">
        <v>85.3</v>
      </c>
      <c r="F21" s="11">
        <v>85.2</v>
      </c>
      <c r="G21" s="11">
        <v>84.4</v>
      </c>
      <c r="H21" s="11">
        <v>80.400000000000006</v>
      </c>
      <c r="I21" s="11">
        <v>80.2</v>
      </c>
      <c r="J21" s="8"/>
      <c r="K21" s="8"/>
      <c r="L21" s="8"/>
      <c r="M21" s="8"/>
      <c r="N21" s="8"/>
      <c r="O21" s="8"/>
      <c r="P21" s="8"/>
      <c r="Q21" s="8"/>
      <c r="R21" s="8"/>
      <c r="S21" s="8"/>
      <c r="T21" s="8"/>
      <c r="U21" s="8"/>
      <c r="V21" s="8"/>
      <c r="W21" s="8"/>
      <c r="X21" s="8"/>
      <c r="Y21" s="8"/>
      <c r="Z21" s="8"/>
    </row>
    <row r="22" spans="1:26" ht="17" customHeight="1" x14ac:dyDescent="0.2">
      <c r="A22" s="10" t="s">
        <v>35</v>
      </c>
      <c r="B22" s="11">
        <v>70.8</v>
      </c>
      <c r="C22" s="11">
        <v>71.099999999999994</v>
      </c>
      <c r="D22" s="11">
        <v>72.099999999999994</v>
      </c>
      <c r="E22" s="11">
        <v>72</v>
      </c>
      <c r="F22" s="11">
        <v>71.2</v>
      </c>
      <c r="G22" s="11">
        <v>68.3</v>
      </c>
      <c r="H22" s="11">
        <v>71.2</v>
      </c>
      <c r="I22" s="11">
        <v>71.900000000000006</v>
      </c>
      <c r="J22" s="8"/>
      <c r="K22" s="8"/>
      <c r="L22" s="8"/>
      <c r="M22" s="8"/>
      <c r="N22" s="8"/>
      <c r="O22" s="8"/>
      <c r="P22" s="8"/>
      <c r="Q22" s="8"/>
      <c r="R22" s="8"/>
      <c r="S22" s="8"/>
      <c r="T22" s="8"/>
      <c r="U22" s="8"/>
      <c r="V22" s="8"/>
      <c r="W22" s="8"/>
      <c r="X22" s="8"/>
      <c r="Y22" s="8"/>
      <c r="Z22" s="8"/>
    </row>
    <row r="23" spans="1:26" ht="17" customHeight="1" x14ac:dyDescent="0.2">
      <c r="A23" s="8"/>
      <c r="B23" s="8"/>
      <c r="C23" s="8"/>
      <c r="D23" s="8"/>
      <c r="E23" s="8"/>
      <c r="F23" s="8"/>
      <c r="G23" s="8"/>
      <c r="H23" s="8"/>
      <c r="I23" s="8"/>
      <c r="J23" s="8"/>
      <c r="K23" s="8"/>
      <c r="L23" s="8"/>
      <c r="M23" s="8"/>
      <c r="N23" s="8"/>
      <c r="O23" s="8"/>
      <c r="P23" s="8"/>
      <c r="Q23" s="8"/>
      <c r="R23" s="8"/>
      <c r="S23" s="8"/>
      <c r="T23" s="8"/>
      <c r="U23" s="8"/>
      <c r="V23" s="8"/>
      <c r="W23" s="8"/>
      <c r="X23" s="8"/>
      <c r="Y23" s="8"/>
      <c r="Z23" s="8"/>
    </row>
    <row r="24" spans="1:26" ht="17" customHeight="1" x14ac:dyDescent="0.2">
      <c r="A24" s="8"/>
      <c r="B24" s="8"/>
      <c r="C24" s="8"/>
      <c r="D24" s="8"/>
      <c r="E24" s="8"/>
      <c r="F24" s="8"/>
      <c r="G24" s="8"/>
      <c r="H24" s="8"/>
      <c r="I24" s="8"/>
      <c r="J24" s="8"/>
      <c r="K24" s="8"/>
      <c r="L24" s="8"/>
      <c r="M24" s="8"/>
      <c r="N24" s="8"/>
      <c r="O24" s="8"/>
      <c r="P24" s="8"/>
      <c r="Q24" s="8"/>
      <c r="R24" s="8"/>
      <c r="S24" s="8"/>
      <c r="T24" s="8"/>
      <c r="U24" s="8"/>
      <c r="V24" s="8"/>
      <c r="W24" s="8"/>
      <c r="X24" s="8"/>
      <c r="Y24" s="8"/>
      <c r="Z24" s="8"/>
    </row>
    <row r="25" spans="1:26" ht="17" customHeight="1" x14ac:dyDescent="0.2">
      <c r="A25" s="8"/>
      <c r="B25" s="24" t="s">
        <v>104</v>
      </c>
      <c r="C25" s="25"/>
      <c r="D25" s="24" t="s">
        <v>105</v>
      </c>
      <c r="E25" s="25"/>
      <c r="F25" s="24" t="s">
        <v>106</v>
      </c>
      <c r="G25" s="25"/>
      <c r="H25" s="24" t="s">
        <v>107</v>
      </c>
      <c r="I25" s="25"/>
      <c r="J25" s="8"/>
      <c r="K25" s="8"/>
      <c r="L25" s="8"/>
      <c r="M25" s="8"/>
      <c r="N25" s="8"/>
      <c r="O25" s="8"/>
      <c r="P25" s="8"/>
      <c r="Q25" s="8"/>
      <c r="R25" s="8"/>
      <c r="S25" s="8"/>
      <c r="T25" s="8"/>
      <c r="U25" s="8"/>
      <c r="V25" s="8"/>
      <c r="W25" s="8"/>
      <c r="X25" s="8"/>
      <c r="Y25" s="8"/>
      <c r="Z25" s="8"/>
    </row>
    <row r="26" spans="1:26" ht="17" customHeight="1" x14ac:dyDescent="0.2">
      <c r="A26" s="8"/>
      <c r="B26" s="10" t="s">
        <v>56</v>
      </c>
      <c r="C26" s="10" t="s">
        <v>57</v>
      </c>
      <c r="D26" s="10" t="s">
        <v>58</v>
      </c>
      <c r="E26" s="10" t="s">
        <v>59</v>
      </c>
      <c r="F26" s="10" t="s">
        <v>60</v>
      </c>
      <c r="G26" s="10" t="s">
        <v>61</v>
      </c>
      <c r="H26" s="10" t="s">
        <v>62</v>
      </c>
      <c r="I26" s="10" t="s">
        <v>63</v>
      </c>
      <c r="J26" s="8"/>
      <c r="K26" s="8"/>
      <c r="L26" s="8"/>
      <c r="M26" s="8"/>
      <c r="N26" s="8"/>
      <c r="O26" s="8"/>
      <c r="P26" s="8"/>
      <c r="Q26" s="8"/>
      <c r="R26" s="8"/>
      <c r="S26" s="8"/>
      <c r="T26" s="8"/>
      <c r="U26" s="8"/>
      <c r="V26" s="8"/>
      <c r="W26" s="8"/>
      <c r="X26" s="8"/>
      <c r="Y26" s="8"/>
      <c r="Z26" s="8"/>
    </row>
    <row r="27" spans="1:26" ht="17" customHeight="1" x14ac:dyDescent="0.2">
      <c r="A27" s="10" t="s">
        <v>20</v>
      </c>
      <c r="B27" s="10" t="s">
        <v>64</v>
      </c>
      <c r="C27" s="10" t="s">
        <v>65</v>
      </c>
      <c r="D27" s="10" t="s">
        <v>66</v>
      </c>
      <c r="E27" s="10" t="s">
        <v>67</v>
      </c>
      <c r="F27" s="10" t="s">
        <v>68</v>
      </c>
      <c r="G27" s="10" t="s">
        <v>69</v>
      </c>
      <c r="H27" s="10" t="s">
        <v>70</v>
      </c>
      <c r="I27" s="10" t="s">
        <v>71</v>
      </c>
      <c r="J27" s="8"/>
      <c r="K27" s="8"/>
      <c r="L27" s="8"/>
      <c r="M27" s="8"/>
      <c r="N27" s="8"/>
      <c r="O27" s="8"/>
      <c r="P27" s="8"/>
      <c r="Q27" s="8"/>
      <c r="R27" s="8"/>
      <c r="S27" s="8"/>
      <c r="T27" s="8"/>
      <c r="U27" s="8"/>
      <c r="V27" s="8"/>
      <c r="W27" s="8"/>
      <c r="X27" s="8"/>
      <c r="Y27" s="8"/>
      <c r="Z27" s="8"/>
    </row>
    <row r="28" spans="1:26" ht="17" customHeight="1" x14ac:dyDescent="0.2">
      <c r="A28" s="10" t="s">
        <v>31</v>
      </c>
      <c r="B28" s="11" cm="1">
        <f t="array" ref="B28">(75.5+72.9)/2</f>
        <v>74.2</v>
      </c>
      <c r="C28" s="11" cm="1">
        <f t="array" ref="C28">(74.2+71.3)/2</f>
        <v>72.75</v>
      </c>
      <c r="D28" s="11" cm="1">
        <f t="array" ref="D28">(72.5+69.4)/2</f>
        <v>70.95</v>
      </c>
      <c r="E28" s="11" cm="1">
        <f t="array" ref="E28">(72.1+75)/2</f>
        <v>73.55</v>
      </c>
      <c r="F28" s="11" cm="1">
        <f t="array" ref="F28">(76.6+74.6)/2</f>
        <v>75.599999999999994</v>
      </c>
      <c r="G28" s="11" cm="1">
        <f t="array" ref="G28">(76.3+73.5)/2</f>
        <v>74.900000000000006</v>
      </c>
      <c r="H28" s="11" cm="1">
        <f t="array" ref="H28">(72.8+70)/2</f>
        <v>71.400000000000006</v>
      </c>
      <c r="I28" s="11" cm="1">
        <f t="array" ref="I28">(75.6+72.9)/2</f>
        <v>74.25</v>
      </c>
      <c r="J28" s="8"/>
      <c r="K28" s="8"/>
      <c r="L28" s="8"/>
      <c r="M28" s="8"/>
      <c r="N28" s="8"/>
      <c r="O28" s="8"/>
      <c r="P28" s="8"/>
      <c r="Q28" s="8"/>
      <c r="R28" s="8"/>
      <c r="S28" s="8"/>
      <c r="T28" s="8"/>
      <c r="U28" s="8"/>
      <c r="V28" s="8"/>
      <c r="W28" s="8"/>
      <c r="X28" s="8"/>
      <c r="Y28" s="8"/>
      <c r="Z28" s="8"/>
    </row>
    <row r="29" spans="1:26" ht="17" customHeight="1" x14ac:dyDescent="0.2">
      <c r="A29" s="10" t="s">
        <v>32</v>
      </c>
      <c r="B29" s="11">
        <v>63.3</v>
      </c>
      <c r="C29" s="11">
        <v>62</v>
      </c>
      <c r="D29" s="11">
        <v>60.5</v>
      </c>
      <c r="E29" s="11">
        <v>62.9</v>
      </c>
      <c r="F29" s="11">
        <v>65</v>
      </c>
      <c r="G29" s="11">
        <v>64.7</v>
      </c>
      <c r="H29" s="11">
        <v>60.9</v>
      </c>
      <c r="I29" s="11">
        <v>63.8</v>
      </c>
      <c r="J29" s="8"/>
      <c r="K29" s="8"/>
      <c r="L29" s="8"/>
      <c r="M29" s="8"/>
      <c r="N29" s="8"/>
      <c r="O29" s="8"/>
      <c r="P29" s="8"/>
      <c r="Q29" s="8"/>
      <c r="R29" s="8"/>
      <c r="S29" s="8"/>
      <c r="T29" s="8"/>
      <c r="U29" s="8"/>
      <c r="V29" s="8"/>
      <c r="W29" s="8"/>
      <c r="X29" s="8"/>
      <c r="Y29" s="8"/>
      <c r="Z29" s="8"/>
    </row>
    <row r="30" spans="1:26" ht="17" customHeight="1" x14ac:dyDescent="0.2">
      <c r="A30" s="10" t="s">
        <v>33</v>
      </c>
      <c r="B30" s="11">
        <v>83</v>
      </c>
      <c r="C30" s="11">
        <v>87</v>
      </c>
      <c r="D30" s="11">
        <v>84.7</v>
      </c>
      <c r="E30" s="11">
        <v>89.5</v>
      </c>
      <c r="F30" s="11">
        <v>85.7</v>
      </c>
      <c r="G30" s="11">
        <v>87</v>
      </c>
      <c r="H30" s="11">
        <v>83.4</v>
      </c>
      <c r="I30" s="11">
        <v>88.8</v>
      </c>
      <c r="J30" s="8"/>
      <c r="K30" s="8"/>
      <c r="L30" s="8"/>
      <c r="M30" s="8"/>
      <c r="N30" s="8"/>
      <c r="O30" s="8"/>
      <c r="P30" s="8"/>
      <c r="Q30" s="8"/>
      <c r="R30" s="8"/>
      <c r="S30" s="8"/>
      <c r="T30" s="8"/>
      <c r="U30" s="8"/>
      <c r="V30" s="8"/>
      <c r="W30" s="8"/>
      <c r="X30" s="8"/>
      <c r="Y30" s="8"/>
      <c r="Z30" s="8"/>
    </row>
    <row r="31" spans="1:26" ht="17" customHeight="1" x14ac:dyDescent="0.2">
      <c r="A31" s="10" t="s">
        <v>34</v>
      </c>
      <c r="B31" s="11">
        <v>69.8</v>
      </c>
      <c r="C31" s="11">
        <v>77.5</v>
      </c>
      <c r="D31" s="11">
        <v>77.7</v>
      </c>
      <c r="E31" s="11">
        <v>72.400000000000006</v>
      </c>
      <c r="F31" s="11">
        <v>75</v>
      </c>
      <c r="G31" s="11">
        <v>65</v>
      </c>
      <c r="H31" s="11">
        <v>71.599999999999994</v>
      </c>
      <c r="I31" s="11">
        <v>64.2</v>
      </c>
      <c r="J31" s="8"/>
      <c r="K31" s="8"/>
      <c r="L31" s="8"/>
      <c r="M31" s="8"/>
      <c r="N31" s="8"/>
      <c r="O31" s="8"/>
      <c r="P31" s="8"/>
      <c r="Q31" s="8"/>
      <c r="R31" s="8"/>
      <c r="S31" s="8"/>
      <c r="T31" s="8"/>
      <c r="U31" s="8"/>
      <c r="V31" s="8"/>
      <c r="W31" s="8"/>
      <c r="X31" s="8"/>
      <c r="Y31" s="8"/>
      <c r="Z31" s="8"/>
    </row>
    <row r="32" spans="1:26" ht="17" customHeight="1" x14ac:dyDescent="0.2">
      <c r="A32" s="10" t="s">
        <v>35</v>
      </c>
      <c r="B32" s="11">
        <v>68.8</v>
      </c>
      <c r="C32" s="11">
        <v>68.400000000000006</v>
      </c>
      <c r="D32" s="11">
        <v>73.599999999999994</v>
      </c>
      <c r="E32" s="11">
        <v>69.599999999999994</v>
      </c>
      <c r="F32" s="11">
        <v>55.9</v>
      </c>
      <c r="G32" s="11">
        <v>74.7</v>
      </c>
      <c r="H32" s="11">
        <v>71.2</v>
      </c>
      <c r="I32" s="11">
        <v>72.8</v>
      </c>
      <c r="J32" s="8"/>
      <c r="K32" s="8"/>
      <c r="L32" s="8"/>
      <c r="M32" s="8"/>
      <c r="N32" s="8"/>
      <c r="O32" s="8"/>
      <c r="P32" s="8"/>
      <c r="Q32" s="8"/>
      <c r="R32" s="8"/>
      <c r="S32" s="8"/>
      <c r="T32" s="8"/>
      <c r="U32" s="8"/>
      <c r="V32" s="8"/>
      <c r="W32" s="8"/>
      <c r="X32" s="8"/>
      <c r="Y32" s="8"/>
      <c r="Z32" s="8"/>
    </row>
    <row r="33" spans="1:26" ht="17" customHeight="1" x14ac:dyDescent="0.2">
      <c r="A33" s="8"/>
      <c r="B33" s="8"/>
      <c r="C33" s="8"/>
      <c r="D33" s="8"/>
      <c r="E33" s="8"/>
      <c r="F33" s="8"/>
      <c r="G33" s="8"/>
      <c r="H33" s="8"/>
      <c r="I33" s="8"/>
      <c r="J33" s="8"/>
      <c r="K33" s="8"/>
      <c r="L33" s="8"/>
      <c r="M33" s="8"/>
      <c r="N33" s="8"/>
      <c r="O33" s="8"/>
      <c r="P33" s="8"/>
      <c r="Q33" s="8"/>
      <c r="R33" s="8"/>
      <c r="S33" s="8"/>
      <c r="T33" s="8"/>
      <c r="U33" s="8"/>
      <c r="V33" s="8"/>
      <c r="W33" s="8"/>
      <c r="X33" s="8"/>
      <c r="Y33" s="8"/>
      <c r="Z33" s="8"/>
    </row>
    <row r="34" spans="1:26" ht="17" customHeight="1" x14ac:dyDescent="0.2">
      <c r="A34" s="8"/>
      <c r="B34" s="8"/>
      <c r="C34" s="8"/>
      <c r="D34" s="8"/>
      <c r="E34" s="8"/>
      <c r="F34" s="8"/>
      <c r="G34" s="8"/>
      <c r="H34" s="8"/>
      <c r="I34" s="8"/>
      <c r="J34" s="8"/>
      <c r="K34" s="8"/>
      <c r="L34" s="8"/>
      <c r="M34" s="8"/>
      <c r="N34" s="8"/>
      <c r="O34" s="8"/>
      <c r="P34" s="8"/>
      <c r="Q34" s="8"/>
      <c r="R34" s="8"/>
      <c r="S34" s="8"/>
      <c r="T34" s="8"/>
      <c r="U34" s="8"/>
      <c r="V34" s="8"/>
      <c r="W34" s="8"/>
      <c r="X34" s="8"/>
      <c r="Y34" s="8"/>
      <c r="Z34" s="8"/>
    </row>
    <row r="35" spans="1:26" ht="17" customHeight="1" x14ac:dyDescent="0.2">
      <c r="A35" s="8"/>
      <c r="B35" s="8"/>
      <c r="C35" s="8"/>
      <c r="D35" s="8"/>
      <c r="E35" s="8"/>
      <c r="F35" s="8"/>
      <c r="G35" s="8"/>
      <c r="H35" s="8"/>
      <c r="I35" s="8"/>
      <c r="J35" s="8"/>
      <c r="K35" s="8"/>
      <c r="L35" s="8"/>
      <c r="M35" s="8"/>
      <c r="N35" s="8"/>
      <c r="O35" s="8"/>
      <c r="P35" s="8"/>
      <c r="Q35" s="8"/>
      <c r="R35" s="8"/>
      <c r="S35" s="8"/>
      <c r="T35" s="8"/>
      <c r="U35" s="8"/>
      <c r="V35" s="8"/>
      <c r="W35" s="8"/>
      <c r="X35" s="8"/>
      <c r="Y35" s="8"/>
      <c r="Z35" s="8"/>
    </row>
    <row r="36" spans="1:26" ht="17" customHeight="1" x14ac:dyDescent="0.2">
      <c r="A36" s="8"/>
      <c r="B36" s="24" t="s">
        <v>111</v>
      </c>
      <c r="C36" s="25"/>
      <c r="D36" s="24" t="s">
        <v>112</v>
      </c>
      <c r="E36" s="25"/>
      <c r="F36" s="28" t="s">
        <v>113</v>
      </c>
      <c r="G36" s="29"/>
      <c r="H36" s="8"/>
      <c r="I36" s="8"/>
      <c r="J36" s="8"/>
      <c r="K36" s="8"/>
      <c r="L36" s="8"/>
      <c r="M36" s="8"/>
      <c r="N36" s="8"/>
      <c r="O36" s="8"/>
      <c r="P36" s="8"/>
      <c r="Q36" s="8"/>
      <c r="R36" s="8"/>
      <c r="S36" s="8"/>
      <c r="T36" s="8"/>
      <c r="U36" s="8"/>
      <c r="V36" s="8"/>
      <c r="W36" s="8"/>
      <c r="X36" s="8"/>
      <c r="Y36" s="8"/>
      <c r="Z36" s="8"/>
    </row>
    <row r="37" spans="1:26" ht="17" customHeight="1" x14ac:dyDescent="0.2">
      <c r="A37" s="8"/>
      <c r="B37" s="10" t="s">
        <v>72</v>
      </c>
      <c r="C37" s="10" t="s">
        <v>73</v>
      </c>
      <c r="D37" s="10" t="s">
        <v>74</v>
      </c>
      <c r="E37" s="10" t="s">
        <v>75</v>
      </c>
      <c r="F37" s="12" t="s">
        <v>76</v>
      </c>
      <c r="G37" s="12" t="s">
        <v>77</v>
      </c>
      <c r="H37" s="8"/>
      <c r="I37" s="8"/>
      <c r="J37" s="8"/>
      <c r="K37" s="8"/>
      <c r="L37" s="8"/>
      <c r="M37" s="8"/>
      <c r="N37" s="8"/>
      <c r="O37" s="8"/>
      <c r="P37" s="8"/>
      <c r="Q37" s="8"/>
      <c r="R37" s="8"/>
      <c r="S37" s="8"/>
      <c r="T37" s="8"/>
      <c r="U37" s="8"/>
      <c r="V37" s="8"/>
      <c r="W37" s="8"/>
      <c r="X37" s="8"/>
      <c r="Y37" s="8"/>
      <c r="Z37" s="8"/>
    </row>
    <row r="38" spans="1:26" ht="17" customHeight="1" x14ac:dyDescent="0.2">
      <c r="A38" s="10" t="s">
        <v>20</v>
      </c>
      <c r="B38" s="10" t="s">
        <v>78</v>
      </c>
      <c r="C38" s="10" t="s">
        <v>79</v>
      </c>
      <c r="D38" s="10" t="s">
        <v>80</v>
      </c>
      <c r="E38" s="10" t="s">
        <v>81</v>
      </c>
      <c r="F38" s="12" t="s">
        <v>82</v>
      </c>
      <c r="G38" s="12" t="s">
        <v>83</v>
      </c>
      <c r="H38" s="8"/>
      <c r="I38" s="8"/>
      <c r="J38" s="8"/>
      <c r="K38" s="8"/>
      <c r="L38" s="8"/>
      <c r="M38" s="8"/>
      <c r="N38" s="8"/>
      <c r="O38" s="8"/>
      <c r="P38" s="8"/>
      <c r="Q38" s="8"/>
      <c r="R38" s="8"/>
      <c r="S38" s="8"/>
      <c r="T38" s="8"/>
      <c r="U38" s="8"/>
      <c r="V38" s="8"/>
      <c r="W38" s="8"/>
      <c r="X38" s="8"/>
      <c r="Y38" s="8"/>
      <c r="Z38" s="8"/>
    </row>
    <row r="39" spans="1:26" ht="17" customHeight="1" x14ac:dyDescent="0.2">
      <c r="A39" s="10" t="s">
        <v>31</v>
      </c>
      <c r="B39" s="11" cm="1">
        <f t="array" ref="B39">(69.6+67.2)/2</f>
        <v>68.400000000000006</v>
      </c>
      <c r="C39" s="11" cm="1">
        <f t="array" ref="C39">(73+70.5)/2</f>
        <v>71.75</v>
      </c>
      <c r="D39" s="11" cm="1">
        <f t="array" ref="D39">(69.5+67.2)/2</f>
        <v>68.349999999999994</v>
      </c>
      <c r="E39" s="11" cm="1">
        <f t="array" ref="E39">(73.8+70.9)/2</f>
        <v>72.349999999999994</v>
      </c>
      <c r="F39" s="13">
        <v>84.45</v>
      </c>
      <c r="G39" s="13">
        <v>84.85</v>
      </c>
      <c r="H39" s="8"/>
      <c r="I39" s="8"/>
      <c r="J39" s="8"/>
      <c r="K39" s="8"/>
      <c r="L39" s="8"/>
      <c r="M39" s="8"/>
      <c r="N39" s="8"/>
      <c r="O39" s="8"/>
      <c r="P39" s="8"/>
      <c r="Q39" s="8"/>
      <c r="R39" s="8"/>
      <c r="S39" s="8"/>
      <c r="T39" s="8"/>
      <c r="U39" s="8"/>
      <c r="V39" s="8"/>
      <c r="W39" s="8"/>
      <c r="X39" s="8"/>
      <c r="Y39" s="8"/>
      <c r="Z39" s="8"/>
    </row>
    <row r="40" spans="1:26" ht="17" customHeight="1" x14ac:dyDescent="0.2">
      <c r="A40" s="10" t="s">
        <v>32</v>
      </c>
      <c r="B40" s="11">
        <v>58.5</v>
      </c>
      <c r="C40" s="11">
        <v>61</v>
      </c>
      <c r="D40" s="11">
        <v>58.3</v>
      </c>
      <c r="E40" s="11">
        <v>61.4</v>
      </c>
      <c r="F40" s="13">
        <v>73.900000000000006</v>
      </c>
      <c r="G40" s="13">
        <v>74.2</v>
      </c>
      <c r="H40" s="8"/>
      <c r="I40" s="8"/>
      <c r="J40" s="8"/>
      <c r="K40" s="8"/>
      <c r="L40" s="8"/>
      <c r="M40" s="8"/>
      <c r="N40" s="8"/>
      <c r="O40" s="8"/>
      <c r="P40" s="8"/>
      <c r="Q40" s="8"/>
      <c r="R40" s="8"/>
      <c r="S40" s="8"/>
      <c r="T40" s="8"/>
      <c r="U40" s="8"/>
      <c r="V40" s="8"/>
      <c r="W40" s="8"/>
      <c r="X40" s="8"/>
      <c r="Y40" s="8"/>
      <c r="Z40" s="8"/>
    </row>
    <row r="41" spans="1:26" ht="17" customHeight="1" x14ac:dyDescent="0.2">
      <c r="A41" s="10" t="s">
        <v>33</v>
      </c>
      <c r="B41" s="11">
        <v>86</v>
      </c>
      <c r="C41" s="11">
        <v>87.3</v>
      </c>
      <c r="D41" s="11">
        <v>86.5</v>
      </c>
      <c r="E41" s="11">
        <v>88.7</v>
      </c>
      <c r="F41" s="13">
        <v>88.3</v>
      </c>
      <c r="G41" s="13">
        <v>88.2</v>
      </c>
      <c r="H41" s="8"/>
      <c r="I41" s="8"/>
      <c r="J41" s="8"/>
      <c r="K41" s="8"/>
      <c r="L41" s="8"/>
      <c r="M41" s="8"/>
      <c r="N41" s="8"/>
      <c r="O41" s="8"/>
      <c r="P41" s="8"/>
      <c r="Q41" s="8"/>
      <c r="R41" s="8"/>
      <c r="S41" s="8"/>
      <c r="T41" s="8"/>
      <c r="U41" s="8"/>
      <c r="V41" s="8"/>
      <c r="W41" s="8"/>
      <c r="X41" s="8"/>
      <c r="Y41" s="8"/>
      <c r="Z41" s="8"/>
    </row>
    <row r="42" spans="1:26" ht="17" customHeight="1" x14ac:dyDescent="0.2">
      <c r="A42" s="10" t="s">
        <v>34</v>
      </c>
      <c r="B42" s="11">
        <v>78.900000000000006</v>
      </c>
      <c r="C42" s="11">
        <v>79.8</v>
      </c>
      <c r="D42" s="11">
        <v>75.7</v>
      </c>
      <c r="E42" s="11">
        <v>70.5</v>
      </c>
      <c r="F42" s="13">
        <v>64.2</v>
      </c>
      <c r="G42" s="13">
        <v>65.2</v>
      </c>
      <c r="H42" s="8"/>
      <c r="I42" s="8"/>
      <c r="J42" s="8"/>
      <c r="K42" s="8"/>
      <c r="L42" s="8"/>
      <c r="M42" s="8"/>
      <c r="N42" s="8"/>
      <c r="O42" s="8"/>
      <c r="P42" s="8"/>
      <c r="Q42" s="8"/>
      <c r="R42" s="8"/>
      <c r="S42" s="8"/>
      <c r="T42" s="8"/>
      <c r="U42" s="8"/>
      <c r="V42" s="8"/>
      <c r="W42" s="8"/>
      <c r="X42" s="8"/>
      <c r="Y42" s="8"/>
      <c r="Z42" s="8"/>
    </row>
    <row r="43" spans="1:26" ht="17" customHeight="1" x14ac:dyDescent="0.2">
      <c r="A43" s="10" t="s">
        <v>35</v>
      </c>
      <c r="B43" s="11">
        <v>59.2</v>
      </c>
      <c r="C43" s="11">
        <v>65.099999999999994</v>
      </c>
      <c r="D43" s="11">
        <v>53.8</v>
      </c>
      <c r="E43" s="11">
        <v>69.5</v>
      </c>
      <c r="F43" s="13">
        <v>75.7</v>
      </c>
      <c r="G43" s="13">
        <v>74</v>
      </c>
      <c r="H43" s="8"/>
      <c r="I43" s="8"/>
      <c r="J43" s="8"/>
      <c r="K43" s="8"/>
      <c r="L43" s="8"/>
      <c r="M43" s="8"/>
      <c r="N43" s="8"/>
      <c r="O43" s="8"/>
      <c r="P43" s="8"/>
      <c r="Q43" s="8"/>
      <c r="R43" s="8"/>
      <c r="S43" s="8"/>
      <c r="T43" s="8"/>
      <c r="U43" s="8"/>
      <c r="V43" s="8"/>
      <c r="W43" s="8"/>
      <c r="X43" s="8"/>
      <c r="Y43" s="8"/>
      <c r="Z43" s="8"/>
    </row>
  </sheetData>
  <mergeCells count="16">
    <mergeCell ref="B36:C36"/>
    <mergeCell ref="D36:E36"/>
    <mergeCell ref="J4:K4"/>
    <mergeCell ref="B25:C25"/>
    <mergeCell ref="D25:E25"/>
    <mergeCell ref="F25:G25"/>
    <mergeCell ref="H25:I25"/>
    <mergeCell ref="B15:C15"/>
    <mergeCell ref="D15:E15"/>
    <mergeCell ref="F15:G15"/>
    <mergeCell ref="H15:I15"/>
    <mergeCell ref="B4:C4"/>
    <mergeCell ref="D4:E4"/>
    <mergeCell ref="F4:G4"/>
    <mergeCell ref="H4:I4"/>
    <mergeCell ref="F36:G36"/>
  </mergeCells>
  <pageMargins left="0.7" right="0.7" top="0.75" bottom="0.75" header="0.3" footer="0.3"/>
  <pageSetup orientation="portrait"/>
  <headerFooter>
    <oddFooter>&amp;C&amp;"Helvetica Neue,Regular"&amp;12&amp;K000000&amp;P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33"/>
  <sheetViews>
    <sheetView showGridLines="0" workbookViewId="0">
      <selection activeCell="H14" sqref="H14"/>
    </sheetView>
  </sheetViews>
  <sheetFormatPr baseColWidth="10" defaultColWidth="10.83203125" defaultRowHeight="16" customHeight="1" x14ac:dyDescent="0.2"/>
  <cols>
    <col min="1" max="1" width="10.83203125" style="5" customWidth="1"/>
    <col min="2" max="2" width="20.6640625" style="5" customWidth="1"/>
    <col min="3" max="4" width="23.1640625" style="5" customWidth="1"/>
    <col min="5" max="5" width="25.33203125" style="5" customWidth="1"/>
    <col min="6" max="6" width="24.1640625" style="5" customWidth="1"/>
    <col min="7" max="7" width="27.1640625" style="5" customWidth="1"/>
    <col min="8" max="8" width="29.1640625" style="5" customWidth="1"/>
    <col min="9" max="9" width="28.33203125" style="5" customWidth="1"/>
    <col min="10" max="10" width="31.6640625" style="5" customWidth="1"/>
    <col min="11" max="11" width="29.1640625" style="5" customWidth="1"/>
    <col min="12" max="30" width="10.83203125" style="5" customWidth="1"/>
    <col min="31" max="16384" width="10.83203125" style="5"/>
  </cols>
  <sheetData>
    <row r="1" spans="1:29" ht="17" customHeight="1" x14ac:dyDescent="0.2">
      <c r="A1" s="8"/>
      <c r="B1" s="8"/>
      <c r="C1" s="8"/>
      <c r="D1" s="8"/>
      <c r="E1" s="8"/>
      <c r="F1" s="8"/>
      <c r="G1" s="8"/>
      <c r="H1" s="8"/>
      <c r="I1" s="8"/>
      <c r="J1" s="8"/>
      <c r="K1" s="8"/>
      <c r="L1" s="8"/>
      <c r="M1" s="8"/>
      <c r="N1" s="8"/>
      <c r="O1" s="8"/>
      <c r="P1" s="8"/>
      <c r="Q1" s="8"/>
      <c r="R1" s="8"/>
      <c r="S1" s="8"/>
      <c r="T1" s="8"/>
      <c r="U1" s="8"/>
      <c r="V1" s="8"/>
      <c r="W1" s="8"/>
      <c r="X1" s="8"/>
      <c r="Y1" s="8"/>
      <c r="Z1" s="8"/>
      <c r="AA1" s="8"/>
      <c r="AB1" s="8"/>
      <c r="AC1" s="8"/>
    </row>
    <row r="2" spans="1:29" ht="24" customHeight="1" x14ac:dyDescent="0.3">
      <c r="A2" s="7" t="s">
        <v>85</v>
      </c>
      <c r="B2" s="8"/>
      <c r="C2" s="8"/>
      <c r="D2" s="8"/>
      <c r="E2" s="8"/>
      <c r="F2" s="8"/>
      <c r="G2" s="8"/>
      <c r="H2" s="8"/>
      <c r="I2" s="8"/>
      <c r="J2" s="8"/>
      <c r="K2" s="8"/>
      <c r="L2" s="8"/>
      <c r="M2" s="8"/>
      <c r="N2" s="8"/>
      <c r="O2" s="8"/>
      <c r="P2" s="8"/>
      <c r="Q2" s="8"/>
      <c r="R2" s="8"/>
      <c r="S2" s="8"/>
      <c r="T2" s="8"/>
      <c r="U2" s="8"/>
      <c r="V2" s="8"/>
      <c r="W2" s="8"/>
      <c r="X2" s="8"/>
      <c r="Y2" s="8"/>
      <c r="Z2" s="8"/>
      <c r="AA2" s="8"/>
      <c r="AB2" s="8"/>
      <c r="AC2" s="8"/>
    </row>
    <row r="3" spans="1:29" ht="17" customHeight="1" x14ac:dyDescent="0.2">
      <c r="A3" s="8"/>
      <c r="B3" s="8"/>
      <c r="C3" s="8"/>
      <c r="D3" s="8"/>
      <c r="E3" s="8"/>
      <c r="F3" s="8"/>
      <c r="G3" s="8"/>
      <c r="H3" s="8"/>
      <c r="I3" s="8"/>
      <c r="J3" s="8"/>
      <c r="K3" s="8"/>
      <c r="L3" s="8"/>
      <c r="M3" s="8"/>
      <c r="N3" s="8"/>
      <c r="O3" s="8"/>
      <c r="P3" s="8"/>
      <c r="Q3" s="8"/>
      <c r="R3" s="8"/>
      <c r="S3" s="8"/>
      <c r="T3" s="8"/>
      <c r="U3" s="8"/>
      <c r="V3" s="8"/>
      <c r="W3" s="8"/>
      <c r="X3" s="8"/>
      <c r="Y3" s="8"/>
      <c r="Z3" s="8"/>
      <c r="AA3" s="8"/>
      <c r="AB3" s="8"/>
      <c r="AC3" s="8"/>
    </row>
    <row r="4" spans="1:29" ht="17" customHeigh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row>
    <row r="5" spans="1:29" ht="17" customHeight="1" x14ac:dyDescent="0.2">
      <c r="A5" s="8"/>
      <c r="B5" s="26" t="s">
        <v>86</v>
      </c>
      <c r="C5" s="27"/>
      <c r="D5" s="14" t="s">
        <v>87</v>
      </c>
      <c r="E5" s="14" t="s">
        <v>88</v>
      </c>
      <c r="F5" s="14" t="s">
        <v>108</v>
      </c>
      <c r="G5" s="14" t="s">
        <v>109</v>
      </c>
      <c r="H5" s="15" t="s">
        <v>114</v>
      </c>
      <c r="I5" s="16" t="s">
        <v>115</v>
      </c>
      <c r="J5" s="17" t="s">
        <v>116</v>
      </c>
      <c r="K5" s="16"/>
      <c r="L5" s="17"/>
      <c r="M5" s="17"/>
      <c r="N5" s="17"/>
      <c r="O5" s="17"/>
      <c r="P5" s="17"/>
      <c r="Q5" s="17"/>
      <c r="R5" s="17"/>
      <c r="S5" s="17"/>
      <c r="T5" s="17"/>
      <c r="U5" s="17"/>
      <c r="V5" s="17"/>
      <c r="W5" s="17"/>
      <c r="X5" s="17"/>
      <c r="Y5" s="17"/>
      <c r="Z5" s="17"/>
      <c r="AA5" s="17"/>
      <c r="AB5" s="17"/>
      <c r="AC5" s="17"/>
    </row>
    <row r="6" spans="1:29" ht="31" customHeight="1" x14ac:dyDescent="0.2">
      <c r="A6" s="8"/>
      <c r="B6" s="10" t="s">
        <v>89</v>
      </c>
      <c r="C6" s="10" t="s">
        <v>90</v>
      </c>
      <c r="D6" s="10" t="s">
        <v>91</v>
      </c>
      <c r="E6" s="10" t="s">
        <v>92</v>
      </c>
      <c r="F6" s="10" t="s">
        <v>93</v>
      </c>
      <c r="G6" s="10" t="s">
        <v>94</v>
      </c>
      <c r="H6" s="10" t="s">
        <v>95</v>
      </c>
      <c r="I6" s="10" t="s">
        <v>96</v>
      </c>
      <c r="J6" s="8" t="s">
        <v>110</v>
      </c>
      <c r="K6" s="18"/>
      <c r="L6" s="8"/>
      <c r="M6" s="8"/>
      <c r="N6" s="8"/>
      <c r="O6" s="8"/>
      <c r="P6" s="8"/>
      <c r="Q6" s="8"/>
      <c r="R6" s="8"/>
      <c r="S6" s="8"/>
      <c r="T6" s="8"/>
      <c r="U6" s="8"/>
      <c r="V6" s="8"/>
      <c r="W6" s="8"/>
      <c r="X6" s="8"/>
      <c r="Y6" s="8"/>
      <c r="Z6" s="8"/>
      <c r="AA6" s="8"/>
      <c r="AB6" s="8"/>
      <c r="AC6" s="8"/>
    </row>
    <row r="7" spans="1:29" ht="26.5" customHeight="1" x14ac:dyDescent="0.2">
      <c r="A7" s="10" t="s">
        <v>20</v>
      </c>
      <c r="B7" s="10" t="s">
        <v>97</v>
      </c>
      <c r="C7" s="10" t="s">
        <v>98</v>
      </c>
      <c r="D7" s="10" t="s">
        <v>99</v>
      </c>
      <c r="E7" s="10" t="s">
        <v>100</v>
      </c>
      <c r="F7" s="10" t="s">
        <v>101</v>
      </c>
      <c r="G7" s="10" t="s">
        <v>102</v>
      </c>
      <c r="H7" s="11">
        <v>465799226</v>
      </c>
      <c r="I7" s="20" t="s">
        <v>103</v>
      </c>
      <c r="J7" s="21">
        <v>365490134</v>
      </c>
      <c r="K7" s="19"/>
      <c r="L7" s="8"/>
      <c r="M7" s="8"/>
      <c r="N7" s="8"/>
      <c r="O7" s="8"/>
      <c r="P7" s="8"/>
      <c r="Q7" s="8"/>
      <c r="R7" s="8"/>
      <c r="S7" s="8"/>
      <c r="T7" s="8"/>
      <c r="U7" s="8"/>
      <c r="V7" s="8"/>
      <c r="W7" s="8"/>
      <c r="X7" s="8"/>
      <c r="Y7" s="8"/>
      <c r="Z7" s="8"/>
      <c r="AA7" s="8"/>
      <c r="AB7" s="8"/>
      <c r="AC7" s="8"/>
    </row>
    <row r="8" spans="1:29" ht="17" customHeight="1" x14ac:dyDescent="0.2">
      <c r="A8" s="10" t="s">
        <v>31</v>
      </c>
      <c r="B8" s="11" cm="1">
        <f t="array" ref="B8">(71.2+68.9)/2</f>
        <v>70.050000000000011</v>
      </c>
      <c r="C8" s="11" cm="1">
        <f t="array" ref="C8">(71.9+69.7)/2</f>
        <v>70.800000000000011</v>
      </c>
      <c r="D8" s="11" cm="1">
        <f t="array" ref="D8">(67.7+65.2)/2</f>
        <v>66.45</v>
      </c>
      <c r="E8" s="11" cm="1">
        <f t="array" ref="E8">(66.9+64.6)/2</f>
        <v>65.75</v>
      </c>
      <c r="F8" s="11" cm="1">
        <f t="array" ref="F8">(70.6+68.2)/2</f>
        <v>69.400000000000006</v>
      </c>
      <c r="G8" s="11" cm="1">
        <f t="array" ref="G8">(70.8+68.6)/2</f>
        <v>69.699999999999989</v>
      </c>
      <c r="H8" s="11" cm="1">
        <f t="array" ref="H8">(65.6+63.5)/2</f>
        <v>64.55</v>
      </c>
      <c r="I8" s="11" cm="1">
        <f t="array" ref="I8">(67.8+65.8)/2</f>
        <v>66.8</v>
      </c>
      <c r="J8" s="8">
        <v>77.900000000000006</v>
      </c>
      <c r="K8" s="11"/>
      <c r="L8" s="8"/>
      <c r="M8" s="8"/>
      <c r="N8" s="8"/>
      <c r="O8" s="8"/>
      <c r="P8" s="8"/>
      <c r="Q8" s="8"/>
      <c r="R8" s="8"/>
      <c r="S8" s="8"/>
      <c r="T8" s="8"/>
      <c r="U8" s="8"/>
      <c r="V8" s="8"/>
      <c r="W8" s="8"/>
      <c r="X8" s="8"/>
      <c r="Y8" s="8"/>
      <c r="Z8" s="8"/>
      <c r="AA8" s="8"/>
      <c r="AB8" s="8"/>
      <c r="AC8" s="8"/>
    </row>
    <row r="9" spans="1:29" ht="17" customHeight="1" x14ac:dyDescent="0.2">
      <c r="A9" s="10" t="s">
        <v>32</v>
      </c>
      <c r="B9" s="11">
        <v>57.1</v>
      </c>
      <c r="C9" s="11">
        <v>57.8</v>
      </c>
      <c r="D9" s="11">
        <v>53.5</v>
      </c>
      <c r="E9" s="11">
        <v>52.5</v>
      </c>
      <c r="F9" s="11">
        <v>56</v>
      </c>
      <c r="G9" s="11">
        <v>56.3</v>
      </c>
      <c r="H9" s="11">
        <v>49.2</v>
      </c>
      <c r="I9" s="11">
        <v>54.6</v>
      </c>
      <c r="J9" s="8">
        <v>62</v>
      </c>
      <c r="K9" s="11"/>
      <c r="L9" s="8"/>
      <c r="M9" s="8"/>
      <c r="N9" s="8"/>
      <c r="O9" s="8"/>
      <c r="P9" s="8"/>
      <c r="Q9" s="8"/>
      <c r="R9" s="8"/>
      <c r="S9" s="8"/>
      <c r="T9" s="8"/>
      <c r="U9" s="8"/>
      <c r="V9" s="8"/>
      <c r="W9" s="8"/>
      <c r="X9" s="8"/>
      <c r="Y9" s="8"/>
      <c r="Z9" s="8"/>
      <c r="AA9" s="8"/>
      <c r="AB9" s="8"/>
      <c r="AC9" s="8"/>
    </row>
    <row r="10" spans="1:29" ht="17" customHeight="1" x14ac:dyDescent="0.2">
      <c r="A10" s="10" t="s">
        <v>33</v>
      </c>
      <c r="B10" s="11">
        <v>81.099999999999994</v>
      </c>
      <c r="C10" s="11">
        <v>81.2</v>
      </c>
      <c r="D10" s="11">
        <v>84.3</v>
      </c>
      <c r="E10" s="11">
        <v>85.5</v>
      </c>
      <c r="F10" s="11">
        <v>81.8</v>
      </c>
      <c r="G10" s="11">
        <v>78</v>
      </c>
      <c r="H10" s="11">
        <v>80.7</v>
      </c>
      <c r="I10" s="11">
        <v>81.599999999999994</v>
      </c>
      <c r="J10" s="8">
        <v>82.5</v>
      </c>
      <c r="K10" s="11"/>
      <c r="L10" s="8"/>
      <c r="M10" s="8"/>
      <c r="N10" s="8"/>
      <c r="O10" s="8"/>
      <c r="P10" s="8"/>
      <c r="Q10" s="8"/>
      <c r="R10" s="8"/>
      <c r="S10" s="8"/>
      <c r="T10" s="8"/>
      <c r="U10" s="8"/>
      <c r="V10" s="8"/>
      <c r="W10" s="8"/>
      <c r="X10" s="8"/>
      <c r="Y10" s="8"/>
      <c r="Z10" s="8"/>
      <c r="AA10" s="8"/>
      <c r="AB10" s="8"/>
      <c r="AC10" s="8"/>
    </row>
    <row r="11" spans="1:29" ht="17" customHeight="1" x14ac:dyDescent="0.2">
      <c r="A11" s="10" t="s">
        <v>34</v>
      </c>
      <c r="B11" s="11">
        <v>95.5</v>
      </c>
      <c r="C11" s="11">
        <v>95.3</v>
      </c>
      <c r="D11" s="11">
        <v>96.9</v>
      </c>
      <c r="E11" s="11">
        <v>96.9</v>
      </c>
      <c r="F11" s="11">
        <v>96.5</v>
      </c>
      <c r="G11" s="11">
        <v>96.1</v>
      </c>
      <c r="H11" s="11">
        <v>96</v>
      </c>
      <c r="I11" s="11">
        <v>95</v>
      </c>
      <c r="J11" s="8">
        <v>91.6</v>
      </c>
      <c r="K11" s="11"/>
      <c r="L11" s="8"/>
      <c r="M11" s="8"/>
      <c r="N11" s="8"/>
      <c r="O11" s="8"/>
      <c r="P11" s="8"/>
      <c r="Q11" s="8"/>
      <c r="R11" s="8"/>
      <c r="S11" s="8"/>
      <c r="T11" s="8"/>
      <c r="U11" s="8"/>
      <c r="V11" s="8"/>
      <c r="W11" s="8"/>
      <c r="X11" s="8"/>
      <c r="Y11" s="8"/>
      <c r="Z11" s="8"/>
      <c r="AA11" s="8"/>
      <c r="AB11" s="8"/>
      <c r="AC11" s="8"/>
    </row>
    <row r="12" spans="1:29" ht="17"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row>
    <row r="13" spans="1:29" ht="17" customHeight="1" x14ac:dyDescent="0.2">
      <c r="A13" s="8"/>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row>
    <row r="14" spans="1:29" ht="17" customHeight="1" x14ac:dyDescent="0.2">
      <c r="A14" s="8"/>
      <c r="B14" s="8"/>
      <c r="C14" s="8"/>
      <c r="D14" s="8"/>
      <c r="E14" s="8"/>
      <c r="F14" s="8"/>
      <c r="G14" s="8"/>
      <c r="H14" s="8"/>
      <c r="I14" s="8"/>
      <c r="J14" s="8"/>
      <c r="K14" s="8"/>
      <c r="L14" s="8"/>
      <c r="M14" s="8"/>
      <c r="N14" s="8"/>
      <c r="O14" s="8"/>
      <c r="P14" s="8"/>
      <c r="Q14" s="8"/>
      <c r="R14" s="8"/>
      <c r="S14" s="8"/>
      <c r="T14" s="8"/>
      <c r="U14" s="8"/>
      <c r="V14" s="8"/>
      <c r="W14" s="8"/>
      <c r="X14" s="8"/>
      <c r="Y14" s="8"/>
      <c r="Z14" s="8"/>
      <c r="AA14" s="8"/>
      <c r="AB14" s="8"/>
      <c r="AC14" s="8"/>
    </row>
    <row r="15" spans="1:29" ht="17" customHeight="1" x14ac:dyDescent="0.2">
      <c r="A15" s="8"/>
      <c r="B15" s="8"/>
      <c r="C15" s="8"/>
      <c r="D15" s="8"/>
      <c r="E15" s="8"/>
      <c r="F15" s="8"/>
      <c r="G15" s="8"/>
      <c r="H15" s="8"/>
      <c r="I15" s="8"/>
      <c r="J15" s="8"/>
      <c r="K15" s="8"/>
      <c r="L15" s="8"/>
      <c r="M15" s="8"/>
      <c r="N15" s="8"/>
      <c r="O15" s="8"/>
      <c r="P15" s="8"/>
      <c r="Q15" s="8"/>
      <c r="R15" s="8"/>
      <c r="S15" s="8"/>
      <c r="T15" s="8"/>
      <c r="U15" s="8"/>
      <c r="V15" s="8"/>
      <c r="W15" s="8"/>
      <c r="X15" s="8"/>
      <c r="Y15" s="8"/>
      <c r="Z15" s="8"/>
      <c r="AA15" s="8"/>
      <c r="AB15" s="8"/>
      <c r="AC15" s="8"/>
    </row>
    <row r="16" spans="1:29" ht="17" customHeight="1" x14ac:dyDescent="0.2">
      <c r="A16" s="8"/>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row>
    <row r="17" spans="1:29" ht="17" customHeight="1" x14ac:dyDescent="0.2">
      <c r="A17" s="8"/>
      <c r="B17" s="8"/>
      <c r="C17" s="8"/>
      <c r="D17" s="8"/>
      <c r="E17" s="8"/>
      <c r="F17" s="8"/>
      <c r="G17" s="8"/>
      <c r="H17" s="8"/>
      <c r="I17" s="8"/>
      <c r="J17" s="8"/>
      <c r="K17" s="8"/>
      <c r="L17" s="8"/>
      <c r="M17" s="8"/>
      <c r="N17" s="8"/>
      <c r="O17" s="8"/>
      <c r="P17" s="8"/>
      <c r="Q17" s="8"/>
      <c r="R17" s="8"/>
      <c r="S17" s="8"/>
      <c r="T17" s="8"/>
      <c r="U17" s="8"/>
      <c r="V17" s="8"/>
      <c r="W17" s="8"/>
      <c r="X17" s="8"/>
      <c r="Y17" s="8"/>
      <c r="Z17" s="8"/>
      <c r="AA17" s="8"/>
      <c r="AB17" s="8"/>
      <c r="AC17" s="8"/>
    </row>
    <row r="18" spans="1:29" ht="17" customHeight="1" x14ac:dyDescent="0.2">
      <c r="A18" s="8"/>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row>
    <row r="19" spans="1:29" ht="17" customHeight="1" x14ac:dyDescent="0.2">
      <c r="A19" s="8"/>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row>
    <row r="20" spans="1:29" ht="17" customHeight="1" x14ac:dyDescent="0.2">
      <c r="A20" s="8"/>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row>
    <row r="21" spans="1:29" ht="17" customHeight="1" x14ac:dyDescent="0.2">
      <c r="A21" s="8"/>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row>
    <row r="22" spans="1:29" ht="17" customHeight="1" x14ac:dyDescent="0.2">
      <c r="A22" s="8"/>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row>
    <row r="23" spans="1:29" ht="17" customHeight="1" x14ac:dyDescent="0.2">
      <c r="A23" s="8"/>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row>
    <row r="24" spans="1:29" ht="17" customHeight="1" x14ac:dyDescent="0.2">
      <c r="A24" s="8"/>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row>
    <row r="25" spans="1:29" ht="17" customHeight="1" x14ac:dyDescent="0.2">
      <c r="A25" s="8"/>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row>
    <row r="26" spans="1:29" ht="17" customHeight="1" x14ac:dyDescent="0.2">
      <c r="A26" s="8"/>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row>
    <row r="27" spans="1:29" ht="17" customHeight="1" x14ac:dyDescent="0.2">
      <c r="A27" s="8"/>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row>
    <row r="28" spans="1:29" ht="17" customHeight="1" x14ac:dyDescent="0.2">
      <c r="A28" s="8"/>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row>
    <row r="29" spans="1:29" ht="17" customHeight="1" x14ac:dyDescent="0.2">
      <c r="A29" s="8"/>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row>
    <row r="30" spans="1:29" ht="17" customHeight="1" x14ac:dyDescent="0.2">
      <c r="A30" s="8"/>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row>
    <row r="31" spans="1:29" ht="17" customHeight="1" x14ac:dyDescent="0.2">
      <c r="A31" s="8"/>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row>
    <row r="32" spans="1:29" ht="17" customHeight="1" x14ac:dyDescent="0.2">
      <c r="A32" s="8"/>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row>
    <row r="33" spans="1:29" ht="17" customHeight="1" x14ac:dyDescent="0.2">
      <c r="A33" s="8"/>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row>
  </sheetData>
  <mergeCells count="1">
    <mergeCell ref="B5:C5"/>
  </mergeCells>
  <pageMargins left="0.7" right="0.7" top="0.75" bottom="0.75" header="0.3" footer="0.3"/>
  <pageSetup orientation="portrait"/>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Export Summary</vt:lpstr>
      <vt:lpstr>PCHiC</vt:lpstr>
      <vt:lpstr>HiC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Minoux, Maryline</cp:lastModifiedBy>
  <dcterms:modified xsi:type="dcterms:W3CDTF">2026-04-25T17:07:12Z</dcterms:modified>
</cp:coreProperties>
</file>