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prakash_nepal_usda_gov1/Documents/All data/FPL-From March 2020/30X30 Initiative/Manuscript/Nature Communications/Revision/Revision 2/All Data/"/>
    </mc:Choice>
  </mc:AlternateContent>
  <xr:revisionPtr revIDLastSave="39" documentId="8_{D790150B-E0AD-4333-8115-AE39DED46701}" xr6:coauthVersionLast="47" xr6:coauthVersionMax="47" xr10:uidLastSave="{0DA6984A-E504-44C4-B674-88198CF7534A}"/>
  <bookViews>
    <workbookView xWindow="-19310" yWindow="190" windowWidth="19420" windowHeight="11500" xr2:uid="{FE514825-2E1E-4712-9E7A-E6AD8D99BC75}"/>
  </bookViews>
  <sheets>
    <sheet name="Forest_Area_Change" sheetId="1" r:id="rId1"/>
  </sheets>
  <definedNames>
    <definedName name="_Order1" hidden="1">255</definedName>
    <definedName name="_Order2" hidden="1">255</definedName>
    <definedName name="Commodity">#REF!</definedName>
    <definedName name="Country">#REF!</definedName>
    <definedName name="GDPData">#REF!</definedName>
    <definedName name="SupplyData">#REF!</definedName>
    <definedName name="SupplyShift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H4" i="1"/>
  <c r="N190" i="1"/>
  <c r="L190" i="1"/>
  <c r="O189" i="1"/>
  <c r="L189" i="1"/>
  <c r="M188" i="1"/>
  <c r="L188" i="1"/>
  <c r="N187" i="1"/>
  <c r="M187" i="1"/>
  <c r="L187" i="1"/>
  <c r="O186" i="1"/>
  <c r="N186" i="1"/>
  <c r="N185" i="1"/>
  <c r="M185" i="1"/>
  <c r="L185" i="1"/>
  <c r="O184" i="1"/>
  <c r="N184" i="1"/>
  <c r="L184" i="1"/>
  <c r="O183" i="1"/>
  <c r="N183" i="1"/>
  <c r="M183" i="1"/>
  <c r="L183" i="1"/>
  <c r="O182" i="1"/>
  <c r="N182" i="1"/>
  <c r="M182" i="1"/>
  <c r="L182" i="1"/>
  <c r="O181" i="1"/>
  <c r="N181" i="1"/>
  <c r="M181" i="1"/>
  <c r="L181" i="1"/>
  <c r="O180" i="1"/>
  <c r="N180" i="1"/>
  <c r="M180" i="1"/>
  <c r="L180" i="1"/>
  <c r="O179" i="1"/>
  <c r="N179" i="1"/>
  <c r="O178" i="1"/>
  <c r="N178" i="1"/>
  <c r="M178" i="1"/>
  <c r="L178" i="1"/>
  <c r="O177" i="1"/>
  <c r="N177" i="1"/>
  <c r="M177" i="1"/>
  <c r="L177" i="1"/>
  <c r="O176" i="1"/>
  <c r="N176" i="1"/>
  <c r="M176" i="1"/>
  <c r="L176" i="1"/>
  <c r="O175" i="1"/>
  <c r="N175" i="1"/>
  <c r="M175" i="1"/>
  <c r="L175" i="1"/>
  <c r="O174" i="1"/>
  <c r="N174" i="1"/>
  <c r="M174" i="1"/>
  <c r="L174" i="1"/>
  <c r="O173" i="1"/>
  <c r="N173" i="1"/>
  <c r="M173" i="1"/>
  <c r="L173" i="1"/>
  <c r="O172" i="1"/>
  <c r="N172" i="1"/>
  <c r="M172" i="1"/>
  <c r="L172" i="1"/>
  <c r="O171" i="1"/>
  <c r="N171" i="1"/>
  <c r="M171" i="1"/>
  <c r="L171" i="1"/>
  <c r="O170" i="1"/>
  <c r="N170" i="1"/>
  <c r="M170" i="1"/>
  <c r="L170" i="1"/>
  <c r="O169" i="1"/>
  <c r="N169" i="1"/>
  <c r="M169" i="1"/>
  <c r="L169" i="1"/>
  <c r="O168" i="1"/>
  <c r="N168" i="1"/>
  <c r="M168" i="1"/>
  <c r="L168" i="1"/>
  <c r="L167" i="1"/>
  <c r="O166" i="1"/>
  <c r="N166" i="1"/>
  <c r="M166" i="1"/>
  <c r="L166" i="1"/>
  <c r="L165" i="1"/>
  <c r="O164" i="1"/>
  <c r="N164" i="1"/>
  <c r="O163" i="1"/>
  <c r="N163" i="1"/>
  <c r="M163" i="1"/>
  <c r="L163" i="1"/>
  <c r="O162" i="1"/>
  <c r="N162" i="1"/>
  <c r="M162" i="1"/>
  <c r="L162" i="1"/>
  <c r="O161" i="1"/>
  <c r="N161" i="1"/>
  <c r="M161" i="1"/>
  <c r="L161" i="1"/>
  <c r="O160" i="1"/>
  <c r="N160" i="1"/>
  <c r="M160" i="1"/>
  <c r="L160" i="1"/>
  <c r="L159" i="1"/>
  <c r="N159" i="1"/>
  <c r="M159" i="1"/>
  <c r="N158" i="1"/>
  <c r="L158" i="1"/>
  <c r="O157" i="1"/>
  <c r="N157" i="1"/>
  <c r="M157" i="1"/>
  <c r="L157" i="1"/>
  <c r="O156" i="1"/>
  <c r="N156" i="1"/>
  <c r="M156" i="1"/>
  <c r="O155" i="1"/>
  <c r="N155" i="1"/>
  <c r="M155" i="1"/>
  <c r="L155" i="1"/>
  <c r="O154" i="1"/>
  <c r="M154" i="1"/>
  <c r="L154" i="1"/>
  <c r="O153" i="1"/>
  <c r="N153" i="1"/>
  <c r="M153" i="1"/>
  <c r="L153" i="1"/>
  <c r="O152" i="1"/>
  <c r="N152" i="1"/>
  <c r="M152" i="1"/>
  <c r="L152" i="1"/>
  <c r="O151" i="1"/>
  <c r="N151" i="1"/>
  <c r="M151" i="1"/>
  <c r="L151" i="1"/>
  <c r="O150" i="1"/>
  <c r="N150" i="1"/>
  <c r="M150" i="1"/>
  <c r="L150" i="1"/>
  <c r="O148" i="1"/>
  <c r="N148" i="1"/>
  <c r="O147" i="1"/>
  <c r="O146" i="1"/>
  <c r="N146" i="1"/>
  <c r="M146" i="1"/>
  <c r="L146" i="1"/>
  <c r="O144" i="1"/>
  <c r="N144" i="1"/>
  <c r="M144" i="1"/>
  <c r="L144" i="1"/>
  <c r="O143" i="1"/>
  <c r="N143" i="1"/>
  <c r="M143" i="1"/>
  <c r="L143" i="1"/>
  <c r="O142" i="1"/>
  <c r="N142" i="1"/>
  <c r="M142" i="1"/>
  <c r="L142" i="1"/>
  <c r="O141" i="1"/>
  <c r="N141" i="1"/>
  <c r="M141" i="1"/>
  <c r="L141" i="1"/>
  <c r="L140" i="1"/>
  <c r="O139" i="1"/>
  <c r="N139" i="1"/>
  <c r="M139" i="1"/>
  <c r="L139" i="1"/>
  <c r="O138" i="1"/>
  <c r="N138" i="1"/>
  <c r="M138" i="1"/>
  <c r="L138" i="1"/>
  <c r="O137" i="1"/>
  <c r="N137" i="1"/>
  <c r="M137" i="1"/>
  <c r="L137" i="1"/>
  <c r="O136" i="1"/>
  <c r="N136" i="1"/>
  <c r="M136" i="1"/>
  <c r="L136" i="1"/>
  <c r="O135" i="1"/>
  <c r="N135" i="1"/>
  <c r="M135" i="1"/>
  <c r="L135" i="1"/>
  <c r="O134" i="1"/>
  <c r="N134" i="1"/>
  <c r="M134" i="1"/>
  <c r="L134" i="1"/>
  <c r="O133" i="1"/>
  <c r="N133" i="1"/>
  <c r="M133" i="1"/>
  <c r="L133" i="1"/>
  <c r="O132" i="1"/>
  <c r="N132" i="1"/>
  <c r="M132" i="1"/>
  <c r="O131" i="1"/>
  <c r="N131" i="1"/>
  <c r="M131" i="1"/>
  <c r="L131" i="1"/>
  <c r="O130" i="1"/>
  <c r="N130" i="1"/>
  <c r="M130" i="1"/>
  <c r="L130" i="1"/>
  <c r="O129" i="1"/>
  <c r="N129" i="1"/>
  <c r="M129" i="1"/>
  <c r="L129" i="1"/>
  <c r="O127" i="1"/>
  <c r="N127" i="1"/>
  <c r="M127" i="1"/>
  <c r="L127" i="1"/>
  <c r="O126" i="1"/>
  <c r="N126" i="1"/>
  <c r="M126" i="1"/>
  <c r="L126" i="1"/>
  <c r="O125" i="1"/>
  <c r="N125" i="1"/>
  <c r="M125" i="1"/>
  <c r="L125" i="1"/>
  <c r="O124" i="1"/>
  <c r="N124" i="1"/>
  <c r="M124" i="1"/>
  <c r="O123" i="1"/>
  <c r="N123" i="1"/>
  <c r="M123" i="1"/>
  <c r="L123" i="1"/>
  <c r="N122" i="1"/>
  <c r="O122" i="1"/>
  <c r="M122" i="1"/>
  <c r="L122" i="1"/>
  <c r="O121" i="1"/>
  <c r="N121" i="1"/>
  <c r="M121" i="1"/>
  <c r="L121" i="1"/>
  <c r="O120" i="1"/>
  <c r="N120" i="1"/>
  <c r="M120" i="1"/>
  <c r="L120" i="1"/>
  <c r="O119" i="1"/>
  <c r="N119" i="1"/>
  <c r="M119" i="1"/>
  <c r="L119" i="1"/>
  <c r="O118" i="1"/>
  <c r="N118" i="1"/>
  <c r="M118" i="1"/>
  <c r="L118" i="1"/>
  <c r="O116" i="1"/>
  <c r="N116" i="1"/>
  <c r="M116" i="1"/>
  <c r="O115" i="1"/>
  <c r="N115" i="1"/>
  <c r="M115" i="1"/>
  <c r="L115" i="1"/>
  <c r="O114" i="1"/>
  <c r="N114" i="1"/>
  <c r="M114" i="1"/>
  <c r="L114" i="1"/>
  <c r="O113" i="1"/>
  <c r="N113" i="1"/>
  <c r="M113" i="1"/>
  <c r="L113" i="1"/>
  <c r="O112" i="1"/>
  <c r="N112" i="1"/>
  <c r="M112" i="1"/>
  <c r="L112" i="1"/>
  <c r="O110" i="1"/>
  <c r="N110" i="1"/>
  <c r="M110" i="1"/>
  <c r="L110" i="1"/>
  <c r="O109" i="1"/>
  <c r="N109" i="1"/>
  <c r="M109" i="1"/>
  <c r="L109" i="1"/>
  <c r="O108" i="1"/>
  <c r="N108" i="1"/>
  <c r="M108" i="1"/>
  <c r="L108" i="1"/>
  <c r="O107" i="1"/>
  <c r="N107" i="1"/>
  <c r="M107" i="1"/>
  <c r="L107" i="1"/>
  <c r="O106" i="1"/>
  <c r="N106" i="1"/>
  <c r="M106" i="1"/>
  <c r="L106" i="1"/>
  <c r="O105" i="1"/>
  <c r="N105" i="1"/>
  <c r="M105" i="1"/>
  <c r="L105" i="1"/>
  <c r="O104" i="1"/>
  <c r="N104" i="1"/>
  <c r="M104" i="1"/>
  <c r="L104" i="1"/>
  <c r="L103" i="1"/>
  <c r="O102" i="1"/>
  <c r="N102" i="1"/>
  <c r="M102" i="1"/>
  <c r="L102" i="1"/>
  <c r="O101" i="1"/>
  <c r="N101" i="1"/>
  <c r="M101" i="1"/>
  <c r="L101" i="1"/>
  <c r="O100" i="1"/>
  <c r="N100" i="1"/>
  <c r="M100" i="1"/>
  <c r="L100" i="1"/>
  <c r="N98" i="1"/>
  <c r="M98" i="1"/>
  <c r="O97" i="1"/>
  <c r="N97" i="1"/>
  <c r="M97" i="1"/>
  <c r="L97" i="1"/>
  <c r="O96" i="1"/>
  <c r="N96" i="1"/>
  <c r="M96" i="1"/>
  <c r="L96" i="1"/>
  <c r="O94" i="1"/>
  <c r="N94" i="1"/>
  <c r="M94" i="1"/>
  <c r="L94" i="1"/>
  <c r="O93" i="1"/>
  <c r="N93" i="1"/>
  <c r="M93" i="1"/>
  <c r="L93" i="1"/>
  <c r="O92" i="1"/>
  <c r="N92" i="1"/>
  <c r="M92" i="1"/>
  <c r="L92" i="1"/>
  <c r="O91" i="1"/>
  <c r="N91" i="1"/>
  <c r="M91" i="1"/>
  <c r="L91" i="1"/>
  <c r="O90" i="1"/>
  <c r="N90" i="1"/>
  <c r="M90" i="1"/>
  <c r="L90" i="1"/>
  <c r="O89" i="1"/>
  <c r="N89" i="1"/>
  <c r="M89" i="1"/>
  <c r="L89" i="1"/>
  <c r="O88" i="1"/>
  <c r="N88" i="1"/>
  <c r="M88" i="1"/>
  <c r="L88" i="1"/>
  <c r="O87" i="1"/>
  <c r="N87" i="1"/>
  <c r="M87" i="1"/>
  <c r="L87" i="1"/>
  <c r="O86" i="1"/>
  <c r="N86" i="1"/>
  <c r="M86" i="1"/>
  <c r="L86" i="1"/>
  <c r="O84" i="1"/>
  <c r="N84" i="1"/>
  <c r="M84" i="1"/>
  <c r="L84" i="1"/>
  <c r="O83" i="1"/>
  <c r="N83" i="1"/>
  <c r="M83" i="1"/>
  <c r="L83" i="1"/>
  <c r="O82" i="1"/>
  <c r="N82" i="1"/>
  <c r="M82" i="1"/>
  <c r="L82" i="1"/>
  <c r="O81" i="1"/>
  <c r="N81" i="1"/>
  <c r="M81" i="1"/>
  <c r="L81" i="1"/>
  <c r="N80" i="1"/>
  <c r="M80" i="1"/>
  <c r="L80" i="1"/>
  <c r="L78" i="1"/>
  <c r="O77" i="1"/>
  <c r="N77" i="1"/>
  <c r="M77" i="1"/>
  <c r="L77" i="1"/>
  <c r="O76" i="1"/>
  <c r="N76" i="1"/>
  <c r="O75" i="1"/>
  <c r="O74" i="1"/>
  <c r="N74" i="1"/>
  <c r="M74" i="1"/>
  <c r="L74" i="1"/>
  <c r="O73" i="1"/>
  <c r="N73" i="1"/>
  <c r="M73" i="1"/>
  <c r="L73" i="1"/>
  <c r="O72" i="1"/>
  <c r="N72" i="1"/>
  <c r="M72" i="1"/>
  <c r="L72" i="1"/>
  <c r="O71" i="1"/>
  <c r="N71" i="1"/>
  <c r="M71" i="1"/>
  <c r="L71" i="1"/>
  <c r="O70" i="1"/>
  <c r="N70" i="1"/>
  <c r="M70" i="1"/>
  <c r="L70" i="1"/>
  <c r="O68" i="1"/>
  <c r="N68" i="1"/>
  <c r="M68" i="1"/>
  <c r="L68" i="1"/>
  <c r="L67" i="1"/>
  <c r="O67" i="1"/>
  <c r="N67" i="1"/>
  <c r="M67" i="1"/>
  <c r="O66" i="1"/>
  <c r="N66" i="1"/>
  <c r="M66" i="1"/>
  <c r="L66" i="1"/>
  <c r="O65" i="1"/>
  <c r="N65" i="1"/>
  <c r="M65" i="1"/>
  <c r="L65" i="1"/>
  <c r="O64" i="1"/>
  <c r="N64" i="1"/>
  <c r="M64" i="1"/>
  <c r="L64" i="1"/>
  <c r="O63" i="1"/>
  <c r="N63" i="1"/>
  <c r="M63" i="1"/>
  <c r="L63" i="1"/>
  <c r="O62" i="1"/>
  <c r="N62" i="1"/>
  <c r="M62" i="1"/>
  <c r="L62" i="1"/>
  <c r="O61" i="1"/>
  <c r="N61" i="1"/>
  <c r="M61" i="1"/>
  <c r="L61" i="1"/>
  <c r="O60" i="1"/>
  <c r="N60" i="1"/>
  <c r="M60" i="1"/>
  <c r="L60" i="1"/>
  <c r="O59" i="1"/>
  <c r="N59" i="1"/>
  <c r="M59" i="1"/>
  <c r="O58" i="1"/>
  <c r="N58" i="1"/>
  <c r="M58" i="1"/>
  <c r="L58" i="1"/>
  <c r="M57" i="1"/>
  <c r="O56" i="1"/>
  <c r="N56" i="1"/>
  <c r="M56" i="1"/>
  <c r="L56" i="1"/>
  <c r="O55" i="1"/>
  <c r="N55" i="1"/>
  <c r="M55" i="1"/>
  <c r="L55" i="1"/>
  <c r="O54" i="1"/>
  <c r="N54" i="1"/>
  <c r="M54" i="1"/>
  <c r="L54" i="1"/>
  <c r="O53" i="1"/>
  <c r="N53" i="1"/>
  <c r="M53" i="1"/>
  <c r="L53" i="1"/>
  <c r="H52" i="1"/>
  <c r="O52" i="1"/>
  <c r="N52" i="1"/>
  <c r="M52" i="1"/>
  <c r="L52" i="1"/>
  <c r="O50" i="1"/>
  <c r="N50" i="1"/>
  <c r="M50" i="1"/>
  <c r="L50" i="1"/>
  <c r="O49" i="1"/>
  <c r="N49" i="1"/>
  <c r="M49" i="1"/>
  <c r="L49" i="1"/>
  <c r="O48" i="1"/>
  <c r="N48" i="1"/>
  <c r="M48" i="1"/>
  <c r="L48" i="1"/>
  <c r="O47" i="1"/>
  <c r="N47" i="1"/>
  <c r="M47" i="1"/>
  <c r="O46" i="1"/>
  <c r="N46" i="1"/>
  <c r="M46" i="1"/>
  <c r="L46" i="1"/>
  <c r="M45" i="1"/>
  <c r="L45" i="1"/>
  <c r="O44" i="1"/>
  <c r="N44" i="1"/>
  <c r="M44" i="1"/>
  <c r="L44" i="1"/>
  <c r="O43" i="1"/>
  <c r="N43" i="1"/>
  <c r="M43" i="1"/>
  <c r="L43" i="1"/>
  <c r="O42" i="1"/>
  <c r="N42" i="1"/>
  <c r="M42" i="1"/>
  <c r="L42" i="1"/>
  <c r="O41" i="1"/>
  <c r="N41" i="1"/>
  <c r="M41" i="1"/>
  <c r="L41" i="1"/>
  <c r="O40" i="1"/>
  <c r="N40" i="1"/>
  <c r="M40" i="1"/>
  <c r="O39" i="1"/>
  <c r="N39" i="1"/>
  <c r="M39" i="1"/>
  <c r="L39" i="1"/>
  <c r="O38" i="1"/>
  <c r="N38" i="1"/>
  <c r="M38" i="1"/>
  <c r="L38" i="1"/>
  <c r="M37" i="1"/>
  <c r="O36" i="1"/>
  <c r="N36" i="1"/>
  <c r="M36" i="1"/>
  <c r="L36" i="1"/>
  <c r="O35" i="1"/>
  <c r="N35" i="1"/>
  <c r="M35" i="1"/>
  <c r="L35" i="1"/>
  <c r="O34" i="1"/>
  <c r="N34" i="1"/>
  <c r="M34" i="1"/>
  <c r="L34" i="1"/>
  <c r="O33" i="1"/>
  <c r="N33" i="1"/>
  <c r="M33" i="1"/>
  <c r="L33" i="1"/>
  <c r="O32" i="1"/>
  <c r="N32" i="1"/>
  <c r="M32" i="1"/>
  <c r="L32" i="1"/>
  <c r="O31" i="1"/>
  <c r="N31" i="1"/>
  <c r="M31" i="1"/>
  <c r="L31" i="1"/>
  <c r="O30" i="1"/>
  <c r="N30" i="1"/>
  <c r="M30" i="1"/>
  <c r="L30" i="1"/>
  <c r="L29" i="1"/>
  <c r="O28" i="1"/>
  <c r="N28" i="1"/>
  <c r="M28" i="1"/>
  <c r="L28" i="1"/>
  <c r="O27" i="1"/>
  <c r="N27" i="1"/>
  <c r="M27" i="1"/>
  <c r="L27" i="1"/>
  <c r="O26" i="1"/>
  <c r="N26" i="1"/>
  <c r="M26" i="1"/>
  <c r="L26" i="1"/>
  <c r="O25" i="1"/>
  <c r="N25" i="1"/>
  <c r="M25" i="1"/>
  <c r="L25" i="1"/>
  <c r="O24" i="1"/>
  <c r="N24" i="1"/>
  <c r="M24" i="1"/>
  <c r="L24" i="1"/>
  <c r="O23" i="1"/>
  <c r="N23" i="1"/>
  <c r="M23" i="1"/>
  <c r="L23" i="1"/>
  <c r="O22" i="1"/>
  <c r="N22" i="1"/>
  <c r="M22" i="1"/>
  <c r="L22" i="1"/>
  <c r="O21" i="1"/>
  <c r="N21" i="1"/>
  <c r="M21" i="1"/>
  <c r="L21" i="1"/>
  <c r="O19" i="1"/>
  <c r="N19" i="1"/>
  <c r="M19" i="1"/>
  <c r="L19" i="1"/>
  <c r="O18" i="1"/>
  <c r="N18" i="1"/>
  <c r="M18" i="1"/>
  <c r="L18" i="1"/>
  <c r="O17" i="1"/>
  <c r="N17" i="1"/>
  <c r="M17" i="1"/>
  <c r="L17" i="1"/>
  <c r="O16" i="1"/>
  <c r="N16" i="1"/>
  <c r="M16" i="1"/>
  <c r="N15" i="1"/>
  <c r="M15" i="1"/>
  <c r="M13" i="1"/>
  <c r="O13" i="1"/>
  <c r="N13" i="1"/>
  <c r="L13" i="1"/>
  <c r="O11" i="1"/>
  <c r="N11" i="1"/>
  <c r="M11" i="1"/>
  <c r="L11" i="1"/>
  <c r="H10" i="1"/>
  <c r="O9" i="1"/>
  <c r="N9" i="1"/>
  <c r="M9" i="1"/>
  <c r="L9" i="1"/>
  <c r="O8" i="1"/>
  <c r="N8" i="1"/>
  <c r="M8" i="1"/>
  <c r="L8" i="1"/>
  <c r="O7" i="1"/>
  <c r="N7" i="1"/>
  <c r="M7" i="1"/>
  <c r="L7" i="1"/>
  <c r="O6" i="1"/>
  <c r="N6" i="1"/>
  <c r="M6" i="1"/>
  <c r="L6" i="1"/>
  <c r="M5" i="1"/>
  <c r="L5" i="1"/>
  <c r="O4" i="1"/>
  <c r="N4" i="1"/>
  <c r="M4" i="1"/>
  <c r="H25" i="1" l="1"/>
  <c r="H94" i="1"/>
  <c r="H173" i="1"/>
  <c r="H142" i="1"/>
  <c r="H46" i="1"/>
  <c r="H118" i="1"/>
  <c r="H98" i="1"/>
  <c r="H29" i="1"/>
  <c r="H182" i="1"/>
  <c r="H92" i="1"/>
  <c r="H5" i="1"/>
  <c r="H65" i="1"/>
  <c r="H71" i="1"/>
  <c r="H80" i="1"/>
  <c r="H125" i="1"/>
  <c r="H159" i="1"/>
  <c r="H114" i="1"/>
  <c r="H117" i="1"/>
  <c r="H141" i="1"/>
  <c r="H36" i="1"/>
  <c r="H40" i="1"/>
  <c r="H60" i="1"/>
  <c r="H96" i="1"/>
  <c r="H116" i="1"/>
  <c r="H120" i="1"/>
  <c r="H168" i="1"/>
  <c r="H112" i="1"/>
  <c r="H132" i="1"/>
  <c r="H157" i="1"/>
  <c r="H160" i="1"/>
  <c r="H12" i="1"/>
  <c r="H15" i="1"/>
  <c r="H41" i="1"/>
  <c r="H78" i="1"/>
  <c r="H107" i="1"/>
  <c r="H146" i="1"/>
  <c r="H174" i="1"/>
  <c r="H123" i="1"/>
  <c r="H39" i="1"/>
  <c r="H44" i="1"/>
  <c r="H121" i="1"/>
  <c r="H7" i="1"/>
  <c r="H13" i="1"/>
  <c r="H175" i="1"/>
  <c r="H62" i="1"/>
  <c r="H138" i="1"/>
  <c r="H28" i="1"/>
  <c r="H31" i="1"/>
  <c r="H51" i="1"/>
  <c r="H133" i="1"/>
  <c r="H122" i="1"/>
  <c r="H57" i="1"/>
  <c r="H103" i="1"/>
  <c r="H97" i="1"/>
  <c r="H37" i="1"/>
  <c r="H16" i="1"/>
  <c r="H47" i="1"/>
  <c r="H26" i="1"/>
  <c r="H34" i="1"/>
  <c r="H45" i="1"/>
  <c r="H87" i="1"/>
  <c r="H126" i="1"/>
  <c r="H131" i="1"/>
  <c r="H136" i="1"/>
  <c r="H19" i="1"/>
  <c r="H66" i="1"/>
  <c r="H79" i="1"/>
  <c r="H90" i="1"/>
  <c r="H106" i="1"/>
  <c r="H152" i="1"/>
  <c r="H111" i="1"/>
  <c r="H165" i="1"/>
  <c r="H176" i="1"/>
  <c r="H30" i="1"/>
  <c r="H69" i="1"/>
  <c r="H72" i="1"/>
  <c r="H101" i="1"/>
  <c r="H35" i="1"/>
  <c r="H48" i="1"/>
  <c r="H59" i="1"/>
  <c r="H64" i="1"/>
  <c r="H82" i="1"/>
  <c r="H137" i="1"/>
  <c r="H161" i="1"/>
  <c r="H163" i="1"/>
  <c r="H11" i="1"/>
  <c r="H20" i="1"/>
  <c r="H43" i="1"/>
  <c r="H67" i="1"/>
  <c r="H85" i="1"/>
  <c r="H109" i="1"/>
  <c r="H127" i="1"/>
  <c r="H150" i="1"/>
  <c r="N79" i="1"/>
  <c r="N188" i="1"/>
  <c r="L14" i="1"/>
  <c r="H53" i="1"/>
  <c r="H55" i="1"/>
  <c r="H104" i="1"/>
  <c r="L117" i="1"/>
  <c r="H151" i="1"/>
  <c r="H183" i="1"/>
  <c r="O188" i="1"/>
  <c r="H9" i="1"/>
  <c r="H14" i="1"/>
  <c r="H38" i="1"/>
  <c r="O99" i="1"/>
  <c r="H119" i="1"/>
  <c r="N14" i="1"/>
  <c r="L16" i="1"/>
  <c r="H18" i="1"/>
  <c r="H91" i="1"/>
  <c r="H93" i="1"/>
  <c r="M117" i="1"/>
  <c r="G189" i="1"/>
  <c r="H189" i="1" s="1"/>
  <c r="L132" i="1"/>
  <c r="L186" i="1"/>
  <c r="H88" i="1"/>
  <c r="H99" i="1"/>
  <c r="M29" i="1"/>
  <c r="H153" i="1"/>
  <c r="H155" i="1"/>
  <c r="H8" i="1"/>
  <c r="O14" i="1"/>
  <c r="H21" i="1"/>
  <c r="H23" i="1"/>
  <c r="H32" i="1"/>
  <c r="L40" i="1"/>
  <c r="H42" i="1"/>
  <c r="H49" i="1"/>
  <c r="L51" i="1"/>
  <c r="H58" i="1"/>
  <c r="H73" i="1"/>
  <c r="H75" i="1"/>
  <c r="H102" i="1"/>
  <c r="H113" i="1"/>
  <c r="H124" i="1"/>
  <c r="L128" i="1"/>
  <c r="H134" i="1"/>
  <c r="L145" i="1"/>
  <c r="H145" i="1" s="1"/>
  <c r="H147" i="1"/>
  <c r="H149" i="1"/>
  <c r="H166" i="1"/>
  <c r="H177" i="1"/>
  <c r="H179" i="1"/>
  <c r="H181" i="1"/>
  <c r="M79" i="1"/>
  <c r="H86" i="1"/>
  <c r="H33" i="1"/>
  <c r="H27" i="1"/>
  <c r="H6" i="1"/>
  <c r="L75" i="1"/>
  <c r="H115" i="1"/>
  <c r="M128" i="1"/>
  <c r="M145" i="1"/>
  <c r="L147" i="1"/>
  <c r="L149" i="1"/>
  <c r="L179" i="1"/>
  <c r="H110" i="1"/>
  <c r="L47" i="1"/>
  <c r="N128" i="1"/>
  <c r="N145" i="1"/>
  <c r="M147" i="1"/>
  <c r="M179" i="1"/>
  <c r="G184" i="1"/>
  <c r="H24" i="1"/>
  <c r="H108" i="1"/>
  <c r="O10" i="1"/>
  <c r="L15" i="1"/>
  <c r="H17" i="1"/>
  <c r="H22" i="1"/>
  <c r="L37" i="1"/>
  <c r="H50" i="1"/>
  <c r="L85" i="1"/>
  <c r="O98" i="1"/>
  <c r="H139" i="1"/>
  <c r="H144" i="1"/>
  <c r="N154" i="1"/>
  <c r="H167" i="1"/>
  <c r="N12" i="1"/>
  <c r="O12" i="1"/>
  <c r="N5" i="1"/>
  <c r="L12" i="1"/>
  <c r="L20" i="1"/>
  <c r="N29" i="1"/>
  <c r="N37" i="1"/>
  <c r="N45" i="1"/>
  <c r="G187" i="1"/>
  <c r="H187" i="1" s="1"/>
  <c r="H84" i="1"/>
  <c r="M85" i="1"/>
  <c r="N99" i="1"/>
  <c r="N117" i="1"/>
  <c r="O37" i="1"/>
  <c r="O45" i="1"/>
  <c r="M51" i="1"/>
  <c r="H56" i="1"/>
  <c r="L57" i="1"/>
  <c r="H63" i="1"/>
  <c r="H70" i="1"/>
  <c r="H77" i="1"/>
  <c r="N78" i="1"/>
  <c r="N85" i="1"/>
  <c r="L98" i="1"/>
  <c r="L116" i="1"/>
  <c r="O117" i="1"/>
  <c r="M149" i="1"/>
  <c r="O167" i="1"/>
  <c r="O5" i="1"/>
  <c r="N20" i="1"/>
  <c r="O78" i="1"/>
  <c r="H83" i="1"/>
  <c r="O85" i="1"/>
  <c r="H89" i="1"/>
  <c r="H95" i="1"/>
  <c r="H105" i="1"/>
  <c r="L111" i="1"/>
  <c r="H130" i="1"/>
  <c r="H135" i="1"/>
  <c r="M165" i="1"/>
  <c r="H171" i="1"/>
  <c r="G190" i="1"/>
  <c r="H190" i="1" s="1"/>
  <c r="M20" i="1"/>
  <c r="N57" i="1"/>
  <c r="H76" i="1"/>
  <c r="H100" i="1"/>
  <c r="M103" i="1"/>
  <c r="N111" i="1"/>
  <c r="O128" i="1"/>
  <c r="O145" i="1"/>
  <c r="N147" i="1"/>
  <c r="O29" i="1"/>
  <c r="N51" i="1"/>
  <c r="O51" i="1"/>
  <c r="L10" i="1"/>
  <c r="L95" i="1"/>
  <c r="H129" i="1"/>
  <c r="M140" i="1"/>
  <c r="O158" i="1"/>
  <c r="M10" i="1"/>
  <c r="L69" i="1"/>
  <c r="L76" i="1"/>
  <c r="M95" i="1"/>
  <c r="O103" i="1"/>
  <c r="N140" i="1"/>
  <c r="L156" i="1"/>
  <c r="H156" i="1"/>
  <c r="M12" i="1"/>
  <c r="O20" i="1"/>
  <c r="O57" i="1"/>
  <c r="N10" i="1"/>
  <c r="G186" i="1"/>
  <c r="H186" i="1" s="1"/>
  <c r="H68" i="1"/>
  <c r="M69" i="1"/>
  <c r="M76" i="1"/>
  <c r="O79" i="1"/>
  <c r="H81" i="1"/>
  <c r="N95" i="1"/>
  <c r="O140" i="1"/>
  <c r="H54" i="1"/>
  <c r="H61" i="1"/>
  <c r="N69" i="1"/>
  <c r="H74" i="1"/>
  <c r="M78" i="1"/>
  <c r="L124" i="1"/>
  <c r="H143" i="1"/>
  <c r="O185" i="1"/>
  <c r="O69" i="1"/>
  <c r="M75" i="1"/>
  <c r="L99" i="1"/>
  <c r="H128" i="1"/>
  <c r="O159" i="1"/>
  <c r="O187" i="1"/>
  <c r="N75" i="1"/>
  <c r="M99" i="1"/>
  <c r="M111" i="1"/>
  <c r="N149" i="1"/>
  <c r="M184" i="1"/>
  <c r="H140" i="1"/>
  <c r="O149" i="1"/>
  <c r="N165" i="1"/>
  <c r="H169" i="1"/>
  <c r="G188" i="1"/>
  <c r="H188" i="1" s="1"/>
  <c r="O111" i="1"/>
  <c r="O165" i="1"/>
  <c r="L148" i="1"/>
  <c r="H148" i="1"/>
  <c r="M158" i="1"/>
  <c r="G185" i="1"/>
  <c r="H185" i="1" s="1"/>
  <c r="M14" i="1"/>
  <c r="O15" i="1"/>
  <c r="L59" i="1"/>
  <c r="L79" i="1"/>
  <c r="O80" i="1"/>
  <c r="O95" i="1"/>
  <c r="N103" i="1"/>
  <c r="M148" i="1"/>
  <c r="L164" i="1"/>
  <c r="H164" i="1"/>
  <c r="M186" i="1"/>
  <c r="M164" i="1"/>
  <c r="M190" i="1"/>
  <c r="H154" i="1"/>
  <c r="H162" i="1"/>
  <c r="H170" i="1"/>
  <c r="H178" i="1"/>
  <c r="M189" i="1"/>
  <c r="O190" i="1"/>
  <c r="N189" i="1"/>
  <c r="H158" i="1"/>
  <c r="M167" i="1"/>
  <c r="N167" i="1"/>
  <c r="H172" i="1"/>
  <c r="H180" i="1"/>
  <c r="H184" i="1" l="1"/>
</calcChain>
</file>

<file path=xl/sharedStrings.xml><?xml version="1.0" encoding="utf-8"?>
<sst xmlns="http://schemas.openxmlformats.org/spreadsheetml/2006/main" count="209" uniqueCount="199">
  <si>
    <t>Thousand ha</t>
  </si>
  <si>
    <t>GFPM</t>
  </si>
  <si>
    <t>Absolute area available by 2030</t>
  </si>
  <si>
    <t>REF</t>
  </si>
  <si>
    <t>2020 Area</t>
  </si>
  <si>
    <t>Baseline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</si>
  <si>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</si>
  <si>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</si>
  <si>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</si>
  <si>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</si>
  <si>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</si>
  <si>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</si>
  <si>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</si>
  <si>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</si>
  <si>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</si>
  <si>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</si>
  <si>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Congo, Republic of</t>
  </si>
  <si>
    <t>Côte d'Ivoire</t>
  </si>
  <si>
    <t>Djibouti</t>
  </si>
  <si>
    <t>Egypt</t>
  </si>
  <si>
    <t>Equatorial Guinea</t>
  </si>
  <si>
    <t>Ethiopia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</si>
  <si>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</si>
  <si>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</si>
  <si>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</si>
  <si>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</si>
  <si>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</si>
  <si>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</si>
  <si>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</si>
  <si>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</si>
  <si>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Libyan Arab Jamahiriya</t>
  </si>
  <si>
    <t>Madagascar</t>
  </si>
  <si>
    <t>Malawi</t>
  </si>
  <si>
    <t>Mali</t>
  </si>
  <si>
    <t>Mauritania</t>
  </si>
  <si>
    <t>Mauritius</t>
  </si>
  <si>
    <t>Morocco</t>
  </si>
  <si>
    <t>Mozambique</t>
  </si>
  <si>
    <t>Niger</t>
  </si>
  <si>
    <t>Nigeria</t>
  </si>
  <si>
    <t>Réunion</t>
  </si>
  <si>
    <t>Rwanda</t>
  </si>
  <si>
    <t>Sao Tome and Principe</t>
  </si>
  <si>
    <t>Senegal</t>
  </si>
  <si>
    <t>Sierra Leone</t>
  </si>
  <si>
    <t>Somalia</t>
  </si>
  <si>
    <t>South Africa</t>
  </si>
  <si>
    <t>Sudan</t>
  </si>
  <si>
    <t>Swaziland</t>
  </si>
  <si>
    <t>Tanzania, United Rep of</t>
  </si>
  <si>
    <t>Togo</t>
  </si>
  <si>
    <t>Tunisia</t>
  </si>
  <si>
    <t>Uganda</t>
  </si>
  <si>
    <t>Congo, Dem Republic of</t>
  </si>
  <si>
    <t>Zambia</t>
  </si>
  <si>
    <t>Zimbabwe</t>
  </si>
  <si>
    <t>Bahamas</t>
  </si>
  <si>
    <t>Barbados</t>
  </si>
  <si>
    <t>Belize</t>
  </si>
  <si>
    <t>Canada</t>
  </si>
  <si>
    <t>Saint Lucia</t>
  </si>
  <si>
    <t>Costa Rica</t>
  </si>
  <si>
    <t>Cuba</t>
  </si>
  <si>
    <t>Dominica</t>
  </si>
  <si>
    <t>Dominican Republic</t>
  </si>
  <si>
    <t>El Salvador</t>
  </si>
  <si>
    <t>Guatemala</t>
  </si>
  <si>
    <t>Haiti</t>
  </si>
  <si>
    <t>Honduras</t>
  </si>
  <si>
    <t>Jamaica</t>
  </si>
  <si>
    <t>Martinique</t>
  </si>
  <si>
    <t>Mexico</t>
  </si>
  <si>
    <t>Netherlands Antilles</t>
  </si>
  <si>
    <t>Nicaragua</t>
  </si>
  <si>
    <t>Panama</t>
  </si>
  <si>
    <t>Saint Vincent/Grenadines</t>
  </si>
  <si>
    <t>Trinidad and Tobago</t>
  </si>
  <si>
    <t>United States of America</t>
  </si>
  <si>
    <t>Argentina</t>
  </si>
  <si>
    <t>Bolivia</t>
  </si>
  <si>
    <t>Brazil</t>
  </si>
  <si>
    <t>Chile</t>
  </si>
  <si>
    <t>Colombia</t>
  </si>
  <si>
    <t>Ecuador</t>
  </si>
  <si>
    <t>French Guiana</t>
  </si>
  <si>
    <t>Guyana</t>
  </si>
  <si>
    <t>Paraguay</t>
  </si>
  <si>
    <t>Peru</t>
  </si>
  <si>
    <t>Suriname</t>
  </si>
  <si>
    <t>Uruguay</t>
  </si>
  <si>
    <t>Venezuela, Boliv Rep of</t>
  </si>
  <si>
    <t>Afghanistan</t>
  </si>
  <si>
    <t>Bahrain</t>
  </si>
  <si>
    <t>Bangladesh</t>
  </si>
  <si>
    <t>Bhutan</t>
  </si>
  <si>
    <t>Brunei Darussalam</t>
  </si>
  <si>
    <t>Cambodia</t>
  </si>
  <si>
    <t>China</t>
  </si>
  <si>
    <t>Cyprus</t>
  </si>
  <si>
    <t>Maldives</t>
  </si>
  <si>
    <t>India</t>
  </si>
  <si>
    <t>Indonesia</t>
  </si>
  <si>
    <t>Iran, Islamic Rep of</t>
  </si>
  <si>
    <t>Iraq</t>
  </si>
  <si>
    <t>Israel</t>
  </si>
  <si>
    <t>Japan</t>
  </si>
  <si>
    <t>Jordan</t>
  </si>
  <si>
    <t>Korea, Dem People's Rep</t>
  </si>
  <si>
    <t>Korea, Republic of</t>
  </si>
  <si>
    <t>Kuwait</t>
  </si>
  <si>
    <t>Laos</t>
  </si>
  <si>
    <t>Lebanon</t>
  </si>
  <si>
    <t>Timor-Leste</t>
  </si>
  <si>
    <t>Malaysia</t>
  </si>
  <si>
    <t>Mongolia</t>
  </si>
  <si>
    <t>Myanmar</t>
  </si>
  <si>
    <t>Nepal</t>
  </si>
  <si>
    <t>Oman</t>
  </si>
  <si>
    <t>Pakistan</t>
  </si>
  <si>
    <t>Philippines</t>
  </si>
  <si>
    <t>Qatar</t>
  </si>
  <si>
    <t>Saudi Arabia</t>
  </si>
  <si>
    <t>Singapore</t>
  </si>
  <si>
    <t>Sri Lanka</t>
  </si>
  <si>
    <t>Syrian Arab Republic</t>
  </si>
  <si>
    <t>Thailand</t>
  </si>
  <si>
    <t>Turkey</t>
  </si>
  <si>
    <t>United Arab Emirates</t>
  </si>
  <si>
    <t>Viet Nam</t>
  </si>
  <si>
    <t>Yemen</t>
  </si>
  <si>
    <t>Australia</t>
  </si>
  <si>
    <t>Cook Islands</t>
  </si>
  <si>
    <t>Fiji Islands</t>
  </si>
  <si>
    <t>French Polynesia</t>
  </si>
  <si>
    <t>New Caledonia</t>
  </si>
  <si>
    <t>New Zealand</t>
  </si>
  <si>
    <t>Papua New Guinea</t>
  </si>
  <si>
    <t>Samoa</t>
  </si>
  <si>
    <t>Solomon Islands</t>
  </si>
  <si>
    <t>Tonga</t>
  </si>
  <si>
    <t>Vanuatu</t>
  </si>
  <si>
    <t>Albania</t>
  </si>
  <si>
    <t>Austria</t>
  </si>
  <si>
    <t>Belgium</t>
  </si>
  <si>
    <t>Bosnia and Herzegovina</t>
  </si>
  <si>
    <t>Bulgaria</t>
  </si>
  <si>
    <t>Croatia</t>
  </si>
  <si>
    <t>Czech Republic</t>
  </si>
  <si>
    <t>Denmark</t>
  </si>
  <si>
    <t>Finland</t>
  </si>
  <si>
    <t>France</t>
  </si>
  <si>
    <t>Germany</t>
  </si>
  <si>
    <t>Greece</t>
  </si>
  <si>
    <t>Hungary</t>
  </si>
  <si>
    <t>Luxembourg</t>
  </si>
  <si>
    <t>Ireland</t>
  </si>
  <si>
    <t>Italy</t>
  </si>
  <si>
    <t>Macedonia,The Fmr Yug Rp</t>
  </si>
  <si>
    <t>Montenegro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</si>
  <si>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</si>
  <si>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</si>
  <si>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</si>
  <si>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</si>
  <si>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</si>
  <si>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</si>
  <si>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</si>
  <si>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</si>
  <si>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</si>
  <si>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</si>
  <si>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United Kingdom</t>
  </si>
  <si>
    <t>Serbia</t>
  </si>
  <si>
    <t>Armenia</t>
  </si>
  <si>
    <t>Azerbaijan, Republic of</t>
  </si>
  <si>
    <t>Belarus</t>
  </si>
  <si>
    <t>Estonia</t>
  </si>
  <si>
    <t>Georgia</t>
  </si>
  <si>
    <t>Kazakhstan</t>
  </si>
  <si>
    <t>Kyrgyzstan</t>
  </si>
  <si>
    <t>Latvia</t>
  </si>
  <si>
    <t>Lithuania</t>
  </si>
  <si>
    <t>Moldova, Republic of</t>
  </si>
  <si>
    <t>Russian Federation</t>
  </si>
  <si>
    <t>Tajikistan</t>
  </si>
  <si>
    <t>Turkmenistan</t>
  </si>
  <si>
    <t>Ukraine</t>
  </si>
  <si>
    <t>Uzbekistan</t>
  </si>
  <si>
    <t>WORLD</t>
  </si>
  <si>
    <t>AFRICA</t>
  </si>
  <si>
    <t>NORTH/CENTRAL AMERICA</t>
  </si>
  <si>
    <t>SOUTH AMERICA</t>
  </si>
  <si>
    <t>ASIA</t>
  </si>
  <si>
    <t>OCEANIA</t>
  </si>
  <si>
    <t>EUROPE</t>
  </si>
  <si>
    <t>AF</t>
  </si>
  <si>
    <t>BF</t>
  </si>
  <si>
    <t>BAC</t>
  </si>
  <si>
    <t>Exploitable Forest Area (%)</t>
  </si>
  <si>
    <t>Protected Forest Area (%)</t>
  </si>
  <si>
    <t>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</si>
</sst>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8">
    <font>
      <sz val="12"/>
      <name val="Arial MT"/>
    </font>
    <font>
      <b/>
      <sz val="11"/>
      <color theme="1"/>
      <name val="Calibri"/>
      <family val="2"/>
      <scheme val="minor"/>
    </font>
    <font>
      <sz val="12"/>
      <name val="Arial MT"/>
    </font>
    <font>
      <b/>
      <sz val="9"/>
      <color theme="1"/>
      <name val="Calibri"/>
      <family val="2"/>
      <scheme val="minor"/>
    </font>
    <font>
      <sz val="12"/>
      <color rgb="FFFF0000"/>
      <name val="Arial MT"/>
    </font>
    <font>
      <b/>
      <sz val="10"/>
      <name val="Arial"/>
      <family val="2"/>
    </font>
    <font>
      <b/>
      <sz val="12"/>
      <name val="Arial MT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9" fontId="0" fillId="0" borderId="0" xfId="0" applyNumberFormat="1"/>
    <xf numFmtId="1" fontId="0" fillId="0" borderId="0" xfId="0" applyNumberFormat="1"/>
    <xf numFmtId="9" fontId="0" fillId="0" borderId="0" xfId="1" applyFont="1"/>
    <xf numFmtId="164" fontId="0" fillId="0" borderId="0" xfId="1" applyNumberFormat="1" applyFont="1"/>
    <xf numFmtId="9" fontId="4" fillId="0" borderId="0" xfId="0" applyNumberFormat="1" applyFont="1"/>
    <xf numFmtId="1" fontId="4" fillId="0" borderId="0" xfId="0" applyNumberFormat="1" applyFont="1"/>
    <xf numFmtId="0" fontId="3" fillId="0" borderId="1" xfId="0" applyFont="1" applyBorder="1"/>
    <xf numFmtId="0" fontId="5" fillId="0" borderId="0" xfId="0" applyFont="1"/>
    <xf numFmtId="9" fontId="6" fillId="0" borderId="0" xfId="0" applyNumberFormat="1" applyFont="1"/>
    <xf numFmtId="0" fontId="7" fillId="0" borderId="0" xfId="0" applyFont="1"/>
    <xf numFmtId="0" fontId="7" fillId="0" borderId="1" xfId="0" applyFont="1" applyBorder="1"/>
    <xf numFmtId="0" fontId="1" fillId="0" borderId="0" xfId="0" applyFont="1"/>
    <xf numFmtId="9" fontId="1" fillId="0" borderId="0" xfId="1" applyFont="1"/>
    <xf numFmtId="2" fontId="1" fillId="0" borderId="0" xfId="0" applyNumberFormat="1" applyFont="1"/>
    <xf numFmtId="165" fontId="1" fillId="0" borderId="0" xfId="1" applyNumberFormat="1" applyFont="1"/>
    <xf numFmtId="2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9412-E075-489E-8963-7089FCFE5728}">
  <dimension ref="A1:T239"/>
  <sheetViews>
    <sheetView tabSelected="1" topLeftCell="B1" zoomScale="90" zoomScaleNormal="90" workbookViewId="0">
      <selection activeCell="Q145" sqref="Q145"/>
    </sheetView>
  </sheetViews>
  <sheetFormatPr defaultRowHeight="15.5"/>
  <cols>
    <col min="7" max="7" width="11.765625" bestFit="1" customWidth="1"/>
    <col min="8" max="8" width="27.3828125" bestFit="1" customWidth="1"/>
    <col min="10" max="11" width="0" hidden="1" customWidth="1"/>
    <col min="13" max="13" width="9.07421875" bestFit="1" customWidth="1"/>
    <col min="17" max="17" width="10.53515625" bestFit="1" customWidth="1"/>
  </cols>
  <sheetData>
    <row r="1" spans="1:15">
      <c r="G1" s="18" t="s">
        <v>0</v>
      </c>
      <c r="H1" s="18"/>
    </row>
    <row r="2" spans="1:15">
      <c r="B2" s="18" t="s">
        <v>196</v>
      </c>
      <c r="C2" s="18"/>
      <c r="D2" s="18"/>
      <c r="E2" s="18"/>
      <c r="G2" t="s">
        <v>1</v>
      </c>
      <c r="H2" t="s">
        <v>2</v>
      </c>
      <c r="L2" s="18" t="s">
        <v>197</v>
      </c>
      <c r="M2" s="18"/>
      <c r="N2" s="18"/>
      <c r="O2" s="18"/>
    </row>
    <row r="3" spans="1:15">
      <c r="B3" t="s">
        <v>3</v>
      </c>
      <c r="C3" t="s">
        <v>193</v>
      </c>
      <c r="D3" t="s">
        <v>194</v>
      </c>
      <c r="E3" t="s">
        <v>195</v>
      </c>
      <c r="G3" t="s">
        <v>4</v>
      </c>
      <c r="H3" t="s">
        <v>5</v>
      </c>
      <c r="L3" t="s">
        <v>3</v>
      </c>
      <c r="M3" t="s">
        <v>193</v>
      </c>
      <c r="N3" t="s">
        <v>194</v>
      </c>
      <c r="O3" t="s">
        <v>195</v>
      </c>
    </row>
    <row r="4" spans="1:15">
      <c r="A4" s="1" t="s">
        <v>6</v>
      </c>
      <c r="B4" s="2">
        <v>0.93347265761062892</v>
      </c>
      <c r="C4" s="2">
        <v>0.76982402210712053</v>
      </c>
      <c r="D4" s="2">
        <v>8.8404971026634804E-2</v>
      </c>
      <c r="E4" s="2">
        <v>0.83405012853020344</v>
      </c>
      <c r="G4" s="3">
        <v>1940</v>
      </c>
      <c r="H4" s="3">
        <f t="shared" ref="H4:H35" si="0">$G4*B4</f>
        <v>1810.9369557646201</v>
      </c>
      <c r="I4" s="3"/>
      <c r="J4" s="5"/>
      <c r="K4" s="5"/>
      <c r="L4" s="2">
        <f t="shared" ref="L4:L17" si="1">1-B4</f>
        <v>6.652734238937108E-2</v>
      </c>
      <c r="M4" s="2">
        <f t="shared" ref="M4:M17" si="2">1-C4</f>
        <v>0.23017597789287947</v>
      </c>
      <c r="N4" s="2">
        <f t="shared" ref="N4:N17" si="3">1-D4</f>
        <v>0.9115950289733652</v>
      </c>
      <c r="O4" s="2">
        <f t="shared" ref="O4:O17" si="4">1-E4</f>
        <v>0.16594987146979656</v>
      </c>
    </row>
    <row r="5" spans="1:15">
      <c r="A5" s="1" t="s">
        <v>7</v>
      </c>
      <c r="B5" s="2">
        <v>0.9729882566576824</v>
      </c>
      <c r="C5" s="2">
        <v>0.54452925143791386</v>
      </c>
      <c r="D5" s="2">
        <v>0.7991891903726227</v>
      </c>
      <c r="E5" s="2">
        <v>0.93516600058718091</v>
      </c>
      <c r="G5" s="3">
        <v>68272</v>
      </c>
      <c r="H5" s="3">
        <f t="shared" si="0"/>
        <v>66427.854258533291</v>
      </c>
      <c r="I5" s="3"/>
      <c r="J5" s="5"/>
      <c r="K5" s="5"/>
      <c r="L5" s="2">
        <f t="shared" si="1"/>
        <v>2.7011743342317596E-2</v>
      </c>
      <c r="M5" s="2">
        <f t="shared" si="2"/>
        <v>0.45547074856208614</v>
      </c>
      <c r="N5" s="2">
        <f t="shared" si="3"/>
        <v>0.2008108096273773</v>
      </c>
      <c r="O5" s="2">
        <f t="shared" si="4"/>
        <v>6.4833999412819088E-2</v>
      </c>
    </row>
    <row r="6" spans="1:15">
      <c r="A6" s="1" t="s">
        <v>8</v>
      </c>
      <c r="B6" s="2">
        <v>0.87255241495093094</v>
      </c>
      <c r="C6" s="2">
        <v>0.85404295559979904</v>
      </c>
      <c r="D6" s="2">
        <v>0.85845890588565987</v>
      </c>
      <c r="E6" s="2">
        <v>0.85351191800686765</v>
      </c>
      <c r="G6" s="3">
        <v>3315</v>
      </c>
      <c r="H6" s="3">
        <f t="shared" si="0"/>
        <v>2892.5112555623359</v>
      </c>
      <c r="I6" s="3"/>
      <c r="J6" s="5"/>
      <c r="K6" s="5"/>
      <c r="L6" s="2">
        <f t="shared" si="1"/>
        <v>0.12744758504906906</v>
      </c>
      <c r="M6" s="2">
        <f t="shared" si="2"/>
        <v>0.14595704440020096</v>
      </c>
      <c r="N6" s="2">
        <f t="shared" si="3"/>
        <v>0.14154109411434013</v>
      </c>
      <c r="O6" s="2">
        <f t="shared" si="4"/>
        <v>0.14648808199313235</v>
      </c>
    </row>
    <row r="7" spans="1:15">
      <c r="A7" s="1" t="s">
        <v>9</v>
      </c>
      <c r="B7" s="2">
        <v>0.64460540067593008</v>
      </c>
      <c r="C7" s="2">
        <v>0.26991443614440924</v>
      </c>
      <c r="D7" s="2">
        <v>0.45715925246913813</v>
      </c>
      <c r="E7" s="2">
        <v>0.4994820547047033</v>
      </c>
      <c r="G7" s="3">
        <v>15610</v>
      </c>
      <c r="H7" s="3">
        <f t="shared" si="0"/>
        <v>10062.290304551268</v>
      </c>
      <c r="I7" s="3"/>
      <c r="J7" s="5"/>
      <c r="K7" s="5"/>
      <c r="L7" s="2">
        <f t="shared" si="1"/>
        <v>0.35539459932406992</v>
      </c>
      <c r="M7" s="2">
        <f t="shared" si="2"/>
        <v>0.73008556385559076</v>
      </c>
      <c r="N7" s="2">
        <f t="shared" si="3"/>
        <v>0.54284074753086187</v>
      </c>
      <c r="O7" s="2">
        <f t="shared" si="4"/>
        <v>0.5005179452952967</v>
      </c>
    </row>
    <row r="8" spans="1:15">
      <c r="A8" s="1" t="s">
        <v>10</v>
      </c>
      <c r="B8" s="2">
        <v>0.52072907958384662</v>
      </c>
      <c r="C8" s="2">
        <v>0.52072907958384662</v>
      </c>
      <c r="D8" s="2">
        <v>0.52072907958384662</v>
      </c>
      <c r="E8" s="2">
        <v>0.52072907958384662</v>
      </c>
      <c r="G8" s="3">
        <v>6366</v>
      </c>
      <c r="H8" s="3">
        <f t="shared" si="0"/>
        <v>3314.9613206307677</v>
      </c>
      <c r="I8" s="3"/>
      <c r="J8" s="5"/>
      <c r="K8" s="5"/>
      <c r="L8" s="2">
        <f t="shared" si="1"/>
        <v>0.47927092041615338</v>
      </c>
      <c r="M8" s="2">
        <f t="shared" si="2"/>
        <v>0.47927092041615338</v>
      </c>
      <c r="N8" s="2">
        <f t="shared" si="3"/>
        <v>0.47927092041615338</v>
      </c>
      <c r="O8" s="2">
        <f t="shared" si="4"/>
        <v>0.47927092041615338</v>
      </c>
    </row>
    <row r="9" spans="1:15">
      <c r="A9" s="1" t="s">
        <v>11</v>
      </c>
      <c r="B9" s="2">
        <v>0.58498168498186409</v>
      </c>
      <c r="C9" s="2">
        <v>0.54133058566654746</v>
      </c>
      <c r="D9" s="2">
        <v>0.44243960693184659</v>
      </c>
      <c r="E9" s="2">
        <v>0.54133058566654746</v>
      </c>
      <c r="G9" s="3">
        <v>254</v>
      </c>
      <c r="H9" s="3">
        <f t="shared" si="0"/>
        <v>148.58534798539347</v>
      </c>
      <c r="I9" s="3"/>
      <c r="J9" s="5"/>
      <c r="K9" s="5"/>
      <c r="L9" s="2">
        <f t="shared" si="1"/>
        <v>0.41501831501813591</v>
      </c>
      <c r="M9" s="2">
        <f t="shared" si="2"/>
        <v>0.45866941433345254</v>
      </c>
      <c r="N9" s="2">
        <f t="shared" si="3"/>
        <v>0.55756039306815341</v>
      </c>
      <c r="O9" s="2">
        <f t="shared" si="4"/>
        <v>0.45866941433345254</v>
      </c>
    </row>
    <row r="10" spans="1:15">
      <c r="A10" s="1" t="s">
        <v>12</v>
      </c>
      <c r="B10" s="2">
        <v>0.88307935509650759</v>
      </c>
      <c r="C10" s="2">
        <v>0.70553308659537306</v>
      </c>
      <c r="D10" s="2">
        <v>0.41822654541885806</v>
      </c>
      <c r="E10" s="2">
        <v>0.58434098864008965</v>
      </c>
      <c r="G10" s="3">
        <v>20508</v>
      </c>
      <c r="H10" s="3">
        <f t="shared" si="0"/>
        <v>18110.191414319179</v>
      </c>
      <c r="I10" s="3"/>
      <c r="J10" s="5"/>
      <c r="K10" s="5"/>
      <c r="L10" s="2">
        <f t="shared" si="1"/>
        <v>0.11692064490349241</v>
      </c>
      <c r="M10" s="2">
        <f t="shared" si="2"/>
        <v>0.29446691340462694</v>
      </c>
      <c r="N10" s="2">
        <f t="shared" si="3"/>
        <v>0.58177345458114194</v>
      </c>
      <c r="O10" s="2">
        <f t="shared" si="4"/>
        <v>0.41565901135991035</v>
      </c>
    </row>
    <row r="11" spans="1:15">
      <c r="A11" s="1" t="s">
        <v>13</v>
      </c>
      <c r="B11" s="2">
        <v>0.50000000000075007</v>
      </c>
      <c r="C11" s="2">
        <v>0.50000000000075007</v>
      </c>
      <c r="D11" s="2">
        <v>0.37493730834525874</v>
      </c>
      <c r="E11" s="2">
        <v>0.50000000000075007</v>
      </c>
      <c r="G11" s="3">
        <v>45</v>
      </c>
      <c r="H11" s="3">
        <f t="shared" si="0"/>
        <v>22.500000000033754</v>
      </c>
      <c r="I11" s="3"/>
      <c r="J11" s="5"/>
      <c r="K11" s="5"/>
      <c r="L11" s="2">
        <f t="shared" si="1"/>
        <v>0.49999999999924993</v>
      </c>
      <c r="M11" s="2">
        <f t="shared" si="2"/>
        <v>0.49999999999924993</v>
      </c>
      <c r="N11" s="2">
        <f t="shared" si="3"/>
        <v>0.62506269165474126</v>
      </c>
      <c r="O11" s="2">
        <f t="shared" si="4"/>
        <v>0.49999999999924993</v>
      </c>
    </row>
    <row r="12" spans="1:15">
      <c r="A12" s="1" t="s">
        <v>14</v>
      </c>
      <c r="B12" s="2">
        <v>0.81930727829841854</v>
      </c>
      <c r="C12" s="2">
        <v>0.54893083096674211</v>
      </c>
      <c r="D12" s="2">
        <v>0.80916732118207924</v>
      </c>
      <c r="E12" s="2">
        <v>0.77182628409494458</v>
      </c>
      <c r="G12" s="3">
        <v>22393</v>
      </c>
      <c r="H12" s="3">
        <f t="shared" si="0"/>
        <v>18346.747882936488</v>
      </c>
      <c r="I12" s="3"/>
      <c r="J12" s="5"/>
      <c r="K12" s="5"/>
      <c r="L12" s="2">
        <f t="shared" si="1"/>
        <v>0.18069272170158146</v>
      </c>
      <c r="M12" s="2">
        <f t="shared" si="2"/>
        <v>0.45106916903325789</v>
      </c>
      <c r="N12" s="2">
        <f t="shared" si="3"/>
        <v>0.19083267881792076</v>
      </c>
      <c r="O12" s="2">
        <f t="shared" si="4"/>
        <v>0.22817371590505542</v>
      </c>
    </row>
    <row r="13" spans="1:15">
      <c r="A13" s="1" t="s">
        <v>15</v>
      </c>
      <c r="B13" s="2">
        <v>0.93325156110624619</v>
      </c>
      <c r="C13" s="2">
        <v>0.51300343642418822</v>
      </c>
      <c r="D13" s="2">
        <v>0.8348284132237741</v>
      </c>
      <c r="E13" s="2">
        <v>0.77013159726660718</v>
      </c>
      <c r="G13" s="3">
        <v>4681</v>
      </c>
      <c r="H13" s="3">
        <f t="shared" si="0"/>
        <v>4368.5505575383386</v>
      </c>
      <c r="I13" s="3"/>
      <c r="J13" s="5"/>
      <c r="K13" s="5"/>
      <c r="L13" s="2">
        <f t="shared" si="1"/>
        <v>6.6748438893753814E-2</v>
      </c>
      <c r="M13" s="2">
        <f t="shared" si="2"/>
        <v>0.48699656357581178</v>
      </c>
      <c r="N13" s="2">
        <f t="shared" si="3"/>
        <v>0.1651715867762259</v>
      </c>
      <c r="O13" s="2">
        <f t="shared" si="4"/>
        <v>0.22986840273339282</v>
      </c>
    </row>
    <row r="14" spans="1:15">
      <c r="A14" s="1" t="s">
        <v>16</v>
      </c>
      <c r="B14" s="2">
        <v>0.64418266460575802</v>
      </c>
      <c r="C14" s="2">
        <v>0.64418266460575802</v>
      </c>
      <c r="D14" s="2">
        <v>0.40572064303379529</v>
      </c>
      <c r="E14" s="2">
        <v>0.55020542294848684</v>
      </c>
      <c r="G14" s="3">
        <v>21985</v>
      </c>
      <c r="H14" s="3">
        <f t="shared" si="0"/>
        <v>14162.355881357589</v>
      </c>
      <c r="I14" s="3"/>
      <c r="J14" s="5"/>
      <c r="K14" s="5"/>
      <c r="L14" s="2">
        <f t="shared" si="1"/>
        <v>0.35581733539424198</v>
      </c>
      <c r="M14" s="2">
        <f t="shared" si="2"/>
        <v>0.35581733539424198</v>
      </c>
      <c r="N14" s="2">
        <f t="shared" si="3"/>
        <v>0.59427935696620471</v>
      </c>
      <c r="O14" s="2">
        <f t="shared" si="4"/>
        <v>0.44979457705151316</v>
      </c>
    </row>
    <row r="15" spans="1:15">
      <c r="A15" s="1" t="s">
        <v>17</v>
      </c>
      <c r="B15" s="2">
        <v>0.70499090256431773</v>
      </c>
      <c r="C15" s="2">
        <v>0.69855434019698082</v>
      </c>
      <c r="D15" s="2">
        <v>0.61647274766172822</v>
      </c>
      <c r="E15" s="2">
        <v>0.69896896477052373</v>
      </c>
      <c r="G15" s="3">
        <v>3176</v>
      </c>
      <c r="H15" s="3">
        <f t="shared" si="0"/>
        <v>2239.0511065442729</v>
      </c>
      <c r="I15" s="3"/>
      <c r="J15" s="5"/>
      <c r="K15" s="5"/>
      <c r="L15" s="2">
        <f t="shared" si="1"/>
        <v>0.29500909743568227</v>
      </c>
      <c r="M15" s="2">
        <f t="shared" si="2"/>
        <v>0.30144565980301918</v>
      </c>
      <c r="N15" s="2">
        <f t="shared" si="3"/>
        <v>0.38352725233827178</v>
      </c>
      <c r="O15" s="2">
        <f t="shared" si="4"/>
        <v>0.30103103522947627</v>
      </c>
    </row>
    <row r="16" spans="1:15">
      <c r="A16" s="1" t="s">
        <v>18</v>
      </c>
      <c r="B16" s="2">
        <v>1</v>
      </c>
      <c r="C16" s="2">
        <v>1</v>
      </c>
      <c r="D16" s="2">
        <v>1</v>
      </c>
      <c r="E16" s="2">
        <v>1</v>
      </c>
      <c r="G16" s="3">
        <v>6</v>
      </c>
      <c r="H16" s="3">
        <f t="shared" si="0"/>
        <v>6</v>
      </c>
      <c r="I16" s="3"/>
      <c r="J16" s="5"/>
      <c r="K16" s="5"/>
      <c r="L16" s="2">
        <f t="shared" si="1"/>
        <v>0</v>
      </c>
      <c r="M16" s="2">
        <f t="shared" si="2"/>
        <v>0</v>
      </c>
      <c r="N16" s="2">
        <f t="shared" si="3"/>
        <v>0</v>
      </c>
      <c r="O16" s="2">
        <f t="shared" si="4"/>
        <v>0</v>
      </c>
    </row>
    <row r="17" spans="1:17">
      <c r="A17" s="1" t="s">
        <v>19</v>
      </c>
      <c r="B17" s="2">
        <v>1</v>
      </c>
      <c r="C17" s="2">
        <v>1</v>
      </c>
      <c r="D17" s="2">
        <v>1</v>
      </c>
      <c r="E17" s="2">
        <v>1</v>
      </c>
      <c r="G17" s="3">
        <v>51</v>
      </c>
      <c r="H17" s="3">
        <f t="shared" si="0"/>
        <v>51</v>
      </c>
      <c r="I17" s="3"/>
      <c r="J17" s="5"/>
      <c r="K17" s="5"/>
      <c r="L17" s="2">
        <f t="shared" si="1"/>
        <v>0</v>
      </c>
      <c r="M17" s="2">
        <f t="shared" si="2"/>
        <v>0</v>
      </c>
      <c r="N17" s="2">
        <f t="shared" si="3"/>
        <v>0</v>
      </c>
      <c r="O17" s="2">
        <f t="shared" si="4"/>
        <v>0</v>
      </c>
    </row>
    <row r="18" spans="1:17">
      <c r="A18" s="1" t="s">
        <v>20</v>
      </c>
      <c r="B18" s="2">
        <v>0.7840433182454335</v>
      </c>
      <c r="C18" s="2">
        <v>0.7840433182454335</v>
      </c>
      <c r="D18" s="2">
        <v>1.434972321625505E-2</v>
      </c>
      <c r="E18" s="2">
        <v>0.7840433182454335</v>
      </c>
      <c r="G18" s="3">
        <v>2473</v>
      </c>
      <c r="H18" s="3">
        <f t="shared" si="0"/>
        <v>1938.939126020957</v>
      </c>
      <c r="I18" s="4"/>
      <c r="J18" s="5"/>
      <c r="K18" s="5"/>
      <c r="L18" s="2">
        <f t="shared" ref="L18:L49" si="5">1-B18</f>
        <v>0.2159566817545665</v>
      </c>
      <c r="M18" s="2">
        <f t="shared" ref="M18:M49" si="6">1-C18</f>
        <v>0.2159566817545665</v>
      </c>
      <c r="N18" s="6">
        <f>(1-D18)*0.5</f>
        <v>0.49282513839187247</v>
      </c>
      <c r="O18" s="2">
        <f t="shared" ref="O18:O49" si="7">1-E18</f>
        <v>0.2159566817545665</v>
      </c>
      <c r="Q18" t="s">
        <v>198</v>
      </c>
    </row>
    <row r="19" spans="1:17">
      <c r="A19" s="1" t="s">
        <v>21</v>
      </c>
      <c r="B19" s="2">
        <v>0.93535114523572871</v>
      </c>
      <c r="C19" s="2">
        <v>0.86201735745559871</v>
      </c>
      <c r="D19" s="2">
        <v>0.72157113424076869</v>
      </c>
      <c r="E19" s="2">
        <v>0.88633792626611962</v>
      </c>
      <c r="G19" s="3">
        <v>17288</v>
      </c>
      <c r="H19" s="3">
        <f t="shared" si="0"/>
        <v>16170.350598835277</v>
      </c>
      <c r="I19" s="3"/>
      <c r="J19" s="5"/>
      <c r="K19" s="5"/>
      <c r="L19" s="2">
        <f t="shared" si="5"/>
        <v>6.4648854764271291E-2</v>
      </c>
      <c r="M19" s="2">
        <f t="shared" si="6"/>
        <v>0.13798264254440129</v>
      </c>
      <c r="N19" s="2">
        <f t="shared" ref="N19:N26" si="8">1-D19</f>
        <v>0.27842886575923131</v>
      </c>
      <c r="O19" s="2">
        <f t="shared" si="7"/>
        <v>0.11366207373388038</v>
      </c>
    </row>
    <row r="20" spans="1:17">
      <c r="A20" s="1" t="s">
        <v>22</v>
      </c>
      <c r="B20" s="2">
        <v>0.76609006111846889</v>
      </c>
      <c r="C20" s="2">
        <v>0.75339673444909827</v>
      </c>
      <c r="D20" s="2">
        <v>0.34662473065223531</v>
      </c>
      <c r="E20" s="2">
        <v>0.67739488466987707</v>
      </c>
      <c r="G20" s="3">
        <v>23566</v>
      </c>
      <c r="H20" s="3">
        <f t="shared" si="0"/>
        <v>18053.678380317837</v>
      </c>
      <c r="I20" s="3"/>
      <c r="J20" s="5"/>
      <c r="K20" s="5"/>
      <c r="L20" s="2">
        <f t="shared" si="5"/>
        <v>0.23390993888153111</v>
      </c>
      <c r="M20" s="2">
        <f t="shared" si="6"/>
        <v>0.24660326555090173</v>
      </c>
      <c r="N20" s="2">
        <f t="shared" si="8"/>
        <v>0.65337526934776469</v>
      </c>
      <c r="O20" s="2">
        <f t="shared" si="7"/>
        <v>0.32260511533012293</v>
      </c>
    </row>
    <row r="21" spans="1:17">
      <c r="A21" s="1" t="s">
        <v>23</v>
      </c>
      <c r="B21" s="2">
        <v>0.97845691382763245</v>
      </c>
      <c r="C21" s="2">
        <v>0.75582966467555668</v>
      </c>
      <c r="D21" s="2">
        <v>0.64024967719961845</v>
      </c>
      <c r="E21" s="2">
        <v>0.75582966467555668</v>
      </c>
      <c r="G21" s="3">
        <v>260</v>
      </c>
      <c r="H21" s="3">
        <f t="shared" si="0"/>
        <v>254.39879759518445</v>
      </c>
      <c r="I21" s="3"/>
      <c r="J21" s="5"/>
      <c r="K21" s="5"/>
      <c r="L21" s="2">
        <f t="shared" si="5"/>
        <v>2.1543086172367554E-2</v>
      </c>
      <c r="M21" s="2">
        <f t="shared" si="6"/>
        <v>0.24417033532444332</v>
      </c>
      <c r="N21" s="2">
        <f t="shared" si="8"/>
        <v>0.35975032280038155</v>
      </c>
      <c r="O21" s="2">
        <f t="shared" si="7"/>
        <v>0.24417033532444332</v>
      </c>
    </row>
    <row r="22" spans="1:17">
      <c r="A22" s="1" t="s">
        <v>24</v>
      </c>
      <c r="B22" s="2">
        <v>0.80127398615209855</v>
      </c>
      <c r="C22" s="2">
        <v>0.80127398615209855</v>
      </c>
      <c r="D22" s="2">
        <v>0.74598527268668169</v>
      </c>
      <c r="E22" s="2">
        <v>0.80127398615209855</v>
      </c>
      <c r="G22" s="3">
        <v>7973</v>
      </c>
      <c r="H22" s="3">
        <f t="shared" si="0"/>
        <v>6388.5574915906818</v>
      </c>
      <c r="I22" s="3"/>
      <c r="J22" s="5"/>
      <c r="K22" s="5"/>
      <c r="L22" s="2">
        <f t="shared" si="5"/>
        <v>0.19872601384790145</v>
      </c>
      <c r="M22" s="2">
        <f t="shared" si="6"/>
        <v>0.19872601384790145</v>
      </c>
      <c r="N22" s="2">
        <f t="shared" si="8"/>
        <v>0.25401472731331831</v>
      </c>
      <c r="O22" s="2">
        <f t="shared" si="7"/>
        <v>0.19872601384790145</v>
      </c>
    </row>
    <row r="23" spans="1:17">
      <c r="A23" s="1" t="s">
        <v>25</v>
      </c>
      <c r="B23" s="2">
        <v>0.58690547034491081</v>
      </c>
      <c r="C23" s="2">
        <v>0.58690547034491081</v>
      </c>
      <c r="D23" s="2">
        <v>0.57147513078419121</v>
      </c>
      <c r="E23" s="2">
        <v>0.58690547034491081</v>
      </c>
      <c r="G23" s="3">
        <v>6303</v>
      </c>
      <c r="H23" s="3">
        <f t="shared" si="0"/>
        <v>3699.2651795839729</v>
      </c>
      <c r="I23" s="3"/>
      <c r="J23" s="5"/>
      <c r="K23" s="5"/>
      <c r="L23" s="2">
        <f t="shared" si="5"/>
        <v>0.41309452965508919</v>
      </c>
      <c r="M23" s="2">
        <f t="shared" si="6"/>
        <v>0.41309452965508919</v>
      </c>
      <c r="N23" s="2">
        <f t="shared" si="8"/>
        <v>0.42852486921580879</v>
      </c>
      <c r="O23" s="2">
        <f t="shared" si="7"/>
        <v>0.41309452965508919</v>
      </c>
    </row>
    <row r="24" spans="1:17">
      <c r="A24" s="1" t="s">
        <v>26</v>
      </c>
      <c r="B24" s="2">
        <v>0.88531468531481228</v>
      </c>
      <c r="C24" s="2">
        <v>0.84859267554613238</v>
      </c>
      <c r="D24" s="2">
        <v>0.54101259392699885</v>
      </c>
      <c r="E24" s="2">
        <v>0.84859267554613238</v>
      </c>
      <c r="G24" s="3">
        <v>2005</v>
      </c>
      <c r="H24" s="3">
        <f t="shared" si="0"/>
        <v>1775.0559440561985</v>
      </c>
      <c r="I24" s="3"/>
      <c r="J24" s="5"/>
      <c r="K24" s="5"/>
      <c r="L24" s="2">
        <f t="shared" si="5"/>
        <v>0.11468531468518772</v>
      </c>
      <c r="M24" s="2">
        <f t="shared" si="6"/>
        <v>0.15140732445386762</v>
      </c>
      <c r="N24" s="2">
        <f t="shared" si="8"/>
        <v>0.45898740607300115</v>
      </c>
      <c r="O24" s="2">
        <f t="shared" si="7"/>
        <v>0.15140732445386762</v>
      </c>
    </row>
    <row r="25" spans="1:17">
      <c r="A25" s="1" t="s">
        <v>27</v>
      </c>
      <c r="B25" s="2">
        <v>0.77218357000186444</v>
      </c>
      <c r="C25" s="2">
        <v>0.71068458729745354</v>
      </c>
      <c r="D25" s="2">
        <v>0.3783962580317487</v>
      </c>
      <c r="E25" s="2">
        <v>0.7087974061091461</v>
      </c>
      <c r="G25" s="3">
        <v>3613</v>
      </c>
      <c r="H25" s="3">
        <f t="shared" si="0"/>
        <v>2789.8992384167364</v>
      </c>
      <c r="I25" s="3"/>
      <c r="J25" s="5"/>
      <c r="K25" s="5"/>
      <c r="L25" s="2">
        <f t="shared" si="5"/>
        <v>0.22781642999813556</v>
      </c>
      <c r="M25" s="2">
        <f t="shared" si="6"/>
        <v>0.28931541270254646</v>
      </c>
      <c r="N25" s="2">
        <f t="shared" si="8"/>
        <v>0.6216037419682513</v>
      </c>
      <c r="O25" s="2">
        <f t="shared" si="7"/>
        <v>0.2912025938908539</v>
      </c>
    </row>
    <row r="26" spans="1:17">
      <c r="A26" s="1" t="s">
        <v>28</v>
      </c>
      <c r="B26" s="2">
        <v>0.98305084745765248</v>
      </c>
      <c r="C26" s="2">
        <v>0.34415637382366138</v>
      </c>
      <c r="D26" s="2">
        <v>0.44202231181634699</v>
      </c>
      <c r="E26" s="2">
        <v>0.25143047050741973</v>
      </c>
      <c r="G26" s="3">
        <v>35</v>
      </c>
      <c r="H26" s="3">
        <f t="shared" si="0"/>
        <v>34.406779661017836</v>
      </c>
      <c r="I26" s="3"/>
      <c r="J26" s="5"/>
      <c r="K26" s="5"/>
      <c r="L26" s="2">
        <f t="shared" si="5"/>
        <v>1.6949152542347523E-2</v>
      </c>
      <c r="M26" s="2">
        <f t="shared" si="6"/>
        <v>0.65584362617633862</v>
      </c>
      <c r="N26" s="2">
        <f t="shared" si="8"/>
        <v>0.55797768818365301</v>
      </c>
      <c r="O26" s="2">
        <f t="shared" si="7"/>
        <v>0.74856952949258027</v>
      </c>
    </row>
    <row r="27" spans="1:17">
      <c r="A27" s="1" t="s">
        <v>29</v>
      </c>
      <c r="B27" s="2">
        <v>0.92659151806340434</v>
      </c>
      <c r="C27" s="2">
        <v>0.74462747365531345</v>
      </c>
      <c r="D27" s="2">
        <v>6.6176156187896629E-2</v>
      </c>
      <c r="E27" s="2">
        <v>0.42460683645494113</v>
      </c>
      <c r="G27" s="3">
        <v>7708</v>
      </c>
      <c r="H27" s="3">
        <f t="shared" si="0"/>
        <v>7142.1674212327207</v>
      </c>
      <c r="I27" s="3"/>
      <c r="J27" s="5"/>
      <c r="K27" s="5"/>
      <c r="L27" s="2">
        <f t="shared" si="5"/>
        <v>7.340848193659566E-2</v>
      </c>
      <c r="M27" s="2">
        <f t="shared" si="6"/>
        <v>0.25537252634468655</v>
      </c>
      <c r="N27" s="6">
        <f>(1-D27)*0.5</f>
        <v>0.46691192190605169</v>
      </c>
      <c r="O27" s="2">
        <f t="shared" si="7"/>
        <v>0.57539316354505887</v>
      </c>
      <c r="Q27" t="s">
        <v>198</v>
      </c>
    </row>
    <row r="28" spans="1:17">
      <c r="A28" s="1" t="s">
        <v>30</v>
      </c>
      <c r="B28" s="2">
        <v>0.85928853754972923</v>
      </c>
      <c r="C28" s="2">
        <v>0.71918219004922346</v>
      </c>
      <c r="D28" s="2">
        <v>4.6524480801382717E-2</v>
      </c>
      <c r="E28" s="2">
        <v>0.85928853754972923</v>
      </c>
      <c r="G28" s="3">
        <v>217</v>
      </c>
      <c r="H28" s="3">
        <f t="shared" si="0"/>
        <v>186.46561264829126</v>
      </c>
      <c r="I28" s="3"/>
      <c r="J28" s="5"/>
      <c r="K28" s="5"/>
      <c r="L28" s="2">
        <f t="shared" si="5"/>
        <v>0.14071146245027077</v>
      </c>
      <c r="M28" s="2">
        <f t="shared" si="6"/>
        <v>0.28081780995077654</v>
      </c>
      <c r="N28" s="2">
        <f>1-D28</f>
        <v>0.95347551919861728</v>
      </c>
      <c r="O28" s="2">
        <f t="shared" si="7"/>
        <v>0.14071146245027077</v>
      </c>
    </row>
    <row r="29" spans="1:17">
      <c r="A29" s="1" t="s">
        <v>31</v>
      </c>
      <c r="B29" s="2">
        <v>0.89852775926684103</v>
      </c>
      <c r="C29" s="2">
        <v>0.85464424799103278</v>
      </c>
      <c r="D29" s="2">
        <v>0.40961459471581685</v>
      </c>
      <c r="E29" s="2">
        <v>0.75171127085176015</v>
      </c>
      <c r="G29" s="3">
        <v>12470</v>
      </c>
      <c r="H29" s="3">
        <f t="shared" si="0"/>
        <v>11204.641158057508</v>
      </c>
      <c r="I29" s="3"/>
      <c r="J29" s="5"/>
      <c r="K29" s="5"/>
      <c r="L29" s="2">
        <f t="shared" si="5"/>
        <v>0.10147224073315897</v>
      </c>
      <c r="M29" s="2">
        <f t="shared" si="6"/>
        <v>0.14535575200896722</v>
      </c>
      <c r="N29" s="2">
        <f>1-D29</f>
        <v>0.59038540528418315</v>
      </c>
      <c r="O29" s="2">
        <f t="shared" si="7"/>
        <v>0.24828872914823985</v>
      </c>
    </row>
    <row r="30" spans="1:17">
      <c r="A30" s="1" t="s">
        <v>32</v>
      </c>
      <c r="B30" s="2">
        <v>0.89982224479434414</v>
      </c>
      <c r="C30" s="2">
        <v>0.61717460550491621</v>
      </c>
      <c r="D30" s="2">
        <v>0.1412597494333222</v>
      </c>
      <c r="E30" s="2">
        <v>0.60120929018757863</v>
      </c>
      <c r="G30" s="3">
        <v>2368</v>
      </c>
      <c r="H30" s="3">
        <f t="shared" si="0"/>
        <v>2130.7790756730069</v>
      </c>
      <c r="I30" s="3"/>
      <c r="J30" s="5"/>
      <c r="K30" s="5"/>
      <c r="L30" s="2">
        <f t="shared" si="5"/>
        <v>0.10017775520565586</v>
      </c>
      <c r="M30" s="2">
        <f t="shared" si="6"/>
        <v>0.38282539449508379</v>
      </c>
      <c r="N30" s="2">
        <f>(1-D30)</f>
        <v>0.8587402505666778</v>
      </c>
      <c r="O30" s="2">
        <f t="shared" si="7"/>
        <v>0.39879070981242137</v>
      </c>
    </row>
    <row r="31" spans="1:17">
      <c r="A31" s="1" t="s">
        <v>33</v>
      </c>
      <c r="B31" s="2">
        <v>0.84488327027771049</v>
      </c>
      <c r="C31" s="2">
        <v>0.66984918575443686</v>
      </c>
      <c r="D31" s="2">
        <v>0.79458150553679019</v>
      </c>
      <c r="E31" s="2">
        <v>0.79279682226502857</v>
      </c>
      <c r="G31" s="3">
        <v>13296</v>
      </c>
      <c r="H31" s="3">
        <f t="shared" si="0"/>
        <v>11233.567961612438</v>
      </c>
      <c r="I31" s="3"/>
      <c r="J31" s="5"/>
      <c r="K31" s="5"/>
      <c r="L31" s="2">
        <f t="shared" si="5"/>
        <v>0.15511672972228951</v>
      </c>
      <c r="M31" s="2">
        <f t="shared" si="6"/>
        <v>0.33015081424556314</v>
      </c>
      <c r="N31" s="2">
        <f t="shared" ref="N31:N38" si="9">1-D31</f>
        <v>0.20541849446320981</v>
      </c>
      <c r="O31" s="2">
        <f t="shared" si="7"/>
        <v>0.20720317773497143</v>
      </c>
    </row>
    <row r="32" spans="1:17">
      <c r="A32" s="1" t="s">
        <v>34</v>
      </c>
      <c r="B32" s="2">
        <v>1</v>
      </c>
      <c r="C32" s="2">
        <v>1</v>
      </c>
      <c r="D32" s="2">
        <v>1</v>
      </c>
      <c r="E32" s="2">
        <v>1</v>
      </c>
      <c r="G32" s="3">
        <v>329</v>
      </c>
      <c r="H32" s="3">
        <f t="shared" si="0"/>
        <v>329</v>
      </c>
      <c r="I32" s="3"/>
      <c r="J32" s="5"/>
      <c r="K32" s="5"/>
      <c r="L32" s="2">
        <f t="shared" si="5"/>
        <v>0</v>
      </c>
      <c r="M32" s="2">
        <f t="shared" si="6"/>
        <v>0</v>
      </c>
      <c r="N32" s="2">
        <f t="shared" si="9"/>
        <v>0</v>
      </c>
      <c r="O32" s="2">
        <f t="shared" si="7"/>
        <v>0</v>
      </c>
    </row>
    <row r="33" spans="1:17">
      <c r="A33" s="1" t="s">
        <v>35</v>
      </c>
      <c r="B33" s="2">
        <v>0.96819787985866956</v>
      </c>
      <c r="C33" s="2">
        <v>0.95414675130688553</v>
      </c>
      <c r="D33" s="2">
        <v>5.6271184454912637E-2</v>
      </c>
      <c r="E33" s="2">
        <v>0.95414675130688553</v>
      </c>
      <c r="G33" s="3">
        <v>39</v>
      </c>
      <c r="H33" s="3">
        <f t="shared" si="0"/>
        <v>37.759717314488114</v>
      </c>
      <c r="I33" s="3"/>
      <c r="J33" s="5"/>
      <c r="K33" s="5"/>
      <c r="L33" s="2">
        <f t="shared" si="5"/>
        <v>3.1802120141330437E-2</v>
      </c>
      <c r="M33" s="2">
        <f t="shared" si="6"/>
        <v>4.5853248693114468E-2</v>
      </c>
      <c r="N33" s="2">
        <f t="shared" si="9"/>
        <v>0.94372881554508736</v>
      </c>
      <c r="O33" s="2">
        <f t="shared" si="7"/>
        <v>4.5853248693114468E-2</v>
      </c>
    </row>
    <row r="34" spans="1:17">
      <c r="A34" s="1" t="s">
        <v>36</v>
      </c>
      <c r="B34" s="2">
        <v>0.70593513652104312</v>
      </c>
      <c r="C34" s="2">
        <v>0.60460955654383364</v>
      </c>
      <c r="D34" s="2">
        <v>7.2152139671903592E-2</v>
      </c>
      <c r="E34" s="2">
        <v>0.6043075180525862</v>
      </c>
      <c r="G34" s="3">
        <v>5722</v>
      </c>
      <c r="H34" s="3">
        <f t="shared" si="0"/>
        <v>4039.3608511734087</v>
      </c>
      <c r="I34" s="3"/>
      <c r="J34" s="5"/>
      <c r="K34" s="5"/>
      <c r="L34" s="2">
        <f t="shared" si="5"/>
        <v>0.29406486347895688</v>
      </c>
      <c r="M34" s="2">
        <f t="shared" si="6"/>
        <v>0.39539044345616636</v>
      </c>
      <c r="N34" s="2">
        <f t="shared" si="9"/>
        <v>0.92784786032809641</v>
      </c>
      <c r="O34" s="2">
        <f t="shared" si="7"/>
        <v>0.3956924819474138</v>
      </c>
    </row>
    <row r="35" spans="1:17">
      <c r="A35" s="1" t="s">
        <v>37</v>
      </c>
      <c r="B35" s="2">
        <v>0.93182627256263306</v>
      </c>
      <c r="C35" s="2">
        <v>0.61809143369271635</v>
      </c>
      <c r="D35" s="2">
        <v>0.64482472139899194</v>
      </c>
      <c r="E35" s="2">
        <v>0.72382053193563944</v>
      </c>
      <c r="G35" s="3">
        <v>37412</v>
      </c>
      <c r="H35" s="3">
        <f t="shared" si="0"/>
        <v>34861.48450911323</v>
      </c>
      <c r="I35" s="3"/>
      <c r="J35" s="5"/>
      <c r="K35" s="5"/>
      <c r="L35" s="2">
        <f t="shared" si="5"/>
        <v>6.8173727437366938E-2</v>
      </c>
      <c r="M35" s="2">
        <f t="shared" si="6"/>
        <v>0.38190856630728365</v>
      </c>
      <c r="N35" s="2">
        <f t="shared" si="9"/>
        <v>0.35517527860100806</v>
      </c>
      <c r="O35" s="2">
        <f t="shared" si="7"/>
        <v>0.27617946806436056</v>
      </c>
    </row>
    <row r="36" spans="1:17">
      <c r="A36" s="1" t="s">
        <v>38</v>
      </c>
      <c r="B36" s="2">
        <v>0.90000000000015001</v>
      </c>
      <c r="C36" s="2">
        <v>0.3530191876692933</v>
      </c>
      <c r="D36" s="2">
        <v>0.88498411361594631</v>
      </c>
      <c r="E36" s="2">
        <v>0.79668480453723067</v>
      </c>
      <c r="G36" s="3">
        <v>1117</v>
      </c>
      <c r="H36" s="3">
        <f t="shared" ref="H36:H67" si="10">$G36*B36</f>
        <v>1005.3000000001675</v>
      </c>
      <c r="I36" s="3"/>
      <c r="J36" s="5"/>
      <c r="K36" s="5"/>
      <c r="L36" s="2">
        <f t="shared" si="5"/>
        <v>9.9999999999849987E-2</v>
      </c>
      <c r="M36" s="2">
        <f t="shared" si="6"/>
        <v>0.6469808123307067</v>
      </c>
      <c r="N36" s="2">
        <f t="shared" si="9"/>
        <v>0.11501588638405369</v>
      </c>
      <c r="O36" s="2">
        <f t="shared" si="7"/>
        <v>0.20331519546276933</v>
      </c>
    </row>
    <row r="37" spans="1:17">
      <c r="A37" s="1" t="s">
        <v>39</v>
      </c>
      <c r="B37" s="2">
        <v>0.97350606394709471</v>
      </c>
      <c r="C37" s="2">
        <v>0.74930643711489209</v>
      </c>
      <c r="D37" s="2">
        <v>0.63352769339473869</v>
      </c>
      <c r="E37" s="2">
        <v>0.75169594790674921</v>
      </c>
      <c r="G37" s="3">
        <v>22117</v>
      </c>
      <c r="H37" s="3">
        <f t="shared" si="10"/>
        <v>21531.033616317894</v>
      </c>
      <c r="I37" s="3"/>
      <c r="J37" s="5"/>
      <c r="K37" s="5"/>
      <c r="L37" s="2">
        <f t="shared" si="5"/>
        <v>2.6493936052905287E-2</v>
      </c>
      <c r="M37" s="2">
        <f t="shared" si="6"/>
        <v>0.25069356288510791</v>
      </c>
      <c r="N37" s="2">
        <f t="shared" si="9"/>
        <v>0.36647230660526131</v>
      </c>
      <c r="O37" s="2">
        <f t="shared" si="7"/>
        <v>0.24830405209325079</v>
      </c>
    </row>
    <row r="38" spans="1:17">
      <c r="A38" s="1" t="s">
        <v>40</v>
      </c>
      <c r="B38" s="2">
        <v>0.13249041227212155</v>
      </c>
      <c r="C38" s="2">
        <v>0.13249041227212155</v>
      </c>
      <c r="D38" s="2">
        <v>5.8121821859960066E-2</v>
      </c>
      <c r="E38" s="2">
        <v>0.13249041227212155</v>
      </c>
      <c r="G38" s="3">
        <v>97</v>
      </c>
      <c r="H38" s="3">
        <f t="shared" si="10"/>
        <v>12.85156999039579</v>
      </c>
      <c r="I38" s="3"/>
      <c r="J38" s="5"/>
      <c r="K38" s="5"/>
      <c r="L38" s="2">
        <f t="shared" si="5"/>
        <v>0.86750958772787845</v>
      </c>
      <c r="M38" s="2">
        <f t="shared" si="6"/>
        <v>0.86750958772787845</v>
      </c>
      <c r="N38" s="2">
        <f t="shared" si="9"/>
        <v>0.94187817814003993</v>
      </c>
      <c r="O38" s="2">
        <f t="shared" si="7"/>
        <v>0.86750958772787845</v>
      </c>
    </row>
    <row r="39" spans="1:17">
      <c r="A39" s="1" t="s">
        <v>41</v>
      </c>
      <c r="B39" s="2">
        <v>0.98148148148146186</v>
      </c>
      <c r="C39" s="2">
        <v>0.46905521553722895</v>
      </c>
      <c r="D39" s="2">
        <v>4.6782313258454722E-2</v>
      </c>
      <c r="E39" s="2">
        <v>0.46905521553722895</v>
      </c>
      <c r="G39" s="3">
        <v>273</v>
      </c>
      <c r="H39" s="3">
        <f t="shared" si="10"/>
        <v>267.94444444443911</v>
      </c>
      <c r="I39" s="3"/>
      <c r="J39" s="5"/>
      <c r="K39" s="5"/>
      <c r="L39" s="2">
        <f t="shared" si="5"/>
        <v>1.8518518518538141E-2</v>
      </c>
      <c r="M39" s="2">
        <f t="shared" si="6"/>
        <v>0.53094478446277105</v>
      </c>
      <c r="N39" s="2">
        <f>(1-D39)</f>
        <v>0.95321768674154528</v>
      </c>
      <c r="O39" s="2">
        <f t="shared" si="7"/>
        <v>0.53094478446277105</v>
      </c>
    </row>
    <row r="40" spans="1:17">
      <c r="A40" s="1" t="s">
        <v>42</v>
      </c>
      <c r="B40" s="2">
        <v>1</v>
      </c>
      <c r="C40" s="2">
        <v>0.99431549656005858</v>
      </c>
      <c r="D40" s="2">
        <v>0.20113610717840313</v>
      </c>
      <c r="E40" s="2">
        <v>0.99431549656005858</v>
      </c>
      <c r="G40" s="3">
        <v>54</v>
      </c>
      <c r="H40" s="3">
        <f t="shared" si="10"/>
        <v>54</v>
      </c>
      <c r="I40" s="3"/>
      <c r="J40" s="5"/>
      <c r="K40" s="5"/>
      <c r="L40" s="2">
        <f t="shared" si="5"/>
        <v>0</v>
      </c>
      <c r="M40" s="2">
        <f t="shared" si="6"/>
        <v>5.684503439941424E-3</v>
      </c>
      <c r="N40" s="2">
        <f>1-D40</f>
        <v>0.79886389282159687</v>
      </c>
      <c r="O40" s="2">
        <f t="shared" si="7"/>
        <v>5.684503439941424E-3</v>
      </c>
    </row>
    <row r="41" spans="1:17">
      <c r="A41" s="1" t="s">
        <v>43</v>
      </c>
      <c r="B41" s="2">
        <v>0.99807557732680263</v>
      </c>
      <c r="C41" s="2">
        <v>0.73044786220947666</v>
      </c>
      <c r="D41" s="2">
        <v>0.43336962416052649</v>
      </c>
      <c r="E41" s="2">
        <v>0.73612706558846819</v>
      </c>
      <c r="G41" s="3">
        <v>8188</v>
      </c>
      <c r="H41" s="3">
        <f t="shared" si="10"/>
        <v>8172.2428271518602</v>
      </c>
      <c r="I41" s="3"/>
      <c r="J41" s="5"/>
      <c r="K41" s="5"/>
      <c r="L41" s="2">
        <f t="shared" si="5"/>
        <v>1.9244226731973679E-3</v>
      </c>
      <c r="M41" s="2">
        <f t="shared" si="6"/>
        <v>0.26955213779052334</v>
      </c>
      <c r="N41" s="2">
        <f>1-D41</f>
        <v>0.56663037583947351</v>
      </c>
      <c r="O41" s="2">
        <f t="shared" si="7"/>
        <v>0.26387293441153181</v>
      </c>
    </row>
    <row r="42" spans="1:17">
      <c r="A42" s="1" t="s">
        <v>44</v>
      </c>
      <c r="B42" s="2">
        <v>0.90295607113418375</v>
      </c>
      <c r="C42" s="2">
        <v>0.88687489498586358</v>
      </c>
      <c r="D42" s="2">
        <v>0.75447049699232327</v>
      </c>
      <c r="E42" s="2">
        <v>0.8920209746542489</v>
      </c>
      <c r="G42" s="3">
        <v>2594</v>
      </c>
      <c r="H42" s="3">
        <f t="shared" si="10"/>
        <v>2342.2680485220726</v>
      </c>
      <c r="I42" s="3"/>
      <c r="J42" s="5"/>
      <c r="K42" s="5"/>
      <c r="L42" s="2">
        <f t="shared" si="5"/>
        <v>9.7043928865816254E-2</v>
      </c>
      <c r="M42" s="2">
        <f t="shared" si="6"/>
        <v>0.11312510501413642</v>
      </c>
      <c r="N42" s="2">
        <f>1-D42</f>
        <v>0.24552950300767673</v>
      </c>
      <c r="O42" s="2">
        <f t="shared" si="7"/>
        <v>0.1079790253457511</v>
      </c>
    </row>
    <row r="43" spans="1:17">
      <c r="A43" s="1" t="s">
        <v>45</v>
      </c>
      <c r="B43" s="2">
        <v>0.99776511342049723</v>
      </c>
      <c r="C43" s="2">
        <v>0.41423022215500382</v>
      </c>
      <c r="D43" s="2">
        <v>0.35350060366751024</v>
      </c>
      <c r="E43" s="2">
        <v>0.93334214471323873</v>
      </c>
      <c r="G43" s="3">
        <v>6210</v>
      </c>
      <c r="H43" s="3">
        <f t="shared" si="10"/>
        <v>6196.1213543412878</v>
      </c>
      <c r="I43" s="3"/>
      <c r="J43" s="5"/>
      <c r="K43" s="5"/>
      <c r="L43" s="2">
        <f t="shared" si="5"/>
        <v>2.2348865795027706E-3</v>
      </c>
      <c r="M43" s="2">
        <f t="shared" si="6"/>
        <v>0.58576977784499618</v>
      </c>
      <c r="N43" s="2">
        <f>1-D43</f>
        <v>0.64649939633248976</v>
      </c>
      <c r="O43" s="2">
        <f t="shared" si="7"/>
        <v>6.6657855286761269E-2</v>
      </c>
    </row>
    <row r="44" spans="1:17">
      <c r="A44" s="1" t="s">
        <v>46</v>
      </c>
      <c r="B44" s="2">
        <v>0.81956723078195703</v>
      </c>
      <c r="C44" s="2">
        <v>0.73980719104317627</v>
      </c>
      <c r="D44" s="2">
        <v>9.624891167832017E-2</v>
      </c>
      <c r="E44" s="2">
        <v>0.72006299004819707</v>
      </c>
      <c r="G44" s="3">
        <v>17159</v>
      </c>
      <c r="H44" s="3">
        <f t="shared" si="10"/>
        <v>14062.954112987602</v>
      </c>
      <c r="I44" s="3"/>
      <c r="J44" s="5"/>
      <c r="K44" s="5"/>
      <c r="L44" s="2">
        <f t="shared" si="5"/>
        <v>0.18043276921804297</v>
      </c>
      <c r="M44" s="2">
        <f t="shared" si="6"/>
        <v>0.26019280895682373</v>
      </c>
      <c r="N44" s="6">
        <f>(1-D44)*0.5</f>
        <v>0.45187554416083991</v>
      </c>
      <c r="O44" s="2">
        <f t="shared" si="7"/>
        <v>0.27993700995180293</v>
      </c>
      <c r="Q44" t="s">
        <v>198</v>
      </c>
    </row>
    <row r="45" spans="1:17">
      <c r="A45" s="1" t="s">
        <v>47</v>
      </c>
      <c r="B45" s="2">
        <v>0.99211999316926291</v>
      </c>
      <c r="C45" s="2">
        <v>0.77994025072419948</v>
      </c>
      <c r="D45" s="2">
        <v>0.89912569453426172</v>
      </c>
      <c r="E45" s="2">
        <v>0.89078154789115149</v>
      </c>
      <c r="G45" s="3">
        <v>18876</v>
      </c>
      <c r="H45" s="3">
        <f t="shared" si="10"/>
        <v>18727.256991063008</v>
      </c>
      <c r="I45" s="3"/>
      <c r="J45" s="5"/>
      <c r="K45" s="5"/>
      <c r="L45" s="2">
        <f t="shared" si="5"/>
        <v>7.8800068307370852E-3</v>
      </c>
      <c r="M45" s="2">
        <f t="shared" si="6"/>
        <v>0.22005974927580052</v>
      </c>
      <c r="N45" s="2">
        <f t="shared" ref="N45:N78" si="11">1-D45</f>
        <v>0.10087430546573828</v>
      </c>
      <c r="O45" s="2">
        <f t="shared" si="7"/>
        <v>0.10921845210884851</v>
      </c>
    </row>
    <row r="46" spans="1:17">
      <c r="A46" s="1" t="s">
        <v>48</v>
      </c>
      <c r="B46" s="2">
        <v>0.91892281105984075</v>
      </c>
      <c r="C46" s="2">
        <v>0.88192245685983228</v>
      </c>
      <c r="D46" s="2">
        <v>0.29130841812926955</v>
      </c>
      <c r="E46" s="2">
        <v>0.88192245685983228</v>
      </c>
      <c r="G46" s="3">
        <v>494</v>
      </c>
      <c r="H46" s="3">
        <f t="shared" si="10"/>
        <v>453.94786866356134</v>
      </c>
      <c r="I46" s="3"/>
      <c r="J46" s="5"/>
      <c r="K46" s="5"/>
      <c r="L46" s="2">
        <f t="shared" si="5"/>
        <v>8.107718894015925E-2</v>
      </c>
      <c r="M46" s="2">
        <f t="shared" si="6"/>
        <v>0.11807754314016772</v>
      </c>
      <c r="N46" s="2">
        <f t="shared" si="11"/>
        <v>0.70869158187073045</v>
      </c>
      <c r="O46" s="2">
        <f t="shared" si="7"/>
        <v>0.11807754314016772</v>
      </c>
    </row>
    <row r="47" spans="1:17">
      <c r="A47" s="1" t="s">
        <v>49</v>
      </c>
      <c r="B47" s="2">
        <v>0.56420790686558697</v>
      </c>
      <c r="C47" s="2">
        <v>0.54390657990174107</v>
      </c>
      <c r="D47" s="2">
        <v>0.38851292781088276</v>
      </c>
      <c r="E47" s="2">
        <v>0.54482158735943409</v>
      </c>
      <c r="G47" s="3">
        <v>47007</v>
      </c>
      <c r="H47" s="3">
        <f t="shared" si="10"/>
        <v>26521.721078030645</v>
      </c>
      <c r="I47" s="3"/>
      <c r="J47" s="5"/>
      <c r="K47" s="5"/>
      <c r="L47" s="2">
        <f t="shared" si="5"/>
        <v>0.43579209313441303</v>
      </c>
      <c r="M47" s="2">
        <f t="shared" si="6"/>
        <v>0.45609342009825893</v>
      </c>
      <c r="N47" s="2">
        <f t="shared" si="11"/>
        <v>0.61148707218911724</v>
      </c>
      <c r="O47" s="2">
        <f t="shared" si="7"/>
        <v>0.45517841264056591</v>
      </c>
    </row>
    <row r="48" spans="1:17">
      <c r="A48" s="1" t="s">
        <v>50</v>
      </c>
      <c r="B48" s="2">
        <v>0.97167654332510478</v>
      </c>
      <c r="C48" s="2">
        <v>0.82098586451179578</v>
      </c>
      <c r="D48" s="2">
        <v>0.57055020556233749</v>
      </c>
      <c r="E48" s="2">
        <v>0.82098586451179578</v>
      </c>
      <c r="G48" s="3">
        <v>1218</v>
      </c>
      <c r="H48" s="3">
        <f t="shared" si="10"/>
        <v>1183.5020297699775</v>
      </c>
      <c r="I48" s="3"/>
      <c r="J48" s="5"/>
      <c r="K48" s="5"/>
      <c r="L48" s="2">
        <f t="shared" si="5"/>
        <v>2.832345667489522E-2</v>
      </c>
      <c r="M48" s="2">
        <f t="shared" si="6"/>
        <v>0.17901413548820422</v>
      </c>
      <c r="N48" s="2">
        <f t="shared" si="11"/>
        <v>0.42944979443766251</v>
      </c>
      <c r="O48" s="2">
        <f t="shared" si="7"/>
        <v>0.17901413548820422</v>
      </c>
    </row>
    <row r="49" spans="1:15">
      <c r="A49" s="1" t="s">
        <v>51</v>
      </c>
      <c r="B49" s="2">
        <v>0.85882352941189777</v>
      </c>
      <c r="C49" s="2">
        <v>0.73270578234080586</v>
      </c>
      <c r="D49" s="2">
        <v>0.30011920785321733</v>
      </c>
      <c r="E49" s="2">
        <v>0.73549863461857312</v>
      </c>
      <c r="G49" s="3">
        <v>698</v>
      </c>
      <c r="H49" s="3">
        <f t="shared" si="10"/>
        <v>599.45882352950468</v>
      </c>
      <c r="I49" s="3"/>
      <c r="J49" s="5"/>
      <c r="K49" s="5"/>
      <c r="L49" s="2">
        <f t="shared" si="5"/>
        <v>0.14117647058810223</v>
      </c>
      <c r="M49" s="2">
        <f t="shared" si="6"/>
        <v>0.26729421765919414</v>
      </c>
      <c r="N49" s="2">
        <f t="shared" si="11"/>
        <v>0.69988079214678267</v>
      </c>
      <c r="O49" s="2">
        <f t="shared" si="7"/>
        <v>0.26450136538142688</v>
      </c>
    </row>
    <row r="50" spans="1:15">
      <c r="A50" s="1" t="s">
        <v>52</v>
      </c>
      <c r="B50" s="2">
        <v>0.80255422426203782</v>
      </c>
      <c r="C50" s="2">
        <v>0.80255422426203782</v>
      </c>
      <c r="D50" s="2">
        <v>0.62597819049713976</v>
      </c>
      <c r="E50" s="2">
        <v>0.80255422426203782</v>
      </c>
      <c r="G50" s="3">
        <v>2462</v>
      </c>
      <c r="H50" s="3">
        <f t="shared" si="10"/>
        <v>1975.8885001331371</v>
      </c>
      <c r="I50" s="3"/>
      <c r="J50" s="5"/>
      <c r="K50" s="5"/>
      <c r="L50" s="2">
        <f t="shared" ref="L50:L81" si="12">1-B50</f>
        <v>0.19744577573796218</v>
      </c>
      <c r="M50" s="2">
        <f t="shared" ref="M50:M81" si="13">1-C50</f>
        <v>0.19744577573796218</v>
      </c>
      <c r="N50" s="2">
        <f t="shared" si="11"/>
        <v>0.37402180950286024</v>
      </c>
      <c r="O50" s="2">
        <f t="shared" ref="O50:O81" si="14">1-E50</f>
        <v>0.19744577573796218</v>
      </c>
    </row>
    <row r="51" spans="1:15">
      <c r="A51" s="1" t="s">
        <v>53</v>
      </c>
      <c r="B51" s="2">
        <v>0.92343513329653815</v>
      </c>
      <c r="C51" s="2">
        <v>0.74726053487652622</v>
      </c>
      <c r="D51" s="2">
        <v>0.78503918161865971</v>
      </c>
      <c r="E51" s="2">
        <v>0.875944870699358</v>
      </c>
      <c r="G51" s="3">
        <v>129459</v>
      </c>
      <c r="H51" s="3">
        <f t="shared" si="10"/>
        <v>119546.98892143652</v>
      </c>
      <c r="I51" s="3"/>
      <c r="J51" s="5"/>
      <c r="K51" s="5"/>
      <c r="L51" s="2">
        <f t="shared" si="12"/>
        <v>7.6564866703461854E-2</v>
      </c>
      <c r="M51" s="2">
        <f t="shared" si="13"/>
        <v>0.25273946512347378</v>
      </c>
      <c r="N51" s="2">
        <f t="shared" si="11"/>
        <v>0.21496081838134029</v>
      </c>
      <c r="O51" s="2">
        <f t="shared" si="14"/>
        <v>0.124055129300642</v>
      </c>
    </row>
    <row r="52" spans="1:15">
      <c r="A52" s="1" t="s">
        <v>54</v>
      </c>
      <c r="B52" s="2">
        <v>0.79411374696692816</v>
      </c>
      <c r="C52" s="2">
        <v>0.79170017566015161</v>
      </c>
      <c r="D52" s="2">
        <v>0.70144463275063651</v>
      </c>
      <c r="E52" s="2">
        <v>0.79390850996724072</v>
      </c>
      <c r="G52" s="3">
        <v>45379</v>
      </c>
      <c r="H52" s="3">
        <f t="shared" si="10"/>
        <v>36036.087723612232</v>
      </c>
      <c r="I52" s="3"/>
      <c r="J52" s="5"/>
      <c r="K52" s="5"/>
      <c r="L52" s="2">
        <f t="shared" si="12"/>
        <v>0.20588625303307184</v>
      </c>
      <c r="M52" s="2">
        <f t="shared" si="13"/>
        <v>0.20829982433984839</v>
      </c>
      <c r="N52" s="2">
        <f t="shared" si="11"/>
        <v>0.29855536724936349</v>
      </c>
      <c r="O52" s="2">
        <f t="shared" si="14"/>
        <v>0.20609149003275928</v>
      </c>
    </row>
    <row r="53" spans="1:15">
      <c r="A53" s="1" t="s">
        <v>55</v>
      </c>
      <c r="B53" s="2">
        <v>0.81576284032665447</v>
      </c>
      <c r="C53" s="2">
        <v>0.79296735630792181</v>
      </c>
      <c r="D53" s="2">
        <v>0.65502830381463595</v>
      </c>
      <c r="E53" s="2">
        <v>0.79117267144436165</v>
      </c>
      <c r="G53" s="3">
        <v>17583</v>
      </c>
      <c r="H53" s="3">
        <f t="shared" si="10"/>
        <v>14343.558021463565</v>
      </c>
      <c r="I53" s="3"/>
      <c r="J53" s="5"/>
      <c r="K53" s="5"/>
      <c r="L53" s="2">
        <f t="shared" si="12"/>
        <v>0.18423715967334553</v>
      </c>
      <c r="M53" s="2">
        <f t="shared" si="13"/>
        <v>0.20703264369207819</v>
      </c>
      <c r="N53" s="2">
        <f t="shared" si="11"/>
        <v>0.34497169618536405</v>
      </c>
      <c r="O53" s="2">
        <f t="shared" si="14"/>
        <v>0.20882732855563835</v>
      </c>
    </row>
    <row r="54" spans="1:15">
      <c r="A54" s="1" t="s">
        <v>56</v>
      </c>
      <c r="B54" s="2">
        <v>0.80572075899184581</v>
      </c>
      <c r="C54" s="2">
        <v>0.80572075899184581</v>
      </c>
      <c r="D54" s="2">
        <v>0.18645607387985308</v>
      </c>
      <c r="E54" s="2">
        <v>0.80572075899184581</v>
      </c>
      <c r="G54" s="3">
        <v>510</v>
      </c>
      <c r="H54" s="3">
        <f t="shared" si="10"/>
        <v>410.91758708584138</v>
      </c>
      <c r="I54" s="3"/>
      <c r="J54" s="5"/>
      <c r="K54" s="5"/>
      <c r="L54" s="2">
        <f t="shared" si="12"/>
        <v>0.19427924100815419</v>
      </c>
      <c r="M54" s="2">
        <f t="shared" si="13"/>
        <v>0.19427924100815419</v>
      </c>
      <c r="N54" s="2">
        <f t="shared" si="11"/>
        <v>0.81354392612014692</v>
      </c>
      <c r="O54" s="2">
        <f t="shared" si="14"/>
        <v>0.19427924100815419</v>
      </c>
    </row>
    <row r="55" spans="1:15">
      <c r="A55" s="1" t="s">
        <v>57</v>
      </c>
      <c r="B55" s="2">
        <v>0.86046511627904654</v>
      </c>
      <c r="C55" s="2">
        <v>0.86046511627904654</v>
      </c>
      <c r="D55" s="2">
        <v>0.1045457533151708</v>
      </c>
      <c r="E55" s="2">
        <v>0.86046511627904654</v>
      </c>
      <c r="G55" s="3">
        <v>6</v>
      </c>
      <c r="H55" s="3">
        <f t="shared" si="10"/>
        <v>5.1627906976742794</v>
      </c>
      <c r="I55" s="3"/>
      <c r="J55" s="5"/>
      <c r="K55" s="5"/>
      <c r="L55" s="2">
        <f t="shared" si="12"/>
        <v>0.13953488372095346</v>
      </c>
      <c r="M55" s="2">
        <f t="shared" si="13"/>
        <v>0.13953488372095346</v>
      </c>
      <c r="N55" s="2">
        <f t="shared" si="11"/>
        <v>0.8954542466848292</v>
      </c>
      <c r="O55" s="2">
        <f t="shared" si="14"/>
        <v>0.13953488372095346</v>
      </c>
    </row>
    <row r="56" spans="1:15">
      <c r="A56" s="1" t="s">
        <v>58</v>
      </c>
      <c r="B56" s="2">
        <v>0.6677408619447267</v>
      </c>
      <c r="C56" s="2">
        <v>0.6677408619447267</v>
      </c>
      <c r="D56" s="2">
        <v>0.35155143460815719</v>
      </c>
      <c r="E56" s="2">
        <v>0.6677408619447267</v>
      </c>
      <c r="G56" s="3">
        <v>1311</v>
      </c>
      <c r="H56" s="3">
        <f t="shared" si="10"/>
        <v>875.40827000953675</v>
      </c>
      <c r="I56" s="3"/>
      <c r="J56" s="5"/>
      <c r="K56" s="5"/>
      <c r="L56" s="2">
        <f t="shared" si="12"/>
        <v>0.3322591380552733</v>
      </c>
      <c r="M56" s="2">
        <f t="shared" si="13"/>
        <v>0.3322591380552733</v>
      </c>
      <c r="N56" s="2">
        <f t="shared" si="11"/>
        <v>0.64844856539184281</v>
      </c>
      <c r="O56" s="2">
        <f t="shared" si="14"/>
        <v>0.3322591380552733</v>
      </c>
    </row>
    <row r="57" spans="1:15">
      <c r="A57" s="1" t="s">
        <v>59</v>
      </c>
      <c r="B57" s="2">
        <v>0.89491426409196473</v>
      </c>
      <c r="C57" s="2">
        <v>0.76869872487872271</v>
      </c>
      <c r="D57" s="2">
        <v>0.8865941626572833</v>
      </c>
      <c r="E57" s="2">
        <v>0.8861847696971803</v>
      </c>
      <c r="G57" s="3">
        <v>347046</v>
      </c>
      <c r="H57" s="3">
        <f t="shared" si="10"/>
        <v>310576.41569605999</v>
      </c>
      <c r="I57" s="3"/>
      <c r="J57" s="5"/>
      <c r="K57" s="5"/>
      <c r="L57" s="2">
        <f t="shared" si="12"/>
        <v>0.10508573590803527</v>
      </c>
      <c r="M57" s="2">
        <f t="shared" si="13"/>
        <v>0.23130127512127729</v>
      </c>
      <c r="N57" s="2">
        <f t="shared" si="11"/>
        <v>0.1134058373427167</v>
      </c>
      <c r="O57" s="2">
        <f t="shared" si="14"/>
        <v>0.1138152303028197</v>
      </c>
    </row>
    <row r="58" spans="1:15">
      <c r="A58" s="1" t="s">
        <v>60</v>
      </c>
      <c r="B58" s="2">
        <v>0.93818770226524784</v>
      </c>
      <c r="C58" s="2">
        <v>0.93818770226524784</v>
      </c>
      <c r="D58" s="2">
        <v>0.84755473985309004</v>
      </c>
      <c r="E58" s="2">
        <v>0.93818770226524784</v>
      </c>
      <c r="G58" s="3">
        <v>21</v>
      </c>
      <c r="H58" s="3">
        <f t="shared" si="10"/>
        <v>19.701941747570203</v>
      </c>
      <c r="I58" s="3"/>
      <c r="J58" s="5"/>
      <c r="K58" s="5"/>
      <c r="L58" s="2">
        <f t="shared" si="12"/>
        <v>6.1812297734752164E-2</v>
      </c>
      <c r="M58" s="2">
        <f t="shared" si="13"/>
        <v>6.1812297734752164E-2</v>
      </c>
      <c r="N58" s="2">
        <f t="shared" si="11"/>
        <v>0.15244526014690996</v>
      </c>
      <c r="O58" s="2">
        <f t="shared" si="14"/>
        <v>6.1812297734752164E-2</v>
      </c>
    </row>
    <row r="59" spans="1:15">
      <c r="A59" s="1" t="s">
        <v>61</v>
      </c>
      <c r="B59" s="2">
        <v>0.76056359926433781</v>
      </c>
      <c r="C59" s="2">
        <v>0.76056359926433781</v>
      </c>
      <c r="D59" s="2">
        <v>0.4549603186622474</v>
      </c>
      <c r="E59" s="2">
        <v>0.76056359926433781</v>
      </c>
      <c r="G59" s="3">
        <v>2986</v>
      </c>
      <c r="H59" s="3">
        <f t="shared" si="10"/>
        <v>2271.0429074033127</v>
      </c>
      <c r="I59" s="3"/>
      <c r="J59" s="5"/>
      <c r="K59" s="5"/>
      <c r="L59" s="2">
        <f t="shared" si="12"/>
        <v>0.23943640073566219</v>
      </c>
      <c r="M59" s="2">
        <f t="shared" si="13"/>
        <v>0.23943640073566219</v>
      </c>
      <c r="N59" s="2">
        <f t="shared" si="11"/>
        <v>0.5450396813377526</v>
      </c>
      <c r="O59" s="2">
        <f t="shared" si="14"/>
        <v>0.23943640073566219</v>
      </c>
    </row>
    <row r="60" spans="1:15">
      <c r="A60" s="1" t="s">
        <v>62</v>
      </c>
      <c r="B60" s="2">
        <v>0.76202283469909415</v>
      </c>
      <c r="C60" s="2">
        <v>0.76202283469909415</v>
      </c>
      <c r="D60" s="2">
        <v>0.30146027142851917</v>
      </c>
      <c r="E60" s="2">
        <v>0.76202283469909415</v>
      </c>
      <c r="G60" s="3">
        <v>3149</v>
      </c>
      <c r="H60" s="3">
        <f t="shared" si="10"/>
        <v>2399.6099064674477</v>
      </c>
      <c r="I60" s="3"/>
      <c r="J60" s="5"/>
      <c r="K60" s="5"/>
      <c r="L60" s="2">
        <f t="shared" si="12"/>
        <v>0.23797716530090585</v>
      </c>
      <c r="M60" s="2">
        <f t="shared" si="13"/>
        <v>0.23797716530090585</v>
      </c>
      <c r="N60" s="2">
        <f t="shared" si="11"/>
        <v>0.69853972857148083</v>
      </c>
      <c r="O60" s="2">
        <f t="shared" si="14"/>
        <v>0.23797716530090585</v>
      </c>
    </row>
    <row r="61" spans="1:15">
      <c r="A61" s="1" t="s">
        <v>63</v>
      </c>
      <c r="B61" s="2">
        <v>0.7815558990209972</v>
      </c>
      <c r="C61" s="2">
        <v>0.7815558990209972</v>
      </c>
      <c r="D61" s="2">
        <v>0.44146078177211412</v>
      </c>
      <c r="E61" s="2">
        <v>0.7815558990209972</v>
      </c>
      <c r="G61" s="3">
        <v>48</v>
      </c>
      <c r="H61" s="3">
        <f t="shared" si="10"/>
        <v>37.514683153007866</v>
      </c>
      <c r="I61" s="3"/>
      <c r="J61" s="5"/>
      <c r="K61" s="5"/>
      <c r="L61" s="2">
        <f t="shared" si="12"/>
        <v>0.2184441009790028</v>
      </c>
      <c r="M61" s="2">
        <f t="shared" si="13"/>
        <v>0.2184441009790028</v>
      </c>
      <c r="N61" s="2">
        <f t="shared" si="11"/>
        <v>0.55853921822788588</v>
      </c>
      <c r="O61" s="2">
        <f t="shared" si="14"/>
        <v>0.2184441009790028</v>
      </c>
    </row>
    <row r="62" spans="1:15">
      <c r="A62" s="1" t="s">
        <v>64</v>
      </c>
      <c r="B62" s="2">
        <v>0.67932257737490653</v>
      </c>
      <c r="C62" s="2">
        <v>0.67932257737490653</v>
      </c>
      <c r="D62" s="2">
        <v>0.35162690438296551</v>
      </c>
      <c r="E62" s="2">
        <v>0.67932257737490653</v>
      </c>
      <c r="G62" s="3">
        <v>2123</v>
      </c>
      <c r="H62" s="3">
        <f t="shared" si="10"/>
        <v>1442.2018317669265</v>
      </c>
      <c r="I62" s="3"/>
      <c r="J62" s="5"/>
      <c r="K62" s="5"/>
      <c r="L62" s="2">
        <f t="shared" si="12"/>
        <v>0.32067742262509347</v>
      </c>
      <c r="M62" s="2">
        <f t="shared" si="13"/>
        <v>0.32067742262509347</v>
      </c>
      <c r="N62" s="2">
        <f t="shared" si="11"/>
        <v>0.64837309561703449</v>
      </c>
      <c r="O62" s="2">
        <f t="shared" si="14"/>
        <v>0.32067742262509347</v>
      </c>
    </row>
    <row r="63" spans="1:15">
      <c r="A63" s="1" t="s">
        <v>65</v>
      </c>
      <c r="B63" s="2">
        <v>0.998322499475778</v>
      </c>
      <c r="C63" s="2">
        <v>0.88299281735862611</v>
      </c>
      <c r="D63" s="2">
        <v>0.13109152748332031</v>
      </c>
      <c r="E63" s="2">
        <v>0.88299281735862611</v>
      </c>
      <c r="G63" s="3">
        <v>598</v>
      </c>
      <c r="H63" s="3">
        <f t="shared" si="10"/>
        <v>596.99685468651523</v>
      </c>
      <c r="I63" s="3"/>
      <c r="J63" s="5"/>
      <c r="K63" s="5"/>
      <c r="L63" s="2">
        <f t="shared" si="12"/>
        <v>1.6775005242219976E-3</v>
      </c>
      <c r="M63" s="2">
        <f t="shared" si="13"/>
        <v>0.11700718264137389</v>
      </c>
      <c r="N63" s="2">
        <f t="shared" si="11"/>
        <v>0.86890847251667969</v>
      </c>
      <c r="O63" s="2">
        <f t="shared" si="14"/>
        <v>0.11700718264137389</v>
      </c>
    </row>
    <row r="64" spans="1:15">
      <c r="A64" s="1" t="s">
        <v>66</v>
      </c>
      <c r="B64" s="2">
        <v>0.91338472985141861</v>
      </c>
      <c r="C64" s="2">
        <v>0.91338472985141861</v>
      </c>
      <c r="D64" s="2">
        <v>0.68855163339593206</v>
      </c>
      <c r="E64" s="2">
        <v>0.91338472985141861</v>
      </c>
      <c r="G64" s="3">
        <v>3587</v>
      </c>
      <c r="H64" s="3">
        <f t="shared" si="10"/>
        <v>3276.3110259770388</v>
      </c>
      <c r="I64" s="3"/>
      <c r="J64" s="5"/>
      <c r="K64" s="5"/>
      <c r="L64" s="2">
        <f t="shared" si="12"/>
        <v>8.6615270148581391E-2</v>
      </c>
      <c r="M64" s="2">
        <f t="shared" si="13"/>
        <v>8.6615270148581391E-2</v>
      </c>
      <c r="N64" s="2">
        <f t="shared" si="11"/>
        <v>0.31144836660406794</v>
      </c>
      <c r="O64" s="2">
        <f t="shared" si="14"/>
        <v>8.6615270148581391E-2</v>
      </c>
    </row>
    <row r="65" spans="1:17">
      <c r="A65" s="1" t="s">
        <v>67</v>
      </c>
      <c r="B65" s="2">
        <v>0.88302222222225657</v>
      </c>
      <c r="C65" s="2">
        <v>0.75780348257853214</v>
      </c>
      <c r="D65" s="2">
        <v>0.37667083739282436</v>
      </c>
      <c r="E65" s="2">
        <v>0.70355198610115377</v>
      </c>
      <c r="G65" s="3">
        <v>356</v>
      </c>
      <c r="H65" s="3">
        <f t="shared" si="10"/>
        <v>314.35591111112336</v>
      </c>
      <c r="I65" s="3"/>
      <c r="J65" s="5"/>
      <c r="K65" s="5"/>
      <c r="L65" s="2">
        <f t="shared" si="12"/>
        <v>0.11697777777774343</v>
      </c>
      <c r="M65" s="2">
        <f t="shared" si="13"/>
        <v>0.24219651742146786</v>
      </c>
      <c r="N65" s="2">
        <f t="shared" si="11"/>
        <v>0.62332916260717564</v>
      </c>
      <c r="O65" s="2">
        <f t="shared" si="14"/>
        <v>0.29644801389884623</v>
      </c>
    </row>
    <row r="66" spans="1:17">
      <c r="A66" s="1" t="s">
        <v>68</v>
      </c>
      <c r="B66" s="2">
        <v>0.74181601062849412</v>
      </c>
      <c r="C66" s="2">
        <v>0.74181601062849412</v>
      </c>
      <c r="D66" s="2">
        <v>0.41768210241867831</v>
      </c>
      <c r="E66" s="2">
        <v>0.74181601062849412</v>
      </c>
      <c r="G66" s="3">
        <v>6424</v>
      </c>
      <c r="H66" s="3">
        <f t="shared" si="10"/>
        <v>4765.4260522774466</v>
      </c>
      <c r="I66" s="3"/>
      <c r="J66" s="5"/>
      <c r="K66" s="5"/>
      <c r="L66" s="2">
        <f t="shared" si="12"/>
        <v>0.25818398937150588</v>
      </c>
      <c r="M66" s="2">
        <f t="shared" si="13"/>
        <v>0.25818398937150588</v>
      </c>
      <c r="N66" s="2">
        <f t="shared" si="11"/>
        <v>0.58231789758132169</v>
      </c>
      <c r="O66" s="2">
        <f t="shared" si="14"/>
        <v>0.25818398937150588</v>
      </c>
    </row>
    <row r="67" spans="1:17">
      <c r="A67" s="1" t="s">
        <v>69</v>
      </c>
      <c r="B67" s="2">
        <v>0.98298837778114934</v>
      </c>
      <c r="C67" s="2">
        <v>0.98298837778114934</v>
      </c>
      <c r="D67" s="2">
        <v>0.93853142846670812</v>
      </c>
      <c r="E67" s="2">
        <v>0.98298837778114934</v>
      </c>
      <c r="G67" s="3">
        <v>585</v>
      </c>
      <c r="H67" s="3">
        <f t="shared" si="10"/>
        <v>575.04820100197242</v>
      </c>
      <c r="I67" s="3"/>
      <c r="J67" s="5"/>
      <c r="K67" s="5"/>
      <c r="L67" s="2">
        <f t="shared" si="12"/>
        <v>1.7011622218850664E-2</v>
      </c>
      <c r="M67" s="2">
        <f t="shared" si="13"/>
        <v>1.7011622218850664E-2</v>
      </c>
      <c r="N67" s="2">
        <f t="shared" si="11"/>
        <v>6.1468571533291883E-2</v>
      </c>
      <c r="O67" s="2">
        <f t="shared" si="14"/>
        <v>1.7011622218850664E-2</v>
      </c>
    </row>
    <row r="68" spans="1:17">
      <c r="A68" s="1" t="s">
        <v>70</v>
      </c>
      <c r="B68" s="2">
        <v>2.8571428571621649E-2</v>
      </c>
      <c r="C68" s="2">
        <v>2.8571428571621649E-2</v>
      </c>
      <c r="D68" s="2">
        <v>2.8571428571621649E-2</v>
      </c>
      <c r="E68" s="2">
        <v>2.8571428571621649E-2</v>
      </c>
      <c r="G68" s="3">
        <v>51</v>
      </c>
      <c r="H68" s="3">
        <f t="shared" ref="H68:H99" si="15">$G68*B68</f>
        <v>1.4571428571527041</v>
      </c>
      <c r="I68" s="3"/>
      <c r="J68" s="5"/>
      <c r="K68" s="5"/>
      <c r="L68" s="2">
        <f t="shared" si="12"/>
        <v>0.97142857142837835</v>
      </c>
      <c r="M68" s="2">
        <f t="shared" si="13"/>
        <v>0.97142857142837835</v>
      </c>
      <c r="N68" s="2">
        <f t="shared" si="11"/>
        <v>0.97142857142837835</v>
      </c>
      <c r="O68" s="2">
        <f t="shared" si="14"/>
        <v>0.97142857142837835</v>
      </c>
    </row>
    <row r="69" spans="1:17">
      <c r="A69" s="1" t="s">
        <v>71</v>
      </c>
      <c r="B69" s="2">
        <v>0.95701559078173337</v>
      </c>
      <c r="C69" s="2">
        <v>0.93079243594300687</v>
      </c>
      <c r="D69" s="2">
        <v>0.80669977310973962</v>
      </c>
      <c r="E69" s="2">
        <v>0.92659363444975962</v>
      </c>
      <c r="G69" s="3">
        <v>66067</v>
      </c>
      <c r="H69" s="3">
        <f t="shared" si="15"/>
        <v>63227.149036176779</v>
      </c>
      <c r="I69" s="3"/>
      <c r="J69" s="5"/>
      <c r="K69" s="5"/>
      <c r="L69" s="2">
        <f t="shared" si="12"/>
        <v>4.2984409218266628E-2</v>
      </c>
      <c r="M69" s="2">
        <f t="shared" si="13"/>
        <v>6.9207564056993132E-2</v>
      </c>
      <c r="N69" s="2">
        <f t="shared" si="11"/>
        <v>0.19330022689026038</v>
      </c>
      <c r="O69" s="2">
        <f t="shared" si="14"/>
        <v>7.3406365550240382E-2</v>
      </c>
    </row>
    <row r="70" spans="1:17">
      <c r="A70" s="1" t="s">
        <v>72</v>
      </c>
      <c r="B70" s="2">
        <v>0.53149606299271079</v>
      </c>
      <c r="C70" s="2">
        <v>0.53149606299271079</v>
      </c>
      <c r="D70" s="2">
        <v>0.22743275508796235</v>
      </c>
      <c r="E70" s="2">
        <v>0.53149606299271079</v>
      </c>
      <c r="G70" s="3">
        <v>1</v>
      </c>
      <c r="H70" s="3">
        <f t="shared" si="15"/>
        <v>0.53149606299271079</v>
      </c>
      <c r="I70" s="3"/>
      <c r="J70" s="5"/>
      <c r="K70" s="5"/>
      <c r="L70" s="2">
        <f t="shared" si="12"/>
        <v>0.46850393700728921</v>
      </c>
      <c r="M70" s="2">
        <f t="shared" si="13"/>
        <v>0.46850393700728921</v>
      </c>
      <c r="N70" s="2">
        <f t="shared" si="11"/>
        <v>0.77256724491203765</v>
      </c>
      <c r="O70" s="2">
        <f t="shared" si="14"/>
        <v>0.46850393700728921</v>
      </c>
    </row>
    <row r="71" spans="1:17">
      <c r="A71" s="1" t="s">
        <v>73</v>
      </c>
      <c r="B71" s="2">
        <v>0.97332175676255572</v>
      </c>
      <c r="C71" s="2">
        <v>0.59712539392874375</v>
      </c>
      <c r="D71" s="2">
        <v>0.25437350626973809</v>
      </c>
      <c r="E71" s="2">
        <v>0.59632934986918906</v>
      </c>
      <c r="G71" s="3">
        <v>3642</v>
      </c>
      <c r="H71" s="3">
        <f t="shared" si="15"/>
        <v>3544.8378381292277</v>
      </c>
      <c r="I71" s="3"/>
      <c r="J71" s="5"/>
      <c r="K71" s="5"/>
      <c r="L71" s="2">
        <f t="shared" si="12"/>
        <v>2.6678243237444277E-2</v>
      </c>
      <c r="M71" s="2">
        <f t="shared" si="13"/>
        <v>0.40287460607125625</v>
      </c>
      <c r="N71" s="2">
        <f t="shared" si="11"/>
        <v>0.74562649373026191</v>
      </c>
      <c r="O71" s="2">
        <f t="shared" si="14"/>
        <v>0.40367065013081094</v>
      </c>
    </row>
    <row r="72" spans="1:17">
      <c r="A72" s="1" t="s">
        <v>74</v>
      </c>
      <c r="B72" s="2">
        <v>0.94885460093689589</v>
      </c>
      <c r="C72" s="2">
        <v>0.72243500675146977</v>
      </c>
      <c r="D72" s="2">
        <v>0.16889225979078071</v>
      </c>
      <c r="E72" s="2">
        <v>0.68695337420697622</v>
      </c>
      <c r="G72" s="3">
        <v>4248</v>
      </c>
      <c r="H72" s="3">
        <f t="shared" si="15"/>
        <v>4030.7343447799335</v>
      </c>
      <c r="I72" s="3"/>
      <c r="J72" s="5"/>
      <c r="K72" s="5"/>
      <c r="L72" s="2">
        <f t="shared" si="12"/>
        <v>5.1145399063104113E-2</v>
      </c>
      <c r="M72" s="2">
        <f t="shared" si="13"/>
        <v>0.27756499324853023</v>
      </c>
      <c r="N72" s="2">
        <f t="shared" si="11"/>
        <v>0.83110774020921929</v>
      </c>
      <c r="O72" s="2">
        <f t="shared" si="14"/>
        <v>0.31304662579302378</v>
      </c>
    </row>
    <row r="73" spans="1:17">
      <c r="A73" s="1" t="s">
        <v>75</v>
      </c>
      <c r="B73" s="2">
        <v>0.69163443924215717</v>
      </c>
      <c r="C73" s="2">
        <v>0.69163443924215717</v>
      </c>
      <c r="D73" s="2">
        <v>0.29159504340031683</v>
      </c>
      <c r="E73" s="2">
        <v>0.69163443924215717</v>
      </c>
      <c r="G73" s="3">
        <v>29</v>
      </c>
      <c r="H73" s="3">
        <f t="shared" si="15"/>
        <v>20.05739873802256</v>
      </c>
      <c r="I73" s="3"/>
      <c r="J73" s="5"/>
      <c r="K73" s="5"/>
      <c r="L73" s="2">
        <f t="shared" si="12"/>
        <v>0.30836556075784283</v>
      </c>
      <c r="M73" s="2">
        <f t="shared" si="13"/>
        <v>0.30836556075784283</v>
      </c>
      <c r="N73" s="2">
        <f t="shared" si="11"/>
        <v>0.70840495659968317</v>
      </c>
      <c r="O73" s="2">
        <f t="shared" si="14"/>
        <v>0.30836556075784283</v>
      </c>
    </row>
    <row r="74" spans="1:17">
      <c r="A74" s="1" t="s">
        <v>76</v>
      </c>
      <c r="B74" s="2">
        <v>0.49842271293274809</v>
      </c>
      <c r="C74" s="2">
        <v>0.49842271293274809</v>
      </c>
      <c r="D74" s="2">
        <v>0.11705123871898349</v>
      </c>
      <c r="E74" s="2">
        <v>0.49842271293274809</v>
      </c>
      <c r="G74" s="3">
        <v>229</v>
      </c>
      <c r="H74" s="3">
        <f t="shared" si="15"/>
        <v>114.13880126159931</v>
      </c>
      <c r="I74" s="3"/>
      <c r="J74" s="5"/>
      <c r="K74" s="5"/>
      <c r="L74" s="2">
        <f t="shared" si="12"/>
        <v>0.50157728706725191</v>
      </c>
      <c r="M74" s="2">
        <f t="shared" si="13"/>
        <v>0.50157728706725191</v>
      </c>
      <c r="N74" s="2">
        <f t="shared" si="11"/>
        <v>0.88294876128101651</v>
      </c>
      <c r="O74" s="2">
        <f t="shared" si="14"/>
        <v>0.50157728706725191</v>
      </c>
    </row>
    <row r="75" spans="1:17">
      <c r="A75" s="1" t="s">
        <v>77</v>
      </c>
      <c r="B75" s="2">
        <v>0.9749540067479503</v>
      </c>
      <c r="C75" s="2">
        <v>0.97341034685159822</v>
      </c>
      <c r="D75" s="2">
        <v>0.93497600580936602</v>
      </c>
      <c r="E75" s="2">
        <v>0.97472595044102472</v>
      </c>
      <c r="G75" s="3">
        <v>309473</v>
      </c>
      <c r="H75" s="3">
        <f t="shared" si="15"/>
        <v>301721.94133030844</v>
      </c>
      <c r="I75" s="3"/>
      <c r="J75" s="5"/>
      <c r="K75" s="5"/>
      <c r="L75" s="2">
        <f t="shared" si="12"/>
        <v>2.5045993252049703E-2</v>
      </c>
      <c r="M75" s="2">
        <f t="shared" si="13"/>
        <v>2.6589653148401782E-2</v>
      </c>
      <c r="N75" s="2">
        <f t="shared" si="11"/>
        <v>6.5023994190633982E-2</v>
      </c>
      <c r="O75" s="2">
        <f t="shared" si="14"/>
        <v>2.5274049558975276E-2</v>
      </c>
    </row>
    <row r="76" spans="1:17">
      <c r="A76" s="1" t="s">
        <v>78</v>
      </c>
      <c r="B76" s="2">
        <v>0.95582689360671302</v>
      </c>
      <c r="C76" s="2">
        <v>0.87561417013914511</v>
      </c>
      <c r="D76" s="2">
        <v>0.80696078556416628</v>
      </c>
      <c r="E76" s="2">
        <v>0.91507405461316016</v>
      </c>
      <c r="G76" s="3">
        <v>29065</v>
      </c>
      <c r="H76" s="3">
        <f t="shared" si="15"/>
        <v>27781.108662679115</v>
      </c>
      <c r="I76" s="3"/>
      <c r="J76" s="5"/>
      <c r="K76" s="5"/>
      <c r="L76" s="2">
        <f t="shared" si="12"/>
        <v>4.4173106393286976E-2</v>
      </c>
      <c r="M76" s="2">
        <f t="shared" si="13"/>
        <v>0.12438582986085489</v>
      </c>
      <c r="N76" s="2">
        <f t="shared" si="11"/>
        <v>0.19303921443583372</v>
      </c>
      <c r="O76" s="2">
        <f t="shared" si="14"/>
        <v>8.4925945386839841E-2</v>
      </c>
    </row>
    <row r="77" spans="1:17">
      <c r="A77" s="1" t="s">
        <v>79</v>
      </c>
      <c r="B77" s="2">
        <v>0.60210028460989196</v>
      </c>
      <c r="C77" s="2">
        <v>0.50275162931423112</v>
      </c>
      <c r="D77" s="2">
        <v>0.42122820616467438</v>
      </c>
      <c r="E77" s="2">
        <v>0.60098188704650779</v>
      </c>
      <c r="G77" s="3">
        <v>51780</v>
      </c>
      <c r="H77" s="3">
        <f t="shared" si="15"/>
        <v>31176.752737100207</v>
      </c>
      <c r="I77" s="3"/>
      <c r="J77" s="5"/>
      <c r="K77" s="5"/>
      <c r="L77" s="2">
        <f t="shared" si="12"/>
        <v>0.39789971539010804</v>
      </c>
      <c r="M77" s="2">
        <f t="shared" si="13"/>
        <v>0.49724837068576888</v>
      </c>
      <c r="N77" s="2">
        <f t="shared" si="11"/>
        <v>0.57877179383532562</v>
      </c>
      <c r="O77" s="2">
        <f t="shared" si="14"/>
        <v>0.39901811295349221</v>
      </c>
    </row>
    <row r="78" spans="1:17">
      <c r="A78" s="1" t="s">
        <v>80</v>
      </c>
      <c r="B78" s="2">
        <v>0.61385036294603568</v>
      </c>
      <c r="C78" s="2">
        <v>0.54674708662275606</v>
      </c>
      <c r="D78" s="2">
        <v>0.53511728774692591</v>
      </c>
      <c r="E78" s="2">
        <v>0.5856977780378867</v>
      </c>
      <c r="G78" s="3">
        <v>501108</v>
      </c>
      <c r="H78" s="3">
        <f t="shared" si="15"/>
        <v>307605.32767516206</v>
      </c>
      <c r="I78" s="3"/>
      <c r="J78" s="5"/>
      <c r="K78" s="5"/>
      <c r="L78" s="2">
        <f t="shared" si="12"/>
        <v>0.38614963705396432</v>
      </c>
      <c r="M78" s="2">
        <f t="shared" si="13"/>
        <v>0.45325291337724394</v>
      </c>
      <c r="N78" s="2">
        <f t="shared" si="11"/>
        <v>0.46488271225307409</v>
      </c>
      <c r="O78" s="2">
        <f t="shared" si="14"/>
        <v>0.4143022219621133</v>
      </c>
    </row>
    <row r="79" spans="1:17">
      <c r="A79" s="1" t="s">
        <v>81</v>
      </c>
      <c r="B79" s="2">
        <v>0.70079673253396413</v>
      </c>
      <c r="C79" s="2">
        <v>0.69617457047760756</v>
      </c>
      <c r="D79" s="2">
        <v>0.27480193958317634</v>
      </c>
      <c r="E79" s="2">
        <v>0.70079673253396413</v>
      </c>
      <c r="G79" s="3">
        <v>17765</v>
      </c>
      <c r="H79" s="3">
        <f t="shared" si="15"/>
        <v>12449.653953465873</v>
      </c>
      <c r="I79" s="3"/>
      <c r="J79" s="5"/>
      <c r="K79" s="5"/>
      <c r="L79" s="2">
        <f t="shared" si="12"/>
        <v>0.29920326746603587</v>
      </c>
      <c r="M79" s="2">
        <f t="shared" si="13"/>
        <v>0.30382542952239244</v>
      </c>
      <c r="N79" s="6">
        <f>(1-D79)*0.5+0.04</f>
        <v>0.40259903020841181</v>
      </c>
      <c r="O79" s="2">
        <f t="shared" si="14"/>
        <v>0.29920326746603587</v>
      </c>
      <c r="Q79" t="s">
        <v>198</v>
      </c>
    </row>
    <row r="80" spans="1:17">
      <c r="A80" s="1" t="s">
        <v>82</v>
      </c>
      <c r="B80" s="2">
        <v>0.9667203389864476</v>
      </c>
      <c r="C80" s="2">
        <v>0.93595551921255205</v>
      </c>
      <c r="D80" s="2">
        <v>0.91493396473171829</v>
      </c>
      <c r="E80" s="2">
        <v>0.93224716954328057</v>
      </c>
      <c r="G80" s="3">
        <v>59642</v>
      </c>
      <c r="H80" s="3">
        <f t="shared" si="15"/>
        <v>57657.134457829707</v>
      </c>
      <c r="I80" s="3"/>
      <c r="J80" s="5"/>
      <c r="K80" s="5"/>
      <c r="L80" s="2">
        <f t="shared" si="12"/>
        <v>3.3279661013552397E-2</v>
      </c>
      <c r="M80" s="2">
        <f t="shared" si="13"/>
        <v>6.4044480787447955E-2</v>
      </c>
      <c r="N80" s="2">
        <f>1-D80</f>
        <v>8.5066035268281714E-2</v>
      </c>
      <c r="O80" s="2">
        <f t="shared" si="14"/>
        <v>6.7752830456719426E-2</v>
      </c>
    </row>
    <row r="81" spans="1:15">
      <c r="A81" s="1" t="s">
        <v>83</v>
      </c>
      <c r="B81" s="2">
        <v>0.73873998758405179</v>
      </c>
      <c r="C81" s="2">
        <v>0.62135153861358217</v>
      </c>
      <c r="D81" s="2">
        <v>8.0736531674406864E-2</v>
      </c>
      <c r="E81" s="2">
        <v>0.59960928687540327</v>
      </c>
      <c r="G81" s="3">
        <v>12657</v>
      </c>
      <c r="H81" s="3">
        <f t="shared" si="15"/>
        <v>9350.2320228513436</v>
      </c>
      <c r="I81" s="3"/>
      <c r="J81" s="5"/>
      <c r="K81" s="5"/>
      <c r="L81" s="2">
        <f t="shared" si="12"/>
        <v>0.26126001241594821</v>
      </c>
      <c r="M81" s="2">
        <f t="shared" si="13"/>
        <v>0.37864846138641783</v>
      </c>
      <c r="N81" s="2">
        <f>(1-D81)</f>
        <v>0.91926346832559314</v>
      </c>
      <c r="O81" s="2">
        <f t="shared" si="14"/>
        <v>0.40039071312459673</v>
      </c>
    </row>
    <row r="82" spans="1:15">
      <c r="A82" s="1" t="s">
        <v>84</v>
      </c>
      <c r="B82" s="2">
        <v>0.49009923897331764</v>
      </c>
      <c r="C82" s="2">
        <v>0.49009923897331764</v>
      </c>
      <c r="D82" s="2">
        <v>0.17506926804599887</v>
      </c>
      <c r="E82" s="2">
        <v>0.49009923897331764</v>
      </c>
      <c r="G82" s="3">
        <v>8013</v>
      </c>
      <c r="H82" s="3">
        <f t="shared" si="15"/>
        <v>3927.1652018931941</v>
      </c>
      <c r="I82" s="3"/>
      <c r="J82" s="5"/>
      <c r="K82" s="5"/>
      <c r="L82" s="2">
        <f t="shared" ref="L82:L113" si="16">1-B82</f>
        <v>0.50990076102668236</v>
      </c>
      <c r="M82" s="2">
        <f t="shared" ref="M82:M113" si="17">1-C82</f>
        <v>0.50990076102668236</v>
      </c>
      <c r="N82" s="2">
        <f>(1-D82)</f>
        <v>0.82493073195400113</v>
      </c>
      <c r="O82" s="2">
        <f t="shared" ref="O82:O113" si="18">1-E82</f>
        <v>0.50990076102668236</v>
      </c>
    </row>
    <row r="83" spans="1:15">
      <c r="A83" s="1" t="s">
        <v>85</v>
      </c>
      <c r="B83" s="2">
        <v>1</v>
      </c>
      <c r="C83" s="2">
        <v>1</v>
      </c>
      <c r="D83" s="2">
        <v>1</v>
      </c>
      <c r="E83" s="2">
        <v>1</v>
      </c>
      <c r="G83" s="3">
        <v>18447</v>
      </c>
      <c r="H83" s="3">
        <f t="shared" si="15"/>
        <v>18447</v>
      </c>
      <c r="I83" s="3"/>
      <c r="J83" s="5"/>
      <c r="K83" s="5"/>
      <c r="L83" s="2">
        <f t="shared" si="16"/>
        <v>0</v>
      </c>
      <c r="M83" s="2">
        <f t="shared" si="17"/>
        <v>0</v>
      </c>
      <c r="N83" s="2">
        <f t="shared" ref="N83:N122" si="19">1-D83</f>
        <v>0</v>
      </c>
      <c r="O83" s="2">
        <f t="shared" si="18"/>
        <v>0</v>
      </c>
    </row>
    <row r="84" spans="1:15">
      <c r="A84" s="1" t="s">
        <v>86</v>
      </c>
      <c r="B84" s="2">
        <v>0.80643110714765642</v>
      </c>
      <c r="C84" s="2">
        <v>0.63732362759554717</v>
      </c>
      <c r="D84" s="2">
        <v>0.68991405336971201</v>
      </c>
      <c r="E84" s="2">
        <v>0.72966231392774894</v>
      </c>
      <c r="G84" s="3">
        <v>17142</v>
      </c>
      <c r="H84" s="3">
        <f t="shared" si="15"/>
        <v>13823.842038725126</v>
      </c>
      <c r="I84" s="3"/>
      <c r="J84" s="5"/>
      <c r="K84" s="5"/>
      <c r="L84" s="2">
        <f t="shared" si="16"/>
        <v>0.19356889285234358</v>
      </c>
      <c r="M84" s="2">
        <f t="shared" si="17"/>
        <v>0.36267637240445283</v>
      </c>
      <c r="N84" s="2">
        <f t="shared" si="19"/>
        <v>0.31008594663028799</v>
      </c>
      <c r="O84" s="2">
        <f t="shared" si="18"/>
        <v>0.27033768607225106</v>
      </c>
    </row>
    <row r="85" spans="1:15">
      <c r="A85" s="1" t="s">
        <v>87</v>
      </c>
      <c r="B85" s="2">
        <v>0.95887486753388451</v>
      </c>
      <c r="C85" s="2">
        <v>0.93756020707620691</v>
      </c>
      <c r="D85" s="2">
        <v>0.88583952969939839</v>
      </c>
      <c r="E85" s="2">
        <v>0.93427558962525015</v>
      </c>
      <c r="G85" s="3">
        <v>72846</v>
      </c>
      <c r="H85" s="3">
        <f t="shared" si="15"/>
        <v>69850.198600373347</v>
      </c>
      <c r="I85" s="3"/>
      <c r="J85" s="5"/>
      <c r="K85" s="5"/>
      <c r="L85" s="2">
        <f t="shared" si="16"/>
        <v>4.1125132466115488E-2</v>
      </c>
      <c r="M85" s="2">
        <f t="shared" si="17"/>
        <v>6.2439792923793092E-2</v>
      </c>
      <c r="N85" s="2">
        <f t="shared" si="19"/>
        <v>0.11416047030060161</v>
      </c>
      <c r="O85" s="2">
        <f t="shared" si="18"/>
        <v>6.5724410374749853E-2</v>
      </c>
    </row>
    <row r="86" spans="1:15">
      <c r="A86" s="1" t="s">
        <v>88</v>
      </c>
      <c r="B86" s="2">
        <v>0.99542705350880067</v>
      </c>
      <c r="C86" s="2">
        <v>0.76281420626153107</v>
      </c>
      <c r="D86" s="2">
        <v>0.3978067832314498</v>
      </c>
      <c r="E86" s="2">
        <v>0.6059782068471915</v>
      </c>
      <c r="G86" s="3">
        <v>15227</v>
      </c>
      <c r="H86" s="3">
        <f t="shared" si="15"/>
        <v>15157.367743778508</v>
      </c>
      <c r="I86" s="3"/>
      <c r="J86" s="5"/>
      <c r="K86" s="5"/>
      <c r="L86" s="2">
        <f t="shared" si="16"/>
        <v>4.5729464911993256E-3</v>
      </c>
      <c r="M86" s="2">
        <f t="shared" si="17"/>
        <v>0.23718579373846893</v>
      </c>
      <c r="N86" s="2">
        <f t="shared" si="19"/>
        <v>0.6021932167685502</v>
      </c>
      <c r="O86" s="2">
        <f t="shared" si="18"/>
        <v>0.3940217931528085</v>
      </c>
    </row>
    <row r="87" spans="1:15">
      <c r="A87" s="1" t="s">
        <v>89</v>
      </c>
      <c r="B87" s="2">
        <v>0.94522658491517741</v>
      </c>
      <c r="C87" s="2">
        <v>0.83519634006749088</v>
      </c>
      <c r="D87" s="2">
        <v>0.82386795538998991</v>
      </c>
      <c r="E87" s="2">
        <v>0.87506123518072865</v>
      </c>
      <c r="G87" s="3">
        <v>1941</v>
      </c>
      <c r="H87" s="3">
        <f t="shared" si="15"/>
        <v>1834.6848013203594</v>
      </c>
      <c r="I87" s="3"/>
      <c r="J87" s="5"/>
      <c r="K87" s="5"/>
      <c r="L87" s="2">
        <f t="shared" si="16"/>
        <v>5.4773415084822585E-2</v>
      </c>
      <c r="M87" s="2">
        <f t="shared" si="17"/>
        <v>0.16480365993250912</v>
      </c>
      <c r="N87" s="2">
        <f t="shared" si="19"/>
        <v>0.17613204461001009</v>
      </c>
      <c r="O87" s="2">
        <f t="shared" si="18"/>
        <v>0.12493876481927135</v>
      </c>
    </row>
    <row r="88" spans="1:15">
      <c r="A88" s="1" t="s">
        <v>90</v>
      </c>
      <c r="B88" s="2">
        <v>0.67687459199531763</v>
      </c>
      <c r="C88" s="2">
        <v>0.67687459199531763</v>
      </c>
      <c r="D88" s="2">
        <v>0.62974847588668847</v>
      </c>
      <c r="E88" s="2">
        <v>0.67687459199531763</v>
      </c>
      <c r="G88" s="3">
        <v>46613</v>
      </c>
      <c r="H88" s="3">
        <f t="shared" si="15"/>
        <v>31551.15535667774</v>
      </c>
      <c r="I88" s="3"/>
      <c r="J88" s="5"/>
      <c r="K88" s="5"/>
      <c r="L88" s="2">
        <f t="shared" si="16"/>
        <v>0.32312540800468237</v>
      </c>
      <c r="M88" s="2">
        <f t="shared" si="17"/>
        <v>0.32312540800468237</v>
      </c>
      <c r="N88" s="2">
        <f t="shared" si="19"/>
        <v>0.37025152411331153</v>
      </c>
      <c r="O88" s="2">
        <f t="shared" si="18"/>
        <v>0.32312540800468237</v>
      </c>
    </row>
    <row r="89" spans="1:15">
      <c r="A89" s="1" t="s">
        <v>91</v>
      </c>
      <c r="B89" s="2">
        <v>1</v>
      </c>
      <c r="C89" s="2">
        <v>0.29287333726750864</v>
      </c>
      <c r="D89" s="2">
        <v>4.3964876070583192E-2</v>
      </c>
      <c r="E89" s="2">
        <v>0.20352859860032857</v>
      </c>
      <c r="G89" s="3">
        <v>1208</v>
      </c>
      <c r="H89" s="3">
        <f t="shared" si="15"/>
        <v>1208</v>
      </c>
      <c r="I89" s="3"/>
      <c r="J89" s="5"/>
      <c r="K89" s="5"/>
      <c r="L89" s="2">
        <f t="shared" si="16"/>
        <v>0</v>
      </c>
      <c r="M89" s="2">
        <f t="shared" si="17"/>
        <v>0.70712666273249136</v>
      </c>
      <c r="N89" s="2">
        <f t="shared" si="19"/>
        <v>0.95603512392941681</v>
      </c>
      <c r="O89" s="2">
        <f t="shared" si="18"/>
        <v>0.79647140139967143</v>
      </c>
    </row>
    <row r="90" spans="1:15">
      <c r="A90" s="1" t="s">
        <v>92</v>
      </c>
      <c r="B90" s="2">
        <v>1</v>
      </c>
      <c r="C90" s="2">
        <v>1</v>
      </c>
      <c r="D90" s="2">
        <v>1</v>
      </c>
      <c r="E90" s="2">
        <v>1</v>
      </c>
      <c r="G90" s="3">
        <v>1</v>
      </c>
      <c r="H90" s="3">
        <f t="shared" si="15"/>
        <v>1</v>
      </c>
      <c r="I90" s="3"/>
      <c r="J90" s="5"/>
      <c r="K90" s="5"/>
      <c r="L90" s="2">
        <f t="shared" si="16"/>
        <v>0</v>
      </c>
      <c r="M90" s="2">
        <f t="shared" si="17"/>
        <v>0</v>
      </c>
      <c r="N90" s="2">
        <f t="shared" si="19"/>
        <v>0</v>
      </c>
      <c r="O90" s="2">
        <f t="shared" si="18"/>
        <v>0</v>
      </c>
    </row>
    <row r="91" spans="1:15">
      <c r="A91" s="1" t="s">
        <v>93</v>
      </c>
      <c r="B91" s="2">
        <v>0.94634486885406877</v>
      </c>
      <c r="C91" s="2">
        <v>0.86445270555566056</v>
      </c>
      <c r="D91" s="2">
        <v>0.77495769308156182</v>
      </c>
      <c r="E91" s="2">
        <v>0.87935406697697582</v>
      </c>
      <c r="G91" s="3">
        <v>1885</v>
      </c>
      <c r="H91" s="3">
        <f t="shared" si="15"/>
        <v>1783.8600777899196</v>
      </c>
      <c r="I91" s="3"/>
      <c r="J91" s="5"/>
      <c r="K91" s="5"/>
      <c r="L91" s="2">
        <f t="shared" si="16"/>
        <v>5.3655131145931234E-2</v>
      </c>
      <c r="M91" s="2">
        <f t="shared" si="17"/>
        <v>0.13554729444433944</v>
      </c>
      <c r="N91" s="2">
        <f t="shared" si="19"/>
        <v>0.22504230691843818</v>
      </c>
      <c r="O91" s="2">
        <f t="shared" si="18"/>
        <v>0.12064593302302418</v>
      </c>
    </row>
    <row r="92" spans="1:15">
      <c r="A92" s="1" t="s">
        <v>94</v>
      </c>
      <c r="B92" s="2">
        <v>0.74533444301923846</v>
      </c>
      <c r="C92" s="2">
        <v>0.74533444301923846</v>
      </c>
      <c r="D92" s="2">
        <v>0.54653503742897591</v>
      </c>
      <c r="E92" s="2">
        <v>0.74533444301923846</v>
      </c>
      <c r="G92" s="3">
        <v>2719</v>
      </c>
      <c r="H92" s="3">
        <f t="shared" si="15"/>
        <v>2026.5643505693095</v>
      </c>
      <c r="I92" s="3"/>
      <c r="J92" s="5"/>
      <c r="K92" s="5"/>
      <c r="L92" s="2">
        <f t="shared" si="16"/>
        <v>0.25466555698076154</v>
      </c>
      <c r="M92" s="2">
        <f t="shared" si="17"/>
        <v>0.25466555698076154</v>
      </c>
      <c r="N92" s="2">
        <f t="shared" si="19"/>
        <v>0.45346496257102409</v>
      </c>
      <c r="O92" s="2">
        <f t="shared" si="18"/>
        <v>0.25466555698076154</v>
      </c>
    </row>
    <row r="93" spans="1:15">
      <c r="A93" s="1" t="s">
        <v>95</v>
      </c>
      <c r="B93" s="2">
        <v>0.54985927690032721</v>
      </c>
      <c r="C93" s="2">
        <v>0.54985927690032721</v>
      </c>
      <c r="D93" s="2">
        <v>0.20344308261690669</v>
      </c>
      <c r="E93" s="2">
        <v>0.54985927690032721</v>
      </c>
      <c r="G93" s="3">
        <v>380</v>
      </c>
      <c r="H93" s="3">
        <f t="shared" si="15"/>
        <v>208.94652522212434</v>
      </c>
      <c r="I93" s="3"/>
      <c r="J93" s="5"/>
      <c r="K93" s="5"/>
      <c r="L93" s="2">
        <f t="shared" si="16"/>
        <v>0.45014072309967279</v>
      </c>
      <c r="M93" s="2">
        <f t="shared" si="17"/>
        <v>0.45014072309967279</v>
      </c>
      <c r="N93" s="2">
        <f t="shared" si="19"/>
        <v>0.79655691738309331</v>
      </c>
      <c r="O93" s="2">
        <f t="shared" si="18"/>
        <v>0.45014072309967279</v>
      </c>
    </row>
    <row r="94" spans="1:15">
      <c r="A94" s="1" t="s">
        <v>96</v>
      </c>
      <c r="B94" s="2">
        <v>0.64658920352428484</v>
      </c>
      <c r="C94" s="2">
        <v>0.59907994735960046</v>
      </c>
      <c r="D94" s="2">
        <v>0.3921028538190382</v>
      </c>
      <c r="E94" s="2">
        <v>0.63732785285132687</v>
      </c>
      <c r="G94" s="3">
        <v>8824</v>
      </c>
      <c r="H94" s="3">
        <f t="shared" si="15"/>
        <v>5705.5031318982892</v>
      </c>
      <c r="I94" s="3"/>
      <c r="J94" s="5"/>
      <c r="K94" s="5"/>
      <c r="L94" s="2">
        <f t="shared" si="16"/>
        <v>0.35341079647571516</v>
      </c>
      <c r="M94" s="2">
        <f t="shared" si="17"/>
        <v>0.40092005264039954</v>
      </c>
      <c r="N94" s="2">
        <f t="shared" si="19"/>
        <v>0.6078971461809618</v>
      </c>
      <c r="O94" s="2">
        <f t="shared" si="18"/>
        <v>0.36267214714867313</v>
      </c>
    </row>
    <row r="95" spans="1:15">
      <c r="A95" s="1" t="s">
        <v>97</v>
      </c>
      <c r="B95" s="2">
        <v>0.99224044445457293</v>
      </c>
      <c r="C95" s="2">
        <v>0.80998555763807945</v>
      </c>
      <c r="D95" s="2">
        <v>0.82587800387361443</v>
      </c>
      <c r="E95" s="2">
        <v>0.81815722480204423</v>
      </c>
      <c r="G95" s="3">
        <v>214168</v>
      </c>
      <c r="H95" s="3">
        <f t="shared" si="15"/>
        <v>212506.15150794698</v>
      </c>
      <c r="I95" s="3"/>
      <c r="J95" s="5"/>
      <c r="K95" s="5"/>
      <c r="L95" s="2">
        <f t="shared" si="16"/>
        <v>7.7595555454270659E-3</v>
      </c>
      <c r="M95" s="2">
        <f t="shared" si="17"/>
        <v>0.19001444236192055</v>
      </c>
      <c r="N95" s="2">
        <f t="shared" si="19"/>
        <v>0.17412199612638557</v>
      </c>
      <c r="O95" s="2">
        <f t="shared" si="18"/>
        <v>0.18184277519795577</v>
      </c>
    </row>
    <row r="96" spans="1:15">
      <c r="A96" s="1" t="s">
        <v>98</v>
      </c>
      <c r="B96" s="2">
        <v>0.21636568646726539</v>
      </c>
      <c r="C96" s="2">
        <v>0.21636568646726539</v>
      </c>
      <c r="D96" s="2">
        <v>0.13944247408382449</v>
      </c>
      <c r="E96" s="2">
        <v>0.21636568646726539</v>
      </c>
      <c r="G96" s="3">
        <v>173</v>
      </c>
      <c r="H96" s="3">
        <f t="shared" si="15"/>
        <v>37.431263758836913</v>
      </c>
      <c r="I96" s="3"/>
      <c r="J96" s="5"/>
      <c r="K96" s="5"/>
      <c r="L96" s="2">
        <f t="shared" si="16"/>
        <v>0.78363431353273461</v>
      </c>
      <c r="M96" s="2">
        <f t="shared" si="17"/>
        <v>0.78363431353273461</v>
      </c>
      <c r="N96" s="2">
        <f t="shared" si="19"/>
        <v>0.86055752591617551</v>
      </c>
      <c r="O96" s="2">
        <f t="shared" si="18"/>
        <v>0.78363431353273461</v>
      </c>
    </row>
    <row r="97" spans="1:15">
      <c r="A97" s="1" t="s">
        <v>99</v>
      </c>
      <c r="B97" s="2">
        <v>1</v>
      </c>
      <c r="C97" s="2">
        <v>1</v>
      </c>
      <c r="D97" s="2">
        <v>1</v>
      </c>
      <c r="E97" s="2">
        <v>1</v>
      </c>
      <c r="G97" s="3">
        <v>1</v>
      </c>
      <c r="H97" s="3">
        <f t="shared" si="15"/>
        <v>1</v>
      </c>
      <c r="I97" s="3"/>
      <c r="J97" s="5"/>
      <c r="K97" s="5"/>
      <c r="L97" s="2">
        <f t="shared" si="16"/>
        <v>0</v>
      </c>
      <c r="M97" s="2">
        <f t="shared" si="17"/>
        <v>0</v>
      </c>
      <c r="N97" s="2">
        <f t="shared" si="19"/>
        <v>0</v>
      </c>
      <c r="O97" s="2">
        <f t="shared" si="18"/>
        <v>0</v>
      </c>
    </row>
    <row r="98" spans="1:15">
      <c r="A98" s="1" t="s">
        <v>100</v>
      </c>
      <c r="B98" s="2">
        <v>0.87289067237638451</v>
      </c>
      <c r="C98" s="2">
        <v>0.70297749451685054</v>
      </c>
      <c r="D98" s="2">
        <v>0.3222623100030223</v>
      </c>
      <c r="E98" s="2">
        <v>0.77117843426793686</v>
      </c>
      <c r="G98" s="3">
        <v>71361</v>
      </c>
      <c r="H98" s="3">
        <f t="shared" si="15"/>
        <v>62290.351271451174</v>
      </c>
      <c r="I98" s="3"/>
      <c r="J98" s="5"/>
      <c r="K98" s="5"/>
      <c r="L98" s="2">
        <f t="shared" si="16"/>
        <v>0.12710932762361549</v>
      </c>
      <c r="M98" s="2">
        <f t="shared" si="17"/>
        <v>0.29702250548314946</v>
      </c>
      <c r="N98" s="2">
        <f t="shared" si="19"/>
        <v>0.6777376899969777</v>
      </c>
      <c r="O98" s="2">
        <f t="shared" si="18"/>
        <v>0.22882156573206314</v>
      </c>
    </row>
    <row r="99" spans="1:15">
      <c r="A99" s="1" t="s">
        <v>101</v>
      </c>
      <c r="B99" s="2">
        <v>0.8831036329312294</v>
      </c>
      <c r="C99" s="2">
        <v>0.80450919987829606</v>
      </c>
      <c r="D99" s="2">
        <v>0.49054621972965762</v>
      </c>
      <c r="E99" s="2">
        <v>0.73043912541111455</v>
      </c>
      <c r="G99" s="3">
        <v>94391</v>
      </c>
      <c r="H99" s="3">
        <f t="shared" si="15"/>
        <v>83357.03501601168</v>
      </c>
      <c r="I99" s="3"/>
      <c r="J99" s="5"/>
      <c r="K99" s="5"/>
      <c r="L99" s="2">
        <f t="shared" si="16"/>
        <v>0.1168963670687706</v>
      </c>
      <c r="M99" s="2">
        <f t="shared" si="17"/>
        <v>0.19549080012170394</v>
      </c>
      <c r="N99" s="2">
        <f t="shared" si="19"/>
        <v>0.50945378027034238</v>
      </c>
      <c r="O99" s="2">
        <f t="shared" si="18"/>
        <v>0.26956087458888545</v>
      </c>
    </row>
    <row r="100" spans="1:15">
      <c r="A100" s="1" t="s">
        <v>102</v>
      </c>
      <c r="B100" s="2">
        <v>0.90595268276245045</v>
      </c>
      <c r="C100" s="2">
        <v>0.85258657912955349</v>
      </c>
      <c r="D100" s="2">
        <v>0.56351901194454046</v>
      </c>
      <c r="E100" s="2">
        <v>0.84760017465035042</v>
      </c>
      <c r="G100" s="3">
        <v>10734</v>
      </c>
      <c r="H100" s="3">
        <f t="shared" ref="H100:H132" si="20">$G100*B100</f>
        <v>9724.4960967721436</v>
      </c>
      <c r="I100" s="3"/>
      <c r="J100" s="5"/>
      <c r="K100" s="5"/>
      <c r="L100" s="2">
        <f t="shared" si="16"/>
        <v>9.4047317237549555E-2</v>
      </c>
      <c r="M100" s="2">
        <f t="shared" si="17"/>
        <v>0.14741342087044651</v>
      </c>
      <c r="N100" s="2">
        <f t="shared" si="19"/>
        <v>0.43648098805545954</v>
      </c>
      <c r="O100" s="2">
        <f t="shared" si="18"/>
        <v>0.15239982534964958</v>
      </c>
    </row>
    <row r="101" spans="1:15">
      <c r="A101" s="1" t="s">
        <v>103</v>
      </c>
      <c r="B101" s="2">
        <v>0.36363636363595286</v>
      </c>
      <c r="C101" s="2">
        <v>0.11601199749444557</v>
      </c>
      <c r="D101" s="2">
        <v>0.137168311254384</v>
      </c>
      <c r="E101" s="2">
        <v>9.5218584266868023E-2</v>
      </c>
      <c r="G101" s="3">
        <v>825</v>
      </c>
      <c r="H101" s="3">
        <f t="shared" si="20"/>
        <v>299.9999999996611</v>
      </c>
      <c r="I101" s="3"/>
      <c r="J101" s="5"/>
      <c r="K101" s="5"/>
      <c r="L101" s="2">
        <f t="shared" si="16"/>
        <v>0.63636363636404714</v>
      </c>
      <c r="M101" s="2">
        <f t="shared" si="17"/>
        <v>0.88398800250555443</v>
      </c>
      <c r="N101" s="2">
        <f t="shared" si="19"/>
        <v>0.862831688745616</v>
      </c>
      <c r="O101" s="2">
        <f t="shared" si="18"/>
        <v>0.90478141573313198</v>
      </c>
    </row>
    <row r="102" spans="1:15">
      <c r="A102" s="1" t="s">
        <v>104</v>
      </c>
      <c r="B102" s="2">
        <v>0.45833333333372928</v>
      </c>
      <c r="C102" s="2">
        <v>0.45833333333372928</v>
      </c>
      <c r="D102" s="2">
        <v>0.10343462515730584</v>
      </c>
      <c r="E102" s="2">
        <v>0.45833333333372928</v>
      </c>
      <c r="G102" s="3">
        <v>144</v>
      </c>
      <c r="H102" s="3">
        <f t="shared" si="20"/>
        <v>66.000000000057014</v>
      </c>
      <c r="I102" s="3"/>
      <c r="J102" s="5"/>
      <c r="K102" s="5"/>
      <c r="L102" s="2">
        <f t="shared" si="16"/>
        <v>0.54166666666627072</v>
      </c>
      <c r="M102" s="2">
        <f t="shared" si="17"/>
        <v>0.54166666666627072</v>
      </c>
      <c r="N102" s="2">
        <f t="shared" si="19"/>
        <v>0.89656537484269416</v>
      </c>
      <c r="O102" s="2">
        <f t="shared" si="18"/>
        <v>0.54166666666627072</v>
      </c>
    </row>
    <row r="103" spans="1:15">
      <c r="A103" s="1" t="s">
        <v>105</v>
      </c>
      <c r="B103" s="2">
        <v>0.68294211863553578</v>
      </c>
      <c r="C103" s="2">
        <v>0.68294211863553578</v>
      </c>
      <c r="D103" s="2">
        <v>0.45814276039378532</v>
      </c>
      <c r="E103" s="2">
        <v>0.68294211863553578</v>
      </c>
      <c r="G103" s="3">
        <v>24944</v>
      </c>
      <c r="H103" s="3">
        <f t="shared" si="20"/>
        <v>17035.308207244805</v>
      </c>
      <c r="I103" s="3"/>
      <c r="J103" s="5"/>
      <c r="K103" s="5"/>
      <c r="L103" s="2">
        <f t="shared" si="16"/>
        <v>0.31705788136446422</v>
      </c>
      <c r="M103" s="2">
        <f t="shared" si="17"/>
        <v>0.31705788136446422</v>
      </c>
      <c r="N103" s="2">
        <f t="shared" si="19"/>
        <v>0.54185723960621468</v>
      </c>
      <c r="O103" s="2">
        <f t="shared" si="18"/>
        <v>0.31705788136446422</v>
      </c>
    </row>
    <row r="104" spans="1:15">
      <c r="A104" s="1" t="s">
        <v>106</v>
      </c>
      <c r="B104" s="2">
        <v>1</v>
      </c>
      <c r="C104" s="2">
        <v>0.49242786107423264</v>
      </c>
      <c r="D104" s="2">
        <v>-1.2193939666027553E-4</v>
      </c>
      <c r="E104" s="2">
        <v>0.49242786107423264</v>
      </c>
      <c r="G104" s="3">
        <v>98</v>
      </c>
      <c r="H104" s="3">
        <f t="shared" si="20"/>
        <v>98</v>
      </c>
      <c r="I104" s="3"/>
      <c r="J104" s="5"/>
      <c r="K104" s="5"/>
      <c r="L104" s="2">
        <f t="shared" si="16"/>
        <v>0</v>
      </c>
      <c r="M104" s="2">
        <f t="shared" si="17"/>
        <v>0.50757213892576736</v>
      </c>
      <c r="N104" s="2">
        <f t="shared" si="19"/>
        <v>1.0001219393966603</v>
      </c>
      <c r="O104" s="2">
        <f t="shared" si="18"/>
        <v>0.50757213892576736</v>
      </c>
    </row>
    <row r="105" spans="1:15">
      <c r="A105" s="1" t="s">
        <v>107</v>
      </c>
      <c r="B105" s="2">
        <v>0.97340602796699205</v>
      </c>
      <c r="C105" s="2">
        <v>0.29139658163870941</v>
      </c>
      <c r="D105" s="2">
        <v>0.94842288405573716</v>
      </c>
      <c r="E105" s="2">
        <v>0.97340602796699205</v>
      </c>
      <c r="G105" s="3">
        <v>6094</v>
      </c>
      <c r="H105" s="3">
        <f t="shared" si="20"/>
        <v>5931.9363344308495</v>
      </c>
      <c r="I105" s="3"/>
      <c r="J105" s="5"/>
      <c r="K105" s="5"/>
      <c r="L105" s="2">
        <f t="shared" si="16"/>
        <v>2.6593972033007951E-2</v>
      </c>
      <c r="M105" s="2">
        <f t="shared" si="17"/>
        <v>0.70860341836129059</v>
      </c>
      <c r="N105" s="2">
        <f t="shared" si="19"/>
        <v>5.1577115944262841E-2</v>
      </c>
      <c r="O105" s="2">
        <f t="shared" si="18"/>
        <v>2.6593972033007951E-2</v>
      </c>
    </row>
    <row r="106" spans="1:15">
      <c r="A106" s="1" t="s">
        <v>108</v>
      </c>
      <c r="B106" s="2">
        <v>0.65369227440625322</v>
      </c>
      <c r="C106" s="2">
        <v>0.65369227440625322</v>
      </c>
      <c r="D106" s="2">
        <v>0.37533339612563033</v>
      </c>
      <c r="E106" s="2">
        <v>0.65369227440625322</v>
      </c>
      <c r="G106" s="3">
        <v>6317</v>
      </c>
      <c r="H106" s="3">
        <f t="shared" si="20"/>
        <v>4129.3740974243019</v>
      </c>
      <c r="I106" s="3"/>
      <c r="J106" s="5"/>
      <c r="K106" s="5"/>
      <c r="L106" s="2">
        <f t="shared" si="16"/>
        <v>0.34630772559374678</v>
      </c>
      <c r="M106" s="2">
        <f t="shared" si="17"/>
        <v>0.34630772559374678</v>
      </c>
      <c r="N106" s="2">
        <f t="shared" si="19"/>
        <v>0.62466660387436967</v>
      </c>
      <c r="O106" s="2">
        <f t="shared" si="18"/>
        <v>0.34630772559374678</v>
      </c>
    </row>
    <row r="107" spans="1:15">
      <c r="A107" s="1" t="s">
        <v>109</v>
      </c>
      <c r="B107" s="2">
        <v>1</v>
      </c>
      <c r="C107" s="2">
        <v>1</v>
      </c>
      <c r="D107" s="2">
        <v>1</v>
      </c>
      <c r="E107" s="2">
        <v>1</v>
      </c>
      <c r="G107" s="3">
        <v>6</v>
      </c>
      <c r="H107" s="3">
        <f t="shared" si="20"/>
        <v>6</v>
      </c>
      <c r="I107" s="3"/>
      <c r="J107" s="5"/>
      <c r="K107" s="5"/>
      <c r="L107" s="2">
        <f t="shared" si="16"/>
        <v>0</v>
      </c>
      <c r="M107" s="2">
        <f t="shared" si="17"/>
        <v>0</v>
      </c>
      <c r="N107" s="2">
        <f t="shared" si="19"/>
        <v>0</v>
      </c>
      <c r="O107" s="2">
        <f t="shared" si="18"/>
        <v>0</v>
      </c>
    </row>
    <row r="108" spans="1:15">
      <c r="A108" s="1" t="s">
        <v>110</v>
      </c>
      <c r="B108" s="2">
        <v>1</v>
      </c>
      <c r="C108" s="2">
        <v>1</v>
      </c>
      <c r="D108" s="2">
        <v>1</v>
      </c>
      <c r="E108" s="2">
        <v>1</v>
      </c>
      <c r="G108" s="3">
        <v>16700</v>
      </c>
      <c r="H108" s="3">
        <f t="shared" si="20"/>
        <v>16700</v>
      </c>
      <c r="I108" s="3"/>
      <c r="J108" s="5"/>
      <c r="K108" s="5"/>
      <c r="L108" s="2">
        <f t="shared" si="16"/>
        <v>0</v>
      </c>
      <c r="M108" s="2">
        <f t="shared" si="17"/>
        <v>0</v>
      </c>
      <c r="N108" s="2">
        <f t="shared" si="19"/>
        <v>0</v>
      </c>
      <c r="O108" s="2">
        <f t="shared" si="18"/>
        <v>0</v>
      </c>
    </row>
    <row r="109" spans="1:15">
      <c r="A109" s="1" t="s">
        <v>111</v>
      </c>
      <c r="B109" s="2">
        <v>0.97321428571432589</v>
      </c>
      <c r="C109" s="2">
        <v>0.63414445919115559</v>
      </c>
      <c r="D109" s="2">
        <v>0.10703236811199479</v>
      </c>
      <c r="E109" s="2">
        <v>0.63368906291592531</v>
      </c>
      <c r="G109" s="3">
        <v>141</v>
      </c>
      <c r="H109" s="3">
        <f t="shared" si="20"/>
        <v>137.22321428571996</v>
      </c>
      <c r="I109" s="3"/>
      <c r="J109" s="5"/>
      <c r="K109" s="5"/>
      <c r="L109" s="2">
        <f t="shared" si="16"/>
        <v>2.6785714285674112E-2</v>
      </c>
      <c r="M109" s="2">
        <f t="shared" si="17"/>
        <v>0.36585554080884441</v>
      </c>
      <c r="N109" s="2">
        <f t="shared" si="19"/>
        <v>0.89296763188800521</v>
      </c>
      <c r="O109" s="2">
        <f t="shared" si="18"/>
        <v>0.36631093708407469</v>
      </c>
    </row>
    <row r="110" spans="1:15">
      <c r="A110" s="1" t="s">
        <v>112</v>
      </c>
      <c r="B110" s="2">
        <v>1</v>
      </c>
      <c r="C110" s="2">
        <v>1</v>
      </c>
      <c r="D110" s="2">
        <v>1</v>
      </c>
      <c r="E110" s="2">
        <v>1</v>
      </c>
      <c r="G110" s="3">
        <v>925</v>
      </c>
      <c r="H110" s="3">
        <f t="shared" si="20"/>
        <v>925</v>
      </c>
      <c r="I110" s="3"/>
      <c r="J110" s="5"/>
      <c r="K110" s="5"/>
      <c r="L110" s="2">
        <f t="shared" si="16"/>
        <v>0</v>
      </c>
      <c r="M110" s="2">
        <f t="shared" si="17"/>
        <v>0</v>
      </c>
      <c r="N110" s="2">
        <f t="shared" si="19"/>
        <v>0</v>
      </c>
      <c r="O110" s="2">
        <f t="shared" si="18"/>
        <v>0</v>
      </c>
    </row>
    <row r="111" spans="1:15">
      <c r="A111" s="1" t="s">
        <v>113</v>
      </c>
      <c r="B111" s="2">
        <v>0.76954082298656157</v>
      </c>
      <c r="C111" s="2">
        <v>0.70020410399830491</v>
      </c>
      <c r="D111" s="2">
        <v>0.14720916913730364</v>
      </c>
      <c r="E111" s="2">
        <v>0.65714896142013224</v>
      </c>
      <c r="G111" s="3">
        <v>19064</v>
      </c>
      <c r="H111" s="3">
        <f t="shared" si="20"/>
        <v>14670.526249415811</v>
      </c>
      <c r="I111" s="3"/>
      <c r="J111" s="5"/>
      <c r="K111" s="5"/>
      <c r="L111" s="2">
        <f t="shared" si="16"/>
        <v>0.23045917701343843</v>
      </c>
      <c r="M111" s="2">
        <f t="shared" si="17"/>
        <v>0.29979589600169509</v>
      </c>
      <c r="N111" s="2">
        <f t="shared" si="19"/>
        <v>0.85279083086269636</v>
      </c>
      <c r="O111" s="2">
        <f t="shared" si="18"/>
        <v>0.34285103857986776</v>
      </c>
    </row>
    <row r="112" spans="1:15">
      <c r="A112" s="1" t="s">
        <v>114</v>
      </c>
      <c r="B112" s="2">
        <v>0.68952679554879326</v>
      </c>
      <c r="C112" s="2">
        <v>0.6264472317680585</v>
      </c>
      <c r="D112" s="2">
        <v>0.67710875462535292</v>
      </c>
      <c r="E112" s="2">
        <v>0.68290117360184932</v>
      </c>
      <c r="G112" s="3">
        <v>14176</v>
      </c>
      <c r="H112" s="3">
        <f t="shared" si="20"/>
        <v>9774.7318536996936</v>
      </c>
      <c r="I112" s="3"/>
      <c r="J112" s="5"/>
      <c r="K112" s="5"/>
      <c r="L112" s="2">
        <f t="shared" si="16"/>
        <v>0.31047320445120674</v>
      </c>
      <c r="M112" s="2">
        <f t="shared" si="17"/>
        <v>0.3735527682319415</v>
      </c>
      <c r="N112" s="2">
        <f t="shared" si="19"/>
        <v>0.32289124537464708</v>
      </c>
      <c r="O112" s="2">
        <f t="shared" si="18"/>
        <v>0.31709882639815068</v>
      </c>
    </row>
    <row r="113" spans="1:17">
      <c r="A113" s="1" t="s">
        <v>115</v>
      </c>
      <c r="B113" s="2">
        <v>0.86598516201128373</v>
      </c>
      <c r="C113" s="2">
        <v>0.71141210744057293</v>
      </c>
      <c r="D113" s="2">
        <v>0.25923649631085866</v>
      </c>
      <c r="E113" s="2">
        <v>0.49893004197570801</v>
      </c>
      <c r="G113" s="3">
        <v>29413</v>
      </c>
      <c r="H113" s="3">
        <f t="shared" si="20"/>
        <v>25471.221570237889</v>
      </c>
      <c r="I113" s="3"/>
      <c r="J113" s="5"/>
      <c r="K113" s="5"/>
      <c r="L113" s="2">
        <f t="shared" si="16"/>
        <v>0.13401483798871627</v>
      </c>
      <c r="M113" s="2">
        <f t="shared" si="17"/>
        <v>0.28858789255942707</v>
      </c>
      <c r="N113" s="2">
        <f t="shared" si="19"/>
        <v>0.74076350368914134</v>
      </c>
      <c r="O113" s="2">
        <f t="shared" si="18"/>
        <v>0.50106995802429199</v>
      </c>
    </row>
    <row r="114" spans="1:17">
      <c r="A114" s="1" t="s">
        <v>116</v>
      </c>
      <c r="B114" s="2">
        <v>0.95307840036147784</v>
      </c>
      <c r="C114" s="2">
        <v>0.86500983625776939</v>
      </c>
      <c r="D114" s="2">
        <v>0.66696589698691133</v>
      </c>
      <c r="E114" s="2">
        <v>0.87042955455495807</v>
      </c>
      <c r="G114" s="3">
        <v>5962</v>
      </c>
      <c r="H114" s="3">
        <f t="shared" si="20"/>
        <v>5682.2534229551311</v>
      </c>
      <c r="I114" s="3"/>
      <c r="J114" s="5"/>
      <c r="K114" s="5"/>
      <c r="L114" s="2">
        <f t="shared" ref="L114:L132" si="21">1-B114</f>
        <v>4.692159963852216E-2</v>
      </c>
      <c r="M114" s="2">
        <f t="shared" ref="M114:M132" si="22">1-C114</f>
        <v>0.13499016374223061</v>
      </c>
      <c r="N114" s="2">
        <f t="shared" si="19"/>
        <v>0.33303410301308867</v>
      </c>
      <c r="O114" s="2">
        <f t="shared" ref="O114:O145" si="23">1-E114</f>
        <v>0.12957044544504193</v>
      </c>
    </row>
    <row r="115" spans="1:17">
      <c r="A115" s="1" t="s">
        <v>117</v>
      </c>
      <c r="B115" s="2">
        <v>1</v>
      </c>
      <c r="C115" s="2">
        <v>0.44017739356010799</v>
      </c>
      <c r="D115" s="2">
        <v>0.13322764208584492</v>
      </c>
      <c r="E115" s="2">
        <v>0.32678280484782418</v>
      </c>
      <c r="G115" s="3">
        <v>3</v>
      </c>
      <c r="H115" s="3">
        <f t="shared" si="20"/>
        <v>3</v>
      </c>
      <c r="I115" s="3"/>
      <c r="J115" s="5"/>
      <c r="K115" s="5"/>
      <c r="L115" s="2">
        <f t="shared" si="21"/>
        <v>0</v>
      </c>
      <c r="M115" s="2">
        <f t="shared" si="22"/>
        <v>0.55982260643989201</v>
      </c>
      <c r="N115" s="2">
        <f t="shared" si="19"/>
        <v>0.86677235791415508</v>
      </c>
      <c r="O115" s="2">
        <f t="shared" si="23"/>
        <v>0.67321719515217582</v>
      </c>
    </row>
    <row r="116" spans="1:17">
      <c r="A116" s="1" t="s">
        <v>118</v>
      </c>
      <c r="B116" s="2">
        <v>0.99474368433999627</v>
      </c>
      <c r="C116" s="2">
        <v>0.72152460729904377</v>
      </c>
      <c r="D116" s="2">
        <v>0.26352371507851835</v>
      </c>
      <c r="E116" s="2">
        <v>0.66717687607183773</v>
      </c>
      <c r="G116" s="3">
        <v>3836</v>
      </c>
      <c r="H116" s="3">
        <f t="shared" si="20"/>
        <v>3815.8367731282256</v>
      </c>
      <c r="I116" s="3"/>
      <c r="J116" s="5"/>
      <c r="K116" s="5"/>
      <c r="L116" s="2">
        <f t="shared" si="21"/>
        <v>5.2563156600037297E-3</v>
      </c>
      <c r="M116" s="2">
        <f t="shared" si="22"/>
        <v>0.27847539270095623</v>
      </c>
      <c r="N116" s="2">
        <f t="shared" si="19"/>
        <v>0.73647628492148165</v>
      </c>
      <c r="O116" s="2">
        <f t="shared" si="23"/>
        <v>0.33282312392816227</v>
      </c>
    </row>
    <row r="117" spans="1:17">
      <c r="A117" s="1" t="s">
        <v>119</v>
      </c>
      <c r="B117" s="2">
        <v>0.99857109357157436</v>
      </c>
      <c r="C117" s="2">
        <v>0.96907472423956642</v>
      </c>
      <c r="D117" s="2">
        <v>0.85996853177171984</v>
      </c>
      <c r="E117" s="2">
        <v>0.96758766824373443</v>
      </c>
      <c r="G117" s="3">
        <v>7084</v>
      </c>
      <c r="H117" s="3">
        <f t="shared" si="20"/>
        <v>7073.8776268610327</v>
      </c>
      <c r="I117" s="3"/>
      <c r="J117" s="5"/>
      <c r="K117" s="5"/>
      <c r="L117" s="2">
        <f t="shared" si="21"/>
        <v>1.4289064284256359E-3</v>
      </c>
      <c r="M117" s="2">
        <f t="shared" si="22"/>
        <v>3.0925275760433579E-2</v>
      </c>
      <c r="N117" s="2">
        <f t="shared" si="19"/>
        <v>0.14003146822828016</v>
      </c>
      <c r="O117" s="2">
        <f t="shared" si="23"/>
        <v>3.2412331756265567E-2</v>
      </c>
    </row>
    <row r="118" spans="1:17">
      <c r="A118" s="1" t="s">
        <v>120</v>
      </c>
      <c r="B118" s="2">
        <v>1</v>
      </c>
      <c r="C118" s="2">
        <v>0.1915558444443296</v>
      </c>
      <c r="D118" s="2">
        <v>1</v>
      </c>
      <c r="E118" s="2">
        <v>0.93139486931305915</v>
      </c>
      <c r="G118" s="3">
        <v>1</v>
      </c>
      <c r="H118" s="3">
        <f t="shared" si="20"/>
        <v>1</v>
      </c>
      <c r="I118" s="3"/>
      <c r="J118" s="5"/>
      <c r="K118" s="5"/>
      <c r="L118" s="2">
        <f t="shared" si="21"/>
        <v>0</v>
      </c>
      <c r="M118" s="2">
        <f t="shared" si="22"/>
        <v>0.8084441555556704</v>
      </c>
      <c r="N118" s="2">
        <f t="shared" si="19"/>
        <v>0</v>
      </c>
      <c r="O118" s="2">
        <f t="shared" si="23"/>
        <v>6.8605130686940852E-2</v>
      </c>
    </row>
    <row r="119" spans="1:17">
      <c r="A119" s="1" t="s">
        <v>121</v>
      </c>
      <c r="B119" s="2">
        <v>1</v>
      </c>
      <c r="C119" s="2">
        <v>0.78147783475429877</v>
      </c>
      <c r="D119" s="2">
        <v>0.8123294147509752</v>
      </c>
      <c r="E119" s="2">
        <v>0.90932273613276293</v>
      </c>
      <c r="G119" s="3">
        <v>977</v>
      </c>
      <c r="H119" s="3">
        <f t="shared" si="20"/>
        <v>977</v>
      </c>
      <c r="I119" s="3"/>
      <c r="J119" s="5"/>
      <c r="K119" s="5"/>
      <c r="L119" s="2">
        <f t="shared" si="21"/>
        <v>0</v>
      </c>
      <c r="M119" s="2">
        <f t="shared" si="22"/>
        <v>0.21852216524570123</v>
      </c>
      <c r="N119" s="2">
        <f t="shared" si="19"/>
        <v>0.1876705852490248</v>
      </c>
      <c r="O119" s="2">
        <f t="shared" si="23"/>
        <v>9.0677263867237068E-2</v>
      </c>
    </row>
    <row r="120" spans="1:17">
      <c r="A120" s="1" t="s">
        <v>122</v>
      </c>
      <c r="B120" s="2">
        <v>1</v>
      </c>
      <c r="C120" s="2">
        <v>0.99544994250438035</v>
      </c>
      <c r="D120" s="2">
        <v>-8.3468438894857666E-2</v>
      </c>
      <c r="E120" s="2">
        <v>0.99544994250438035</v>
      </c>
      <c r="G120" s="3">
        <v>17</v>
      </c>
      <c r="H120" s="3">
        <f t="shared" si="20"/>
        <v>17</v>
      </c>
      <c r="I120" s="3"/>
      <c r="J120" s="5"/>
      <c r="K120" s="5"/>
      <c r="L120" s="2">
        <f t="shared" si="21"/>
        <v>0</v>
      </c>
      <c r="M120" s="2">
        <f t="shared" si="22"/>
        <v>4.5500574956196527E-3</v>
      </c>
      <c r="N120" s="2">
        <f t="shared" si="19"/>
        <v>1.0834684388948577</v>
      </c>
      <c r="O120" s="2">
        <f t="shared" si="23"/>
        <v>4.5500574956196527E-3</v>
      </c>
    </row>
    <row r="121" spans="1:17">
      <c r="A121" s="1" t="s">
        <v>123</v>
      </c>
      <c r="B121" s="2">
        <v>0.49508797653923098</v>
      </c>
      <c r="C121" s="2">
        <v>0.49508797653923098</v>
      </c>
      <c r="D121" s="2">
        <v>7.6064304992555121E-2</v>
      </c>
      <c r="E121" s="2">
        <v>0.49508797653923098</v>
      </c>
      <c r="G121" s="3">
        <v>2110</v>
      </c>
      <c r="H121" s="3">
        <f t="shared" si="20"/>
        <v>1044.6356304977774</v>
      </c>
      <c r="I121" s="3"/>
      <c r="J121" s="5"/>
      <c r="K121" s="5"/>
      <c r="L121" s="2">
        <f t="shared" si="21"/>
        <v>0.50491202346076902</v>
      </c>
      <c r="M121" s="2">
        <f t="shared" si="22"/>
        <v>0.50491202346076902</v>
      </c>
      <c r="N121" s="2">
        <f t="shared" si="19"/>
        <v>0.92393569500744488</v>
      </c>
      <c r="O121" s="2">
        <f t="shared" si="23"/>
        <v>0.50491202346076902</v>
      </c>
    </row>
    <row r="122" spans="1:17">
      <c r="A122" s="1" t="s">
        <v>124</v>
      </c>
      <c r="B122" s="2">
        <v>1</v>
      </c>
      <c r="C122" s="2">
        <v>0.6084533269544401</v>
      </c>
      <c r="D122" s="2">
        <v>0.14148824011812755</v>
      </c>
      <c r="E122" s="2">
        <v>0.17920652478547117</v>
      </c>
      <c r="G122" s="3">
        <v>513</v>
      </c>
      <c r="H122" s="3">
        <f t="shared" si="20"/>
        <v>513</v>
      </c>
      <c r="I122" s="3"/>
      <c r="J122" s="5"/>
      <c r="K122" s="5"/>
      <c r="L122" s="2">
        <f t="shared" si="21"/>
        <v>0</v>
      </c>
      <c r="M122" s="2">
        <f t="shared" si="22"/>
        <v>0.3915466730455599</v>
      </c>
      <c r="N122" s="2">
        <f t="shared" si="19"/>
        <v>0.85851175988187245</v>
      </c>
      <c r="O122" s="2">
        <f t="shared" si="23"/>
        <v>0.82079347521452883</v>
      </c>
    </row>
    <row r="123" spans="1:17">
      <c r="A123" s="1" t="s">
        <v>125</v>
      </c>
      <c r="B123" s="2">
        <v>0.87385406113355424</v>
      </c>
      <c r="C123" s="2">
        <v>0.47214930593934623</v>
      </c>
      <c r="D123" s="2">
        <v>9.4724991437970973E-2</v>
      </c>
      <c r="E123" s="2">
        <v>0.47869877205052958</v>
      </c>
      <c r="G123" s="3">
        <v>19933</v>
      </c>
      <c r="H123" s="3">
        <f t="shared" si="20"/>
        <v>17418.533000575138</v>
      </c>
      <c r="I123" s="3"/>
      <c r="J123" s="5"/>
      <c r="K123" s="5"/>
      <c r="L123" s="2">
        <f t="shared" si="21"/>
        <v>0.12614593886644576</v>
      </c>
      <c r="M123" s="2">
        <f t="shared" si="22"/>
        <v>0.52785069406065377</v>
      </c>
      <c r="N123" s="6">
        <f>(1-D123)*0.5+0.18</f>
        <v>0.63263750428101451</v>
      </c>
      <c r="O123" s="2">
        <f t="shared" si="23"/>
        <v>0.52130122794947042</v>
      </c>
      <c r="Q123" t="s">
        <v>198</v>
      </c>
    </row>
    <row r="124" spans="1:17">
      <c r="A124" s="1" t="s">
        <v>126</v>
      </c>
      <c r="B124" s="2">
        <v>0.99716393820613725</v>
      </c>
      <c r="C124" s="2">
        <v>0.3382617941808016</v>
      </c>
      <c r="D124" s="2">
        <v>0.60510967656848436</v>
      </c>
      <c r="E124" s="2">
        <v>0.23426249412144218</v>
      </c>
      <c r="G124" s="3">
        <v>21879</v>
      </c>
      <c r="H124" s="3">
        <f t="shared" si="20"/>
        <v>21816.949804012078</v>
      </c>
      <c r="I124" s="3"/>
      <c r="J124" s="5"/>
      <c r="K124" s="5"/>
      <c r="L124" s="2">
        <f t="shared" si="21"/>
        <v>2.8360617938627541E-3</v>
      </c>
      <c r="M124" s="2">
        <f t="shared" si="22"/>
        <v>0.6617382058191984</v>
      </c>
      <c r="N124" s="2">
        <f t="shared" ref="N124:N132" si="24">1-D124</f>
        <v>0.39489032343151564</v>
      </c>
      <c r="O124" s="2">
        <f t="shared" si="23"/>
        <v>0.76573750587855782</v>
      </c>
    </row>
    <row r="125" spans="1:17">
      <c r="A125" s="1" t="s">
        <v>127</v>
      </c>
      <c r="B125" s="2">
        <v>0.90196078431367632</v>
      </c>
      <c r="C125" s="2">
        <v>0.20328056244731729</v>
      </c>
      <c r="D125" s="2">
        <v>0.86355929107782337</v>
      </c>
      <c r="E125" s="2">
        <v>0.20328056244731729</v>
      </c>
      <c r="G125" s="3">
        <v>317</v>
      </c>
      <c r="H125" s="3">
        <f t="shared" si="20"/>
        <v>285.92156862743542</v>
      </c>
      <c r="I125" s="3"/>
      <c r="J125" s="5"/>
      <c r="K125" s="5"/>
      <c r="L125" s="2">
        <f t="shared" si="21"/>
        <v>9.8039215686323677E-2</v>
      </c>
      <c r="M125" s="2">
        <f t="shared" si="22"/>
        <v>0.79671943755268271</v>
      </c>
      <c r="N125" s="2">
        <f t="shared" si="24"/>
        <v>0.13644070892217663</v>
      </c>
      <c r="O125" s="2">
        <f t="shared" si="23"/>
        <v>0.79671943755268271</v>
      </c>
    </row>
    <row r="126" spans="1:17">
      <c r="A126" s="1" t="s">
        <v>128</v>
      </c>
      <c r="B126" s="2">
        <v>0.84486972107802161</v>
      </c>
      <c r="C126" s="2">
        <v>0.81897910132135276</v>
      </c>
      <c r="D126" s="2">
        <v>0.40208505409706663</v>
      </c>
      <c r="E126" s="2">
        <v>0.80992115108720197</v>
      </c>
      <c r="G126" s="3">
        <v>14267</v>
      </c>
      <c r="H126" s="3">
        <f t="shared" si="20"/>
        <v>12053.756310620134</v>
      </c>
      <c r="I126" s="3"/>
      <c r="J126" s="5"/>
      <c r="K126" s="5"/>
      <c r="L126" s="2">
        <f t="shared" si="21"/>
        <v>0.15513027892197839</v>
      </c>
      <c r="M126" s="2">
        <f t="shared" si="22"/>
        <v>0.18102089867864724</v>
      </c>
      <c r="N126" s="2">
        <f t="shared" si="24"/>
        <v>0.59791494590293337</v>
      </c>
      <c r="O126" s="2">
        <f t="shared" si="23"/>
        <v>0.19007884891279803</v>
      </c>
    </row>
    <row r="127" spans="1:17">
      <c r="A127" s="1" t="s">
        <v>129</v>
      </c>
      <c r="B127" s="2">
        <v>0.99977319119981867</v>
      </c>
      <c r="C127" s="2">
        <v>0.31342566061402333</v>
      </c>
      <c r="D127" s="2">
        <v>0.45650012056770906</v>
      </c>
      <c r="E127" s="2">
        <v>0.99977319119981867</v>
      </c>
      <c r="G127" s="3">
        <v>549</v>
      </c>
      <c r="H127" s="3">
        <f t="shared" si="20"/>
        <v>548.87548196870046</v>
      </c>
      <c r="I127" s="3"/>
      <c r="J127" s="5"/>
      <c r="K127" s="5"/>
      <c r="L127" s="2">
        <f t="shared" si="21"/>
        <v>2.2680880018133287E-4</v>
      </c>
      <c r="M127" s="2">
        <f t="shared" si="22"/>
        <v>0.68657433938597667</v>
      </c>
      <c r="N127" s="2">
        <f t="shared" si="24"/>
        <v>0.54349987943229094</v>
      </c>
      <c r="O127" s="2">
        <f t="shared" si="23"/>
        <v>2.2680880018133287E-4</v>
      </c>
    </row>
    <row r="128" spans="1:17">
      <c r="A128" s="1" t="s">
        <v>130</v>
      </c>
      <c r="B128" s="2">
        <v>0.67874059113245377</v>
      </c>
      <c r="C128" s="2">
        <v>0.67874059113245377</v>
      </c>
      <c r="D128" s="2">
        <v>0.29547085149181196</v>
      </c>
      <c r="E128" s="2">
        <v>0.67874059113245377</v>
      </c>
      <c r="G128" s="3">
        <v>132667</v>
      </c>
      <c r="H128" s="3">
        <f t="shared" si="20"/>
        <v>90046.47800376924</v>
      </c>
      <c r="I128" s="3"/>
      <c r="J128" s="5"/>
      <c r="K128" s="5"/>
      <c r="L128" s="2">
        <f t="shared" si="21"/>
        <v>0.32125940886754623</v>
      </c>
      <c r="M128" s="2">
        <f t="shared" si="22"/>
        <v>0.32125940886754623</v>
      </c>
      <c r="N128" s="2">
        <f t="shared" si="24"/>
        <v>0.70452914850818804</v>
      </c>
      <c r="O128" s="2">
        <f t="shared" si="23"/>
        <v>0.32125940886754623</v>
      </c>
    </row>
    <row r="129" spans="1:17">
      <c r="A129" s="1" t="s">
        <v>131</v>
      </c>
      <c r="B129" s="2">
        <v>0.94935064935068625</v>
      </c>
      <c r="C129" s="2">
        <v>0.94935064935068625</v>
      </c>
      <c r="D129" s="2">
        <v>0.87852726399305814</v>
      </c>
      <c r="E129" s="2">
        <v>0.94935064935068625</v>
      </c>
      <c r="G129" s="3">
        <v>16</v>
      </c>
      <c r="H129" s="3">
        <f t="shared" si="20"/>
        <v>15.18961038961098</v>
      </c>
      <c r="I129" s="3"/>
      <c r="J129" s="5"/>
      <c r="K129" s="5"/>
      <c r="L129" s="2">
        <f t="shared" si="21"/>
        <v>5.0649350649313751E-2</v>
      </c>
      <c r="M129" s="2">
        <f t="shared" si="22"/>
        <v>5.0649350649313751E-2</v>
      </c>
      <c r="N129" s="2">
        <f t="shared" si="24"/>
        <v>0.12147273600694186</v>
      </c>
      <c r="O129" s="2">
        <f t="shared" si="23"/>
        <v>5.0649350649313751E-2</v>
      </c>
    </row>
    <row r="130" spans="1:17">
      <c r="A130" s="1" t="s">
        <v>132</v>
      </c>
      <c r="B130" s="2">
        <v>0.95484421998588509</v>
      </c>
      <c r="C130" s="2">
        <v>0.92262338258795407</v>
      </c>
      <c r="D130" s="2">
        <v>0.53567663261129139</v>
      </c>
      <c r="E130" s="2">
        <v>0.92265430605984522</v>
      </c>
      <c r="G130" s="3">
        <v>1120</v>
      </c>
      <c r="H130" s="3">
        <f t="shared" si="20"/>
        <v>1069.4255263841912</v>
      </c>
      <c r="I130" s="3"/>
      <c r="J130" s="5"/>
      <c r="K130" s="5"/>
      <c r="L130" s="2">
        <f t="shared" si="21"/>
        <v>4.515578001411491E-2</v>
      </c>
      <c r="M130" s="2">
        <f t="shared" si="22"/>
        <v>7.7376617412045934E-2</v>
      </c>
      <c r="N130" s="2">
        <f t="shared" si="24"/>
        <v>0.46432336738870861</v>
      </c>
      <c r="O130" s="2">
        <f t="shared" si="23"/>
        <v>7.734569394015478E-2</v>
      </c>
    </row>
    <row r="131" spans="1:17">
      <c r="A131" s="1" t="s">
        <v>133</v>
      </c>
      <c r="B131" s="2">
        <v>0.97509960159361286</v>
      </c>
      <c r="C131" s="2">
        <v>0.81474824027477311</v>
      </c>
      <c r="D131" s="2">
        <v>0.2543918588673838</v>
      </c>
      <c r="E131" s="2">
        <v>0.81551075596588529</v>
      </c>
      <c r="G131" s="3">
        <v>149</v>
      </c>
      <c r="H131" s="3">
        <f t="shared" si="20"/>
        <v>145.28984063744832</v>
      </c>
      <c r="I131" s="3"/>
      <c r="J131" s="5"/>
      <c r="K131" s="5"/>
      <c r="L131" s="2">
        <f t="shared" si="21"/>
        <v>2.4900398406387136E-2</v>
      </c>
      <c r="M131" s="2">
        <f t="shared" si="22"/>
        <v>0.18525175972522689</v>
      </c>
      <c r="N131" s="2">
        <f t="shared" si="24"/>
        <v>0.7456081411326162</v>
      </c>
      <c r="O131" s="2">
        <f t="shared" si="23"/>
        <v>0.18448924403411471</v>
      </c>
    </row>
    <row r="132" spans="1:17">
      <c r="A132" s="1" t="s">
        <v>134</v>
      </c>
      <c r="B132" s="2">
        <v>0.60168542593756658</v>
      </c>
      <c r="C132" s="2">
        <v>0.60168542593756658</v>
      </c>
      <c r="D132" s="2">
        <v>0.23293968663952436</v>
      </c>
      <c r="E132" s="2">
        <v>0.60168542593756658</v>
      </c>
      <c r="G132" s="3">
        <v>838</v>
      </c>
      <c r="H132" s="3">
        <f t="shared" si="20"/>
        <v>504.2123869356808</v>
      </c>
      <c r="I132" s="3"/>
      <c r="J132" s="5"/>
      <c r="K132" s="5"/>
      <c r="L132" s="2">
        <f t="shared" si="21"/>
        <v>0.39831457406243342</v>
      </c>
      <c r="M132" s="2">
        <f t="shared" si="22"/>
        <v>0.39831457406243342</v>
      </c>
      <c r="N132" s="2">
        <f t="shared" si="24"/>
        <v>0.76706031336047564</v>
      </c>
      <c r="O132" s="2">
        <f t="shared" si="23"/>
        <v>0.39831457406243342</v>
      </c>
    </row>
    <row r="133" spans="1:17">
      <c r="A133" s="1" t="s">
        <v>135</v>
      </c>
      <c r="B133" s="2">
        <v>0.27328304312959761</v>
      </c>
      <c r="C133" s="2">
        <v>0.27328304312959761</v>
      </c>
      <c r="D133" s="2">
        <v>0.13221563023209815</v>
      </c>
      <c r="E133" s="2">
        <v>0.27328304312959761</v>
      </c>
      <c r="G133" s="3">
        <v>9880</v>
      </c>
      <c r="H133" s="7">
        <f>$G133*(1-L133)</f>
        <v>6290.018233060212</v>
      </c>
      <c r="I133" s="3"/>
      <c r="J133" s="5"/>
      <c r="K133" s="5"/>
      <c r="L133" s="6">
        <f>(1-B133)*0.5</f>
        <v>0.36335847843520119</v>
      </c>
      <c r="M133" s="6">
        <f>(1-C133)*0.5</f>
        <v>0.36335847843520119</v>
      </c>
      <c r="N133" s="6">
        <f>(1-D133)*0.5+0.03</f>
        <v>0.4638921848839509</v>
      </c>
      <c r="O133" s="2">
        <f t="shared" si="23"/>
        <v>0.72671695687040239</v>
      </c>
      <c r="Q133" t="s">
        <v>198</v>
      </c>
    </row>
    <row r="134" spans="1:17">
      <c r="A134" s="1" t="s">
        <v>136</v>
      </c>
      <c r="B134" s="2">
        <v>1</v>
      </c>
      <c r="C134" s="2">
        <v>1</v>
      </c>
      <c r="D134" s="2">
        <v>1</v>
      </c>
      <c r="E134" s="2">
        <v>1</v>
      </c>
      <c r="G134" s="3">
        <v>35953</v>
      </c>
      <c r="H134" s="3">
        <f t="shared" ref="H134:H144" si="25">$G134*B134</f>
        <v>35953</v>
      </c>
      <c r="I134" s="3"/>
      <c r="J134" s="5"/>
      <c r="K134" s="5"/>
      <c r="L134" s="2">
        <f t="shared" ref="L134:L144" si="26">1-B134</f>
        <v>0</v>
      </c>
      <c r="M134" s="2">
        <f t="shared" ref="M134:M144" si="27">1-C134</f>
        <v>0</v>
      </c>
      <c r="N134" s="2">
        <f t="shared" ref="N134:N144" si="28">1-D134</f>
        <v>0</v>
      </c>
      <c r="O134" s="2">
        <f t="shared" si="23"/>
        <v>0</v>
      </c>
    </row>
    <row r="135" spans="1:17">
      <c r="A135" s="1" t="s">
        <v>137</v>
      </c>
      <c r="B135" s="2">
        <v>0.94531368676894112</v>
      </c>
      <c r="C135" s="2">
        <v>0.94531368676894112</v>
      </c>
      <c r="D135" s="2">
        <v>0.25659418538615775</v>
      </c>
      <c r="E135" s="2">
        <v>0.94531368676894112</v>
      </c>
      <c r="G135" s="3">
        <v>163</v>
      </c>
      <c r="H135" s="3">
        <f t="shared" si="25"/>
        <v>154.08613094333739</v>
      </c>
      <c r="I135" s="3"/>
      <c r="J135" s="5"/>
      <c r="K135" s="5"/>
      <c r="L135" s="2">
        <f t="shared" si="26"/>
        <v>5.4686313231058881E-2</v>
      </c>
      <c r="M135" s="2">
        <f t="shared" si="27"/>
        <v>5.4686313231058881E-2</v>
      </c>
      <c r="N135" s="2">
        <f t="shared" si="28"/>
        <v>0.74340581461384225</v>
      </c>
      <c r="O135" s="2">
        <f t="shared" si="23"/>
        <v>5.4686313231058881E-2</v>
      </c>
    </row>
    <row r="136" spans="1:17">
      <c r="A136" s="1" t="s">
        <v>138</v>
      </c>
      <c r="B136" s="2">
        <v>0.99597548834013772</v>
      </c>
      <c r="C136" s="2">
        <v>0.88874745301194291</v>
      </c>
      <c r="D136" s="2">
        <v>0.7235050953245008</v>
      </c>
      <c r="E136" s="2">
        <v>0.88892511470161006</v>
      </c>
      <c r="G136" s="3">
        <v>2525</v>
      </c>
      <c r="H136" s="3">
        <f t="shared" si="25"/>
        <v>2514.8381080588479</v>
      </c>
      <c r="I136" s="3"/>
      <c r="J136" s="5"/>
      <c r="K136" s="5"/>
      <c r="L136" s="2">
        <f t="shared" si="26"/>
        <v>4.0245116598622843E-3</v>
      </c>
      <c r="M136" s="2">
        <f t="shared" si="27"/>
        <v>0.11125254698805709</v>
      </c>
      <c r="N136" s="2">
        <f t="shared" si="28"/>
        <v>0.2764949046754992</v>
      </c>
      <c r="O136" s="2">
        <f t="shared" si="23"/>
        <v>0.11107488529838994</v>
      </c>
    </row>
    <row r="137" spans="1:17">
      <c r="A137" s="1" t="s">
        <v>139</v>
      </c>
      <c r="B137" s="2">
        <v>0.846635367762264</v>
      </c>
      <c r="C137" s="2">
        <v>0.846635367762264</v>
      </c>
      <c r="D137" s="2">
        <v>0.65724067431912103</v>
      </c>
      <c r="E137" s="2">
        <v>0.846635367762264</v>
      </c>
      <c r="G137" s="3">
        <v>9</v>
      </c>
      <c r="H137" s="3">
        <f t="shared" si="25"/>
        <v>7.6197183098603762</v>
      </c>
      <c r="I137" s="3"/>
      <c r="J137" s="5"/>
      <c r="K137" s="5"/>
      <c r="L137" s="2">
        <f t="shared" si="26"/>
        <v>0.153364632237736</v>
      </c>
      <c r="M137" s="2">
        <f t="shared" si="27"/>
        <v>0.153364632237736</v>
      </c>
      <c r="N137" s="2">
        <f t="shared" si="28"/>
        <v>0.34275932568087897</v>
      </c>
      <c r="O137" s="2">
        <f t="shared" si="23"/>
        <v>0.153364632237736</v>
      </c>
    </row>
    <row r="138" spans="1:17">
      <c r="A138" s="1" t="s">
        <v>140</v>
      </c>
      <c r="B138" s="2">
        <v>0.98845311566793281</v>
      </c>
      <c r="C138" s="2">
        <v>0.9675159270181154</v>
      </c>
      <c r="D138" s="2">
        <v>0.86158946597971509</v>
      </c>
      <c r="E138" s="2">
        <v>0.96874859308504357</v>
      </c>
      <c r="G138" s="3">
        <v>442</v>
      </c>
      <c r="H138" s="3">
        <f t="shared" si="25"/>
        <v>436.89627712522628</v>
      </c>
      <c r="I138" s="3"/>
      <c r="J138" s="5"/>
      <c r="K138" s="5"/>
      <c r="L138" s="2">
        <f t="shared" si="26"/>
        <v>1.1546884332067187E-2</v>
      </c>
      <c r="M138" s="2">
        <f t="shared" si="27"/>
        <v>3.2484072981884604E-2</v>
      </c>
      <c r="N138" s="2">
        <f t="shared" si="28"/>
        <v>0.13841053402028491</v>
      </c>
      <c r="O138" s="2">
        <f t="shared" si="23"/>
        <v>3.1251406914956426E-2</v>
      </c>
    </row>
    <row r="139" spans="1:17">
      <c r="A139" s="1" t="s">
        <v>141</v>
      </c>
      <c r="B139" s="2">
        <v>0.78225953540292426</v>
      </c>
      <c r="C139" s="2">
        <v>0.70612587392649229</v>
      </c>
      <c r="D139" s="2">
        <v>0.25027990132833344</v>
      </c>
      <c r="E139" s="2">
        <v>0.70612587392649229</v>
      </c>
      <c r="G139" s="3">
        <v>787</v>
      </c>
      <c r="H139" s="3">
        <f t="shared" si="25"/>
        <v>615.63825436210141</v>
      </c>
      <c r="I139" s="3"/>
      <c r="J139" s="5"/>
      <c r="K139" s="5"/>
      <c r="L139" s="2">
        <f t="shared" si="26"/>
        <v>0.21774046459707574</v>
      </c>
      <c r="M139" s="2">
        <f t="shared" si="27"/>
        <v>0.29387412607350771</v>
      </c>
      <c r="N139" s="2">
        <f t="shared" si="28"/>
        <v>0.74972009867166656</v>
      </c>
      <c r="O139" s="2">
        <f t="shared" si="23"/>
        <v>0.29387412607350771</v>
      </c>
    </row>
    <row r="140" spans="1:17">
      <c r="A140" s="1" t="s">
        <v>142</v>
      </c>
      <c r="B140" s="2">
        <v>0.71455422629731458</v>
      </c>
      <c r="C140" s="2">
        <v>0.66250346012196681</v>
      </c>
      <c r="D140" s="2">
        <v>0.49073035047037072</v>
      </c>
      <c r="E140" s="2">
        <v>0.66250346012196681</v>
      </c>
      <c r="G140" s="3">
        <v>3888</v>
      </c>
      <c r="H140" s="3">
        <f t="shared" si="25"/>
        <v>2778.1868318439592</v>
      </c>
      <c r="I140" s="3"/>
      <c r="J140" s="5"/>
      <c r="K140" s="5"/>
      <c r="L140" s="2">
        <f t="shared" si="26"/>
        <v>0.28544577370268542</v>
      </c>
      <c r="M140" s="2">
        <f t="shared" si="27"/>
        <v>0.33749653987803319</v>
      </c>
      <c r="N140" s="2">
        <f t="shared" si="28"/>
        <v>0.50926964952962928</v>
      </c>
      <c r="O140" s="2">
        <f t="shared" si="23"/>
        <v>0.33749653987803319</v>
      </c>
    </row>
    <row r="141" spans="1:17">
      <c r="A141" s="1" t="s">
        <v>143</v>
      </c>
      <c r="B141" s="2">
        <v>0.23667836016682731</v>
      </c>
      <c r="C141" s="2">
        <v>0.23667836016682731</v>
      </c>
      <c r="D141" s="2">
        <v>0.23667836016682731</v>
      </c>
      <c r="E141" s="2">
        <v>0.23667836016682731</v>
      </c>
      <c r="G141" s="3">
        <v>689</v>
      </c>
      <c r="H141" s="3">
        <f t="shared" si="25"/>
        <v>163.07139015494403</v>
      </c>
      <c r="I141" s="3"/>
      <c r="J141" s="5"/>
      <c r="K141" s="5"/>
      <c r="L141" s="2">
        <f t="shared" si="26"/>
        <v>0.76332163983317269</v>
      </c>
      <c r="M141" s="2">
        <f t="shared" si="27"/>
        <v>0.76332163983317269</v>
      </c>
      <c r="N141" s="2">
        <f t="shared" si="28"/>
        <v>0.76332163983317269</v>
      </c>
      <c r="O141" s="2">
        <f t="shared" si="23"/>
        <v>0.76332163983317269</v>
      </c>
    </row>
    <row r="142" spans="1:17">
      <c r="A142" s="1" t="s">
        <v>144</v>
      </c>
      <c r="B142" s="2">
        <v>0.98285513307822203</v>
      </c>
      <c r="C142" s="2">
        <v>0.61759479641325199</v>
      </c>
      <c r="D142" s="2">
        <v>0.66498505675148345</v>
      </c>
      <c r="E142" s="2">
        <v>0.56159304574627522</v>
      </c>
      <c r="G142" s="3">
        <v>2163</v>
      </c>
      <c r="H142" s="3">
        <f t="shared" si="25"/>
        <v>2125.9156528481944</v>
      </c>
      <c r="I142" s="3"/>
      <c r="J142" s="5"/>
      <c r="K142" s="5"/>
      <c r="L142" s="2">
        <f t="shared" si="26"/>
        <v>1.7144866921777968E-2</v>
      </c>
      <c r="M142" s="2">
        <f t="shared" si="27"/>
        <v>0.38240520358674801</v>
      </c>
      <c r="N142" s="2">
        <f t="shared" si="28"/>
        <v>0.33501494324851655</v>
      </c>
      <c r="O142" s="2">
        <f t="shared" si="23"/>
        <v>0.43840695425372478</v>
      </c>
    </row>
    <row r="143" spans="1:17">
      <c r="A143" s="1" t="s">
        <v>145</v>
      </c>
      <c r="B143" s="2">
        <v>0.7195541043002448</v>
      </c>
      <c r="C143" s="2">
        <v>0.7195541043002448</v>
      </c>
      <c r="D143" s="2">
        <v>0.63523332606384897</v>
      </c>
      <c r="E143" s="2">
        <v>0.7195541043002448</v>
      </c>
      <c r="G143" s="3">
        <v>3846</v>
      </c>
      <c r="H143" s="3">
        <f t="shared" si="25"/>
        <v>2767.4050851387415</v>
      </c>
      <c r="I143" s="3"/>
      <c r="J143" s="5"/>
      <c r="K143" s="5"/>
      <c r="L143" s="2">
        <f t="shared" si="26"/>
        <v>0.2804458956997552</v>
      </c>
      <c r="M143" s="2">
        <f t="shared" si="27"/>
        <v>0.2804458956997552</v>
      </c>
      <c r="N143" s="2">
        <f t="shared" si="28"/>
        <v>0.36476667393615103</v>
      </c>
      <c r="O143" s="2">
        <f t="shared" si="23"/>
        <v>0.2804458956997552</v>
      </c>
    </row>
    <row r="144" spans="1:17">
      <c r="A144" s="1" t="s">
        <v>146</v>
      </c>
      <c r="B144" s="2">
        <v>0.44905402325104393</v>
      </c>
      <c r="C144" s="2">
        <v>0.44905402325104393</v>
      </c>
      <c r="D144" s="2">
        <v>0.37700020965148517</v>
      </c>
      <c r="E144" s="2">
        <v>0.44905402325104393</v>
      </c>
      <c r="G144" s="3">
        <v>1933</v>
      </c>
      <c r="H144" s="3">
        <f t="shared" si="25"/>
        <v>868.02142694426789</v>
      </c>
      <c r="I144" s="3"/>
      <c r="J144" s="5"/>
      <c r="K144" s="5"/>
      <c r="L144" s="2">
        <f t="shared" si="26"/>
        <v>0.55094597674895607</v>
      </c>
      <c r="M144" s="2">
        <f t="shared" si="27"/>
        <v>0.55094597674895607</v>
      </c>
      <c r="N144" s="2">
        <f t="shared" si="28"/>
        <v>0.62299979034851483</v>
      </c>
      <c r="O144" s="2">
        <f t="shared" si="23"/>
        <v>0.55094597674895607</v>
      </c>
    </row>
    <row r="145" spans="1:17">
      <c r="A145" s="1" t="s">
        <v>147</v>
      </c>
      <c r="B145" s="2">
        <v>0.50837640792647754</v>
      </c>
      <c r="C145" s="2">
        <v>0.50837640792647754</v>
      </c>
      <c r="D145" s="2">
        <v>0.50837640792647754</v>
      </c>
      <c r="E145" s="2">
        <v>0.50837640792647754</v>
      </c>
      <c r="G145" s="3">
        <v>2671</v>
      </c>
      <c r="H145" s="7">
        <f>$G145*(1-L145)</f>
        <v>2014.4366927858109</v>
      </c>
      <c r="I145" s="3"/>
      <c r="J145" s="5"/>
      <c r="K145" s="5"/>
      <c r="L145" s="6">
        <f>(1-B145)*0.5</f>
        <v>0.24581179603676123</v>
      </c>
      <c r="M145" s="6">
        <f>(1-C145)*0.5</f>
        <v>0.24581179603676123</v>
      </c>
      <c r="N145" s="6">
        <f>(1-D145)*0.5</f>
        <v>0.24581179603676123</v>
      </c>
      <c r="O145" s="2">
        <f t="shared" si="23"/>
        <v>0.49162359207352246</v>
      </c>
      <c r="Q145" t="s">
        <v>198</v>
      </c>
    </row>
    <row r="146" spans="1:17">
      <c r="A146" s="1" t="s">
        <v>148</v>
      </c>
      <c r="B146" s="2">
        <v>0.30555679138601577</v>
      </c>
      <c r="C146" s="2">
        <v>0.30555679138601577</v>
      </c>
      <c r="D146" s="2">
        <v>0.30555679138601577</v>
      </c>
      <c r="E146" s="2">
        <v>0.30555679138601577</v>
      </c>
      <c r="G146" s="3">
        <v>615</v>
      </c>
      <c r="H146" s="3">
        <f t="shared" ref="H146:H190" si="29">$G146*B146</f>
        <v>187.91742670239969</v>
      </c>
      <c r="I146" s="3"/>
      <c r="J146" s="5"/>
      <c r="K146" s="5"/>
      <c r="L146" s="2">
        <f t="shared" ref="L146:L190" si="30">1-B146</f>
        <v>0.69444320861398423</v>
      </c>
      <c r="M146" s="2">
        <f t="shared" ref="M146:M190" si="31">1-C146</f>
        <v>0.69444320861398423</v>
      </c>
      <c r="N146" s="2">
        <f t="shared" ref="N146:N190" si="32">1-D146</f>
        <v>0.69444320861398423</v>
      </c>
      <c r="O146" s="2">
        <f t="shared" ref="O146:O177" si="33">1-E146</f>
        <v>0.69444320861398423</v>
      </c>
    </row>
    <row r="147" spans="1:17">
      <c r="A147" s="1" t="s">
        <v>149</v>
      </c>
      <c r="B147" s="2">
        <v>0.86039114642381787</v>
      </c>
      <c r="C147" s="2">
        <v>0.86039114642381787</v>
      </c>
      <c r="D147" s="2">
        <v>0.85968972917692987</v>
      </c>
      <c r="E147" s="2">
        <v>0.86039114642381787</v>
      </c>
      <c r="G147" s="3">
        <v>22359</v>
      </c>
      <c r="H147" s="3">
        <f t="shared" si="29"/>
        <v>19237.485642890144</v>
      </c>
      <c r="I147" s="3"/>
      <c r="J147" s="5"/>
      <c r="K147" s="5"/>
      <c r="L147" s="2">
        <f t="shared" si="30"/>
        <v>0.13960885357618213</v>
      </c>
      <c r="M147" s="2">
        <f t="shared" si="31"/>
        <v>0.13960885357618213</v>
      </c>
      <c r="N147" s="2">
        <f t="shared" si="32"/>
        <v>0.14031027082307013</v>
      </c>
      <c r="O147" s="2">
        <f t="shared" si="33"/>
        <v>0.13960885357618213</v>
      </c>
    </row>
    <row r="148" spans="1:17">
      <c r="A148" s="1" t="s">
        <v>150</v>
      </c>
      <c r="B148" s="2">
        <v>0.49367077654762093</v>
      </c>
      <c r="C148" s="2">
        <v>0.46523917904752843</v>
      </c>
      <c r="D148" s="2">
        <v>0.42400200555187662</v>
      </c>
      <c r="E148" s="2">
        <v>0.46523917904752843</v>
      </c>
      <c r="G148" s="3">
        <v>17003</v>
      </c>
      <c r="H148" s="3">
        <f t="shared" si="29"/>
        <v>8393.8842136391995</v>
      </c>
      <c r="I148" s="3"/>
      <c r="J148" s="5"/>
      <c r="K148" s="5"/>
      <c r="L148" s="2">
        <f t="shared" si="30"/>
        <v>0.50632922345237907</v>
      </c>
      <c r="M148" s="2">
        <f t="shared" si="31"/>
        <v>0.53476082095247157</v>
      </c>
      <c r="N148" s="2">
        <f t="shared" si="32"/>
        <v>0.57599799444812338</v>
      </c>
      <c r="O148" s="2">
        <f t="shared" si="33"/>
        <v>0.53476082095247157</v>
      </c>
    </row>
    <row r="149" spans="1:17">
      <c r="A149" s="1" t="s">
        <v>151</v>
      </c>
      <c r="B149" s="2">
        <v>0.64204160521632381</v>
      </c>
      <c r="C149" s="2">
        <v>0.64204160521632381</v>
      </c>
      <c r="D149" s="2">
        <v>0.64204160521632381</v>
      </c>
      <c r="E149" s="2">
        <v>0.64204160521632381</v>
      </c>
      <c r="G149" s="3">
        <v>11416</v>
      </c>
      <c r="H149" s="3">
        <f t="shared" si="29"/>
        <v>7329.5469651495523</v>
      </c>
      <c r="I149" s="3"/>
      <c r="J149" s="5"/>
      <c r="K149" s="5"/>
      <c r="L149" s="2">
        <f t="shared" si="30"/>
        <v>0.35795839478367619</v>
      </c>
      <c r="M149" s="2">
        <f t="shared" si="31"/>
        <v>0.35795839478367619</v>
      </c>
      <c r="N149" s="2">
        <f t="shared" si="32"/>
        <v>0.35795839478367619</v>
      </c>
      <c r="O149" s="2">
        <f t="shared" si="33"/>
        <v>0.35795839478367619</v>
      </c>
    </row>
    <row r="150" spans="1:17">
      <c r="A150" s="1" t="s">
        <v>152</v>
      </c>
      <c r="B150" s="2">
        <v>0.48296691298966266</v>
      </c>
      <c r="C150" s="2">
        <v>0.48296691298966266</v>
      </c>
      <c r="D150" s="2">
        <v>0.19419148768486161</v>
      </c>
      <c r="E150" s="2">
        <v>0.48296691298966266</v>
      </c>
      <c r="G150" s="3">
        <v>3902</v>
      </c>
      <c r="H150" s="3">
        <f t="shared" si="29"/>
        <v>1884.5368944856637</v>
      </c>
      <c r="I150" s="3"/>
      <c r="J150" s="5"/>
      <c r="K150" s="5"/>
      <c r="L150" s="2">
        <f t="shared" si="30"/>
        <v>0.51703308701033734</v>
      </c>
      <c r="M150" s="2">
        <f t="shared" si="31"/>
        <v>0.51703308701033734</v>
      </c>
      <c r="N150" s="2">
        <f t="shared" si="32"/>
        <v>0.80580851231513839</v>
      </c>
      <c r="O150" s="2">
        <f t="shared" si="33"/>
        <v>0.51703308701033734</v>
      </c>
    </row>
    <row r="151" spans="1:17">
      <c r="A151" s="1" t="s">
        <v>153</v>
      </c>
      <c r="B151" s="2">
        <v>0.5245671224827031</v>
      </c>
      <c r="C151" s="2">
        <v>0.5245671224827031</v>
      </c>
      <c r="D151" s="2">
        <v>0.5245671224827031</v>
      </c>
      <c r="E151" s="2">
        <v>0.5245671224827031</v>
      </c>
      <c r="G151" s="3">
        <v>2051</v>
      </c>
      <c r="H151" s="3">
        <f t="shared" si="29"/>
        <v>1075.8871682120241</v>
      </c>
      <c r="I151" s="3"/>
      <c r="J151" s="5"/>
      <c r="K151" s="5"/>
      <c r="L151" s="2">
        <f t="shared" si="30"/>
        <v>0.4754328775172969</v>
      </c>
      <c r="M151" s="2">
        <f t="shared" si="31"/>
        <v>0.4754328775172969</v>
      </c>
      <c r="N151" s="2">
        <f t="shared" si="32"/>
        <v>0.4754328775172969</v>
      </c>
      <c r="O151" s="2">
        <f t="shared" si="33"/>
        <v>0.4754328775172969</v>
      </c>
    </row>
    <row r="152" spans="1:17">
      <c r="A152" s="1" t="s">
        <v>154</v>
      </c>
      <c r="B152" s="2">
        <v>0.23777403035486955</v>
      </c>
      <c r="C152" s="2">
        <v>0.23777403035486955</v>
      </c>
      <c r="D152" s="2">
        <v>0.23777403035486955</v>
      </c>
      <c r="E152" s="2">
        <v>0.23777403035486955</v>
      </c>
      <c r="G152" s="3">
        <v>89</v>
      </c>
      <c r="H152" s="3">
        <f t="shared" si="29"/>
        <v>21.16188870158339</v>
      </c>
      <c r="I152" s="3"/>
      <c r="J152" s="5"/>
      <c r="K152" s="5"/>
      <c r="L152" s="2">
        <f t="shared" si="30"/>
        <v>0.76222596964513045</v>
      </c>
      <c r="M152" s="2">
        <f t="shared" si="31"/>
        <v>0.76222596964513045</v>
      </c>
      <c r="N152" s="2">
        <f t="shared" si="32"/>
        <v>0.76222596964513045</v>
      </c>
      <c r="O152" s="2">
        <f t="shared" si="33"/>
        <v>0.76222596964513045</v>
      </c>
    </row>
    <row r="153" spans="1:17">
      <c r="A153" s="1" t="s">
        <v>155</v>
      </c>
      <c r="B153" s="2">
        <v>0.51037344398479223</v>
      </c>
      <c r="C153" s="2">
        <v>0.46266835596450773</v>
      </c>
      <c r="D153" s="2">
        <v>0.45752266293937804</v>
      </c>
      <c r="E153" s="2">
        <v>0.46266835596450773</v>
      </c>
      <c r="G153" s="3">
        <v>763</v>
      </c>
      <c r="H153" s="3">
        <f t="shared" si="29"/>
        <v>389.41493776039647</v>
      </c>
      <c r="I153" s="3"/>
      <c r="J153" s="5"/>
      <c r="K153" s="5"/>
      <c r="L153" s="2">
        <f t="shared" si="30"/>
        <v>0.48962655601520777</v>
      </c>
      <c r="M153" s="2">
        <f t="shared" si="31"/>
        <v>0.53733164403549227</v>
      </c>
      <c r="N153" s="2">
        <f t="shared" si="32"/>
        <v>0.54247733706062196</v>
      </c>
      <c r="O153" s="2">
        <f t="shared" si="33"/>
        <v>0.53733164403549227</v>
      </c>
    </row>
    <row r="154" spans="1:17">
      <c r="A154" s="1" t="s">
        <v>156</v>
      </c>
      <c r="B154" s="2">
        <v>0.66485468555746974</v>
      </c>
      <c r="C154" s="2">
        <v>0.66485468555746974</v>
      </c>
      <c r="D154" s="2">
        <v>0.28481046309477165</v>
      </c>
      <c r="E154" s="2">
        <v>0.66485468555746974</v>
      </c>
      <c r="G154" s="3">
        <v>9405</v>
      </c>
      <c r="H154" s="3">
        <f t="shared" si="29"/>
        <v>6252.9583176680026</v>
      </c>
      <c r="I154" s="3"/>
      <c r="J154" s="5"/>
      <c r="K154" s="5"/>
      <c r="L154" s="2">
        <f t="shared" si="30"/>
        <v>0.33514531444253026</v>
      </c>
      <c r="M154" s="2">
        <f t="shared" si="31"/>
        <v>0.33514531444253026</v>
      </c>
      <c r="N154" s="2">
        <f t="shared" si="32"/>
        <v>0.71518953690522835</v>
      </c>
      <c r="O154" s="2">
        <f t="shared" si="33"/>
        <v>0.33514531444253026</v>
      </c>
    </row>
    <row r="155" spans="1:17">
      <c r="A155" s="1" t="s">
        <v>157</v>
      </c>
      <c r="B155" s="2">
        <v>0.87085515792444346</v>
      </c>
      <c r="C155" s="2">
        <v>0.72052109195633118</v>
      </c>
      <c r="D155" s="2">
        <v>0.17391345506567146</v>
      </c>
      <c r="E155" s="2">
        <v>0.72052109195633118</v>
      </c>
      <c r="G155" s="3">
        <v>989</v>
      </c>
      <c r="H155" s="3">
        <f t="shared" si="29"/>
        <v>861.27575118727452</v>
      </c>
      <c r="I155" s="3"/>
      <c r="J155" s="5"/>
      <c r="K155" s="5"/>
      <c r="L155" s="2">
        <f t="shared" si="30"/>
        <v>0.12914484207555654</v>
      </c>
      <c r="M155" s="2">
        <f t="shared" si="31"/>
        <v>0.27947890804366882</v>
      </c>
      <c r="N155" s="2">
        <f t="shared" si="32"/>
        <v>0.82608654493432854</v>
      </c>
      <c r="O155" s="2">
        <f t="shared" si="33"/>
        <v>0.27947890804366882</v>
      </c>
    </row>
    <row r="156" spans="1:17">
      <c r="A156" s="1" t="s">
        <v>158</v>
      </c>
      <c r="B156" s="2">
        <v>0.92354190491755961</v>
      </c>
      <c r="C156" s="2">
        <v>0.92100833544858629</v>
      </c>
      <c r="D156" s="2">
        <v>0.18731864292129841</v>
      </c>
      <c r="E156" s="2">
        <v>0.91999333564891506</v>
      </c>
      <c r="G156" s="3">
        <v>827</v>
      </c>
      <c r="H156" s="3">
        <f t="shared" si="29"/>
        <v>763.76915536682179</v>
      </c>
      <c r="I156" s="3"/>
      <c r="J156" s="5"/>
      <c r="K156" s="5"/>
      <c r="L156" s="2">
        <f t="shared" si="30"/>
        <v>7.6458095082440392E-2</v>
      </c>
      <c r="M156" s="2">
        <f t="shared" si="31"/>
        <v>7.8991664551413709E-2</v>
      </c>
      <c r="N156" s="2">
        <f t="shared" si="32"/>
        <v>0.81268135707870159</v>
      </c>
      <c r="O156" s="2">
        <f t="shared" si="33"/>
        <v>8.0006664351084944E-2</v>
      </c>
    </row>
    <row r="157" spans="1:17">
      <c r="A157" s="1" t="s">
        <v>159</v>
      </c>
      <c r="B157" s="2">
        <v>3.2271241829257002E-2</v>
      </c>
      <c r="C157" s="2">
        <v>3.2271241829257002E-2</v>
      </c>
      <c r="D157" s="2">
        <v>3.2271241829257002E-2</v>
      </c>
      <c r="E157" s="2">
        <v>3.2271241829257002E-2</v>
      </c>
      <c r="G157" s="3">
        <v>371</v>
      </c>
      <c r="H157" s="3">
        <f t="shared" si="29"/>
        <v>11.972630718654347</v>
      </c>
      <c r="I157" s="3"/>
      <c r="J157" s="5"/>
      <c r="K157" s="5"/>
      <c r="L157" s="2">
        <f t="shared" si="30"/>
        <v>0.967728758170743</v>
      </c>
      <c r="M157" s="2">
        <f t="shared" si="31"/>
        <v>0.967728758170743</v>
      </c>
      <c r="N157" s="2">
        <f t="shared" si="32"/>
        <v>0.967728758170743</v>
      </c>
      <c r="O157" s="2">
        <f t="shared" si="33"/>
        <v>0.967728758170743</v>
      </c>
    </row>
    <row r="158" spans="1:17">
      <c r="A158" s="1" t="s">
        <v>160</v>
      </c>
      <c r="B158" s="2">
        <v>0.89379154097972857</v>
      </c>
      <c r="C158" s="2">
        <v>0.78350874499170831</v>
      </c>
      <c r="D158" s="2">
        <v>0.85677979098269241</v>
      </c>
      <c r="E158" s="2">
        <v>0.78350874499170831</v>
      </c>
      <c r="G158" s="3">
        <v>12157</v>
      </c>
      <c r="H158" s="3">
        <f t="shared" si="29"/>
        <v>10865.82376369056</v>
      </c>
      <c r="I158" s="3"/>
      <c r="J158" s="5"/>
      <c r="K158" s="5"/>
      <c r="L158" s="2">
        <f t="shared" si="30"/>
        <v>0.10620845902027143</v>
      </c>
      <c r="M158" s="2">
        <f t="shared" si="31"/>
        <v>0.21649125500829169</v>
      </c>
      <c r="N158" s="2">
        <f t="shared" si="32"/>
        <v>0.14322020901730759</v>
      </c>
      <c r="O158" s="2">
        <f t="shared" si="33"/>
        <v>0.21649125500829169</v>
      </c>
    </row>
    <row r="159" spans="1:17">
      <c r="A159" s="1" t="s">
        <v>161</v>
      </c>
      <c r="B159" s="2">
        <v>0.35849853709545987</v>
      </c>
      <c r="C159" s="2">
        <v>0.35849853709545987</v>
      </c>
      <c r="D159" s="2">
        <v>0.35849853709545987</v>
      </c>
      <c r="E159" s="2">
        <v>0.35849853709545987</v>
      </c>
      <c r="G159" s="3">
        <v>9437</v>
      </c>
      <c r="H159" s="3">
        <f t="shared" si="29"/>
        <v>3383.1506945698547</v>
      </c>
      <c r="I159" s="3"/>
      <c r="J159" s="5"/>
      <c r="K159" s="5"/>
      <c r="L159" s="2">
        <f t="shared" si="30"/>
        <v>0.64150146290454013</v>
      </c>
      <c r="M159" s="2">
        <f t="shared" si="31"/>
        <v>0.64150146290454013</v>
      </c>
      <c r="N159" s="2">
        <f t="shared" si="32"/>
        <v>0.64150146290454013</v>
      </c>
      <c r="O159" s="2">
        <f t="shared" si="33"/>
        <v>0.64150146290454013</v>
      </c>
    </row>
    <row r="160" spans="1:17">
      <c r="A160" s="1" t="s">
        <v>162</v>
      </c>
      <c r="B160" s="2">
        <v>0.83780512547150576</v>
      </c>
      <c r="C160" s="2">
        <v>0.78841437733681197</v>
      </c>
      <c r="D160" s="2">
        <v>0.50371661394919209</v>
      </c>
      <c r="E160" s="2">
        <v>0.78841437733681197</v>
      </c>
      <c r="G160" s="3">
        <v>3294</v>
      </c>
      <c r="H160" s="3">
        <f t="shared" si="29"/>
        <v>2759.73008330314</v>
      </c>
      <c r="I160" s="3"/>
      <c r="J160" s="5"/>
      <c r="K160" s="5"/>
      <c r="L160" s="2">
        <f t="shared" si="30"/>
        <v>0.16219487452849424</v>
      </c>
      <c r="M160" s="2">
        <f t="shared" si="31"/>
        <v>0.21158562266318803</v>
      </c>
      <c r="N160" s="2">
        <f t="shared" si="32"/>
        <v>0.49628338605080791</v>
      </c>
      <c r="O160" s="2">
        <f t="shared" si="33"/>
        <v>0.21158562266318803</v>
      </c>
    </row>
    <row r="161" spans="1:15">
      <c r="A161" s="1" t="s">
        <v>163</v>
      </c>
      <c r="B161" s="2">
        <v>0.56354562457788548</v>
      </c>
      <c r="C161" s="2">
        <v>0.56354562457788548</v>
      </c>
      <c r="D161" s="2">
        <v>0.55798631346976357</v>
      </c>
      <c r="E161" s="2">
        <v>0.56354562457788548</v>
      </c>
      <c r="G161" s="3">
        <v>6805</v>
      </c>
      <c r="H161" s="3">
        <f t="shared" si="29"/>
        <v>3834.9279752525108</v>
      </c>
      <c r="I161" s="3"/>
      <c r="J161" s="5"/>
      <c r="K161" s="5"/>
      <c r="L161" s="2">
        <f t="shared" si="30"/>
        <v>0.43645437542211452</v>
      </c>
      <c r="M161" s="2">
        <f t="shared" si="31"/>
        <v>0.43645437542211452</v>
      </c>
      <c r="N161" s="2">
        <f t="shared" si="32"/>
        <v>0.44201368653023643</v>
      </c>
      <c r="O161" s="2">
        <f t="shared" si="33"/>
        <v>0.43645437542211452</v>
      </c>
    </row>
    <row r="162" spans="1:15">
      <c r="A162" s="1" t="s">
        <v>164</v>
      </c>
      <c r="B162" s="2">
        <v>0.3617140601159623</v>
      </c>
      <c r="C162" s="2">
        <v>0.3617140601159623</v>
      </c>
      <c r="D162" s="2">
        <v>0.3617140601159623</v>
      </c>
      <c r="E162" s="2">
        <v>0.3617140601159623</v>
      </c>
      <c r="G162" s="3">
        <v>1924</v>
      </c>
      <c r="H162" s="3">
        <f t="shared" si="29"/>
        <v>695.93785166311147</v>
      </c>
      <c r="I162" s="3"/>
      <c r="J162" s="5"/>
      <c r="K162" s="5"/>
      <c r="L162" s="2">
        <f t="shared" si="30"/>
        <v>0.6382859398840377</v>
      </c>
      <c r="M162" s="2">
        <f t="shared" si="31"/>
        <v>0.6382859398840377</v>
      </c>
      <c r="N162" s="2">
        <f t="shared" si="32"/>
        <v>0.6382859398840377</v>
      </c>
      <c r="O162" s="2">
        <f t="shared" si="33"/>
        <v>0.6382859398840377</v>
      </c>
    </row>
    <row r="163" spans="1:15">
      <c r="A163" s="1" t="s">
        <v>165</v>
      </c>
      <c r="B163" s="2">
        <v>0.31073561140336614</v>
      </c>
      <c r="C163" s="2">
        <v>0.31073561140336614</v>
      </c>
      <c r="D163" s="2">
        <v>0.20598010826994184</v>
      </c>
      <c r="E163" s="2">
        <v>0.31073561140336614</v>
      </c>
      <c r="G163" s="3">
        <v>1241</v>
      </c>
      <c r="H163" s="3">
        <f t="shared" si="29"/>
        <v>385.62289375157741</v>
      </c>
      <c r="I163" s="3"/>
      <c r="J163" s="5"/>
      <c r="K163" s="5"/>
      <c r="L163" s="2">
        <f t="shared" si="30"/>
        <v>0.68926438859663386</v>
      </c>
      <c r="M163" s="2">
        <f t="shared" si="31"/>
        <v>0.68926438859663386</v>
      </c>
      <c r="N163" s="2">
        <f t="shared" si="32"/>
        <v>0.79401989173005816</v>
      </c>
      <c r="O163" s="2">
        <f t="shared" si="33"/>
        <v>0.68926438859663386</v>
      </c>
    </row>
    <row r="164" spans="1:15">
      <c r="A164" s="1" t="s">
        <v>166</v>
      </c>
      <c r="B164" s="2">
        <v>0.65772895248366292</v>
      </c>
      <c r="C164" s="2">
        <v>0.65772895248366292</v>
      </c>
      <c r="D164" s="2">
        <v>0.44521568987251392</v>
      </c>
      <c r="E164" s="2">
        <v>0.65772895248366292</v>
      </c>
      <c r="G164" s="3">
        <v>18564</v>
      </c>
      <c r="H164" s="3">
        <f t="shared" si="29"/>
        <v>12210.080273906719</v>
      </c>
      <c r="I164" s="3"/>
      <c r="J164" s="5"/>
      <c r="K164" s="5"/>
      <c r="L164" s="2">
        <f t="shared" si="30"/>
        <v>0.34227104751633708</v>
      </c>
      <c r="M164" s="2">
        <f t="shared" si="31"/>
        <v>0.34227104751633708</v>
      </c>
      <c r="N164" s="2">
        <f t="shared" si="32"/>
        <v>0.55478431012748608</v>
      </c>
      <c r="O164" s="2">
        <f t="shared" si="33"/>
        <v>0.34227104751633708</v>
      </c>
    </row>
    <row r="165" spans="1:15">
      <c r="A165" s="1" t="s">
        <v>167</v>
      </c>
      <c r="B165" s="2">
        <v>0.81113053202104424</v>
      </c>
      <c r="C165" s="2">
        <v>0.81113053202104424</v>
      </c>
      <c r="D165" s="2">
        <v>0.81113053202104424</v>
      </c>
      <c r="E165" s="2">
        <v>0.81113053202104424</v>
      </c>
      <c r="G165" s="3">
        <v>28008</v>
      </c>
      <c r="H165" s="3">
        <f t="shared" si="29"/>
        <v>22718.143940845406</v>
      </c>
      <c r="I165" s="3"/>
      <c r="J165" s="5"/>
      <c r="K165" s="5"/>
      <c r="L165" s="2">
        <f t="shared" si="30"/>
        <v>0.18886946797895576</v>
      </c>
      <c r="M165" s="2">
        <f t="shared" si="31"/>
        <v>0.18886946797895576</v>
      </c>
      <c r="N165" s="2">
        <f t="shared" si="32"/>
        <v>0.18886946797895576</v>
      </c>
      <c r="O165" s="2">
        <f t="shared" si="33"/>
        <v>0.18886946797895576</v>
      </c>
    </row>
    <row r="166" spans="1:15">
      <c r="A166" s="1" t="s">
        <v>168</v>
      </c>
      <c r="B166" s="2">
        <v>0.68142796430096586</v>
      </c>
      <c r="C166" s="2">
        <v>0.64601577237563212</v>
      </c>
      <c r="D166" s="2">
        <v>0.53292894265817203</v>
      </c>
      <c r="E166" s="2">
        <v>0.64601577237563212</v>
      </c>
      <c r="G166" s="3">
        <v>1259</v>
      </c>
      <c r="H166" s="3">
        <f t="shared" si="29"/>
        <v>857.91780705491601</v>
      </c>
      <c r="I166" s="3"/>
      <c r="J166" s="5"/>
      <c r="K166" s="5"/>
      <c r="L166" s="2">
        <f t="shared" si="30"/>
        <v>0.31857203569903414</v>
      </c>
      <c r="M166" s="2">
        <f t="shared" si="31"/>
        <v>0.35398422762436788</v>
      </c>
      <c r="N166" s="2">
        <f t="shared" si="32"/>
        <v>0.46707105734182797</v>
      </c>
      <c r="O166" s="2">
        <f t="shared" si="33"/>
        <v>0.35398422762436788</v>
      </c>
    </row>
    <row r="167" spans="1:15">
      <c r="A167" s="1" t="s">
        <v>169</v>
      </c>
      <c r="B167" s="2">
        <v>0.56969457777171428</v>
      </c>
      <c r="C167" s="2">
        <v>0.5339087334941337</v>
      </c>
      <c r="D167" s="2">
        <v>0.53078838710783693</v>
      </c>
      <c r="E167" s="2">
        <v>0.5339087334941337</v>
      </c>
      <c r="G167" s="3">
        <v>3151</v>
      </c>
      <c r="H167" s="3">
        <f t="shared" si="29"/>
        <v>1795.1076145586717</v>
      </c>
      <c r="I167" s="3"/>
      <c r="J167" s="5"/>
      <c r="K167" s="5"/>
      <c r="L167" s="2">
        <f t="shared" si="30"/>
        <v>0.43030542222828572</v>
      </c>
      <c r="M167" s="2">
        <f t="shared" si="31"/>
        <v>0.4660912665058663</v>
      </c>
      <c r="N167" s="2">
        <f t="shared" si="32"/>
        <v>0.46921161289216307</v>
      </c>
      <c r="O167" s="2">
        <f t="shared" si="33"/>
        <v>0.4660912665058663</v>
      </c>
    </row>
    <row r="168" spans="1:15">
      <c r="A168" s="1" t="s">
        <v>170</v>
      </c>
      <c r="B168" s="2">
        <v>0.86041618807284137</v>
      </c>
      <c r="C168" s="2">
        <v>0.81795745480974569</v>
      </c>
      <c r="D168" s="2">
        <v>0.64261942236854197</v>
      </c>
      <c r="E168" s="2">
        <v>0.81784516449757727</v>
      </c>
      <c r="G168" s="3">
        <v>2720</v>
      </c>
      <c r="H168" s="3">
        <f t="shared" si="29"/>
        <v>2340.3320315581286</v>
      </c>
      <c r="I168" s="3"/>
      <c r="J168" s="5"/>
      <c r="K168" s="5"/>
      <c r="L168" s="2">
        <f t="shared" si="30"/>
        <v>0.13958381192715863</v>
      </c>
      <c r="M168" s="2">
        <f t="shared" si="31"/>
        <v>0.18204254519025431</v>
      </c>
      <c r="N168" s="2">
        <f t="shared" si="32"/>
        <v>0.35738057763145803</v>
      </c>
      <c r="O168" s="2">
        <f t="shared" si="33"/>
        <v>0.18215483550242273</v>
      </c>
    </row>
    <row r="169" spans="1:15">
      <c r="A169" s="1" t="s">
        <v>171</v>
      </c>
      <c r="B169" s="2">
        <v>0.73882627283312896</v>
      </c>
      <c r="C169" s="2">
        <v>0.67925425561643893</v>
      </c>
      <c r="D169" s="2">
        <v>0.19550171001591077</v>
      </c>
      <c r="E169" s="2">
        <v>0.67925425561643893</v>
      </c>
      <c r="G169" s="3">
        <v>329</v>
      </c>
      <c r="H169" s="3">
        <f t="shared" si="29"/>
        <v>243.07384376209941</v>
      </c>
      <c r="I169" s="3"/>
      <c r="J169" s="5"/>
      <c r="K169" s="5"/>
      <c r="L169" s="2">
        <f t="shared" si="30"/>
        <v>0.26117372716687104</v>
      </c>
      <c r="M169" s="2">
        <f t="shared" si="31"/>
        <v>0.32074574438356107</v>
      </c>
      <c r="N169" s="2">
        <f t="shared" si="32"/>
        <v>0.80449828998408923</v>
      </c>
      <c r="O169" s="2">
        <f t="shared" si="33"/>
        <v>0.32074574438356107</v>
      </c>
    </row>
    <row r="170" spans="1:15">
      <c r="A170" s="1" t="s">
        <v>172</v>
      </c>
      <c r="B170" s="2">
        <v>0.66827400368728918</v>
      </c>
      <c r="C170" s="2">
        <v>0.56081225062280571</v>
      </c>
      <c r="D170" s="2">
        <v>0.18357586683936089</v>
      </c>
      <c r="E170" s="2">
        <v>0.56307877530813344</v>
      </c>
      <c r="G170" s="3">
        <v>1102</v>
      </c>
      <c r="H170" s="3">
        <f t="shared" si="29"/>
        <v>736.43795206339269</v>
      </c>
      <c r="I170" s="3"/>
      <c r="J170" s="5"/>
      <c r="K170" s="5"/>
      <c r="L170" s="2">
        <f t="shared" si="30"/>
        <v>0.33172599631271082</v>
      </c>
      <c r="M170" s="2">
        <f t="shared" si="31"/>
        <v>0.43918774937719429</v>
      </c>
      <c r="N170" s="2">
        <f t="shared" si="32"/>
        <v>0.81642413316063911</v>
      </c>
      <c r="O170" s="2">
        <f t="shared" si="33"/>
        <v>0.43692122469186656</v>
      </c>
    </row>
    <row r="171" spans="1:15">
      <c r="A171" s="1" t="s">
        <v>173</v>
      </c>
      <c r="B171" s="2">
        <v>0.83379763207580526</v>
      </c>
      <c r="C171" s="2">
        <v>0.82364083175167579</v>
      </c>
      <c r="D171" s="2">
        <v>0.82367643425283432</v>
      </c>
      <c r="E171" s="2">
        <v>0.82610820723765743</v>
      </c>
      <c r="G171" s="3">
        <v>8727</v>
      </c>
      <c r="H171" s="3">
        <f t="shared" si="29"/>
        <v>7276.5519351255525</v>
      </c>
      <c r="I171" s="3"/>
      <c r="J171" s="5"/>
      <c r="K171" s="5"/>
      <c r="L171" s="2">
        <f t="shared" si="30"/>
        <v>0.16620236792419474</v>
      </c>
      <c r="M171" s="2">
        <f t="shared" si="31"/>
        <v>0.17635916824832421</v>
      </c>
      <c r="N171" s="2">
        <f t="shared" si="32"/>
        <v>0.17632356574716568</v>
      </c>
      <c r="O171" s="2">
        <f t="shared" si="33"/>
        <v>0.17389179276234257</v>
      </c>
    </row>
    <row r="172" spans="1:15">
      <c r="A172" s="1" t="s">
        <v>174</v>
      </c>
      <c r="B172" s="2">
        <v>0.82079642439578371</v>
      </c>
      <c r="C172" s="2">
        <v>0.82079642439578371</v>
      </c>
      <c r="D172" s="2">
        <v>0.82079642439578371</v>
      </c>
      <c r="E172" s="2">
        <v>0.82079642439578371</v>
      </c>
      <c r="G172" s="3">
        <v>2407</v>
      </c>
      <c r="H172" s="3">
        <f t="shared" si="29"/>
        <v>1975.6569935206514</v>
      </c>
      <c r="I172" s="3"/>
      <c r="J172" s="5"/>
      <c r="K172" s="5"/>
      <c r="L172" s="2">
        <f t="shared" si="30"/>
        <v>0.17920357560421629</v>
      </c>
      <c r="M172" s="2">
        <f t="shared" si="31"/>
        <v>0.17920357560421629</v>
      </c>
      <c r="N172" s="2">
        <f t="shared" si="32"/>
        <v>0.17920357560421629</v>
      </c>
      <c r="O172" s="2">
        <f t="shared" si="33"/>
        <v>0.17920357560421629</v>
      </c>
    </row>
    <row r="173" spans="1:15">
      <c r="A173" s="1" t="s">
        <v>175</v>
      </c>
      <c r="B173" s="2">
        <v>0.88003331270265195</v>
      </c>
      <c r="C173" s="2">
        <v>0.84189134284140132</v>
      </c>
      <c r="D173" s="2">
        <v>0.16794830820280338</v>
      </c>
      <c r="E173" s="2">
        <v>0.84189134284140132</v>
      </c>
      <c r="G173" s="3">
        <v>2822</v>
      </c>
      <c r="H173" s="3">
        <f t="shared" si="29"/>
        <v>2483.454008446884</v>
      </c>
      <c r="I173" s="3"/>
      <c r="J173" s="5"/>
      <c r="K173" s="5"/>
      <c r="L173" s="2">
        <f t="shared" si="30"/>
        <v>0.11996668729734805</v>
      </c>
      <c r="M173" s="2">
        <f t="shared" si="31"/>
        <v>0.15810865715859868</v>
      </c>
      <c r="N173" s="2">
        <f t="shared" si="32"/>
        <v>0.83205169179719662</v>
      </c>
      <c r="O173" s="2">
        <f t="shared" si="33"/>
        <v>0.15810865715859868</v>
      </c>
    </row>
    <row r="174" spans="1:15">
      <c r="A174" s="1" t="s">
        <v>176</v>
      </c>
      <c r="B174" s="2">
        <v>0.85072356607162081</v>
      </c>
      <c r="C174" s="2">
        <v>0.50875183178325711</v>
      </c>
      <c r="D174" s="2">
        <v>0.84741508934853205</v>
      </c>
      <c r="E174" s="2">
        <v>0.82764130821108117</v>
      </c>
      <c r="G174" s="3">
        <v>3343</v>
      </c>
      <c r="H174" s="3">
        <f t="shared" si="29"/>
        <v>2843.9688813774283</v>
      </c>
      <c r="I174" s="3"/>
      <c r="J174" s="5"/>
      <c r="K174" s="5"/>
      <c r="L174" s="2">
        <f t="shared" si="30"/>
        <v>0.14927643392837919</v>
      </c>
      <c r="M174" s="2">
        <f t="shared" si="31"/>
        <v>0.49124816821674289</v>
      </c>
      <c r="N174" s="2">
        <f t="shared" si="32"/>
        <v>0.15258491065146795</v>
      </c>
      <c r="O174" s="2">
        <f t="shared" si="33"/>
        <v>0.17235869178891883</v>
      </c>
    </row>
    <row r="175" spans="1:15">
      <c r="A175" s="1" t="s">
        <v>177</v>
      </c>
      <c r="B175" s="2">
        <v>0.91701985277713982</v>
      </c>
      <c r="C175" s="2">
        <v>0.62930963476832558</v>
      </c>
      <c r="D175" s="2">
        <v>0.80714643425593391</v>
      </c>
      <c r="E175" s="2">
        <v>0.65461569086472182</v>
      </c>
      <c r="G175" s="3">
        <v>1290</v>
      </c>
      <c r="H175" s="3">
        <f t="shared" si="29"/>
        <v>1182.9556100825105</v>
      </c>
      <c r="I175" s="3"/>
      <c r="J175" s="5"/>
      <c r="K175" s="5"/>
      <c r="L175" s="2">
        <f t="shared" si="30"/>
        <v>8.2980147222860179E-2</v>
      </c>
      <c r="M175" s="2">
        <f t="shared" si="31"/>
        <v>0.37069036523167442</v>
      </c>
      <c r="N175" s="2">
        <f t="shared" si="32"/>
        <v>0.19285356574406609</v>
      </c>
      <c r="O175" s="2">
        <f t="shared" si="33"/>
        <v>0.34538430913527818</v>
      </c>
    </row>
    <row r="176" spans="1:15">
      <c r="A176" s="1" t="s">
        <v>178</v>
      </c>
      <c r="B176" s="2">
        <v>0.74637913708708448</v>
      </c>
      <c r="C176" s="2">
        <v>0.74637913708708448</v>
      </c>
      <c r="D176" s="2">
        <v>0.73880909463601208</v>
      </c>
      <c r="E176" s="2">
        <v>0.74637913708708448</v>
      </c>
      <c r="G176" s="3">
        <v>3399</v>
      </c>
      <c r="H176" s="3">
        <f t="shared" si="29"/>
        <v>2536.9426869590002</v>
      </c>
      <c r="I176" s="3"/>
      <c r="J176" s="5"/>
      <c r="K176" s="5"/>
      <c r="L176" s="2">
        <f t="shared" si="30"/>
        <v>0.25362086291291552</v>
      </c>
      <c r="M176" s="2">
        <f t="shared" si="31"/>
        <v>0.25362086291291552</v>
      </c>
      <c r="N176" s="2">
        <f t="shared" si="32"/>
        <v>0.26119090536398792</v>
      </c>
      <c r="O176" s="2">
        <f t="shared" si="33"/>
        <v>0.25362086291291552</v>
      </c>
    </row>
    <row r="177" spans="1:20">
      <c r="A177" s="1" t="s">
        <v>179</v>
      </c>
      <c r="B177" s="2">
        <v>0.63996506011695775</v>
      </c>
      <c r="C177" s="2">
        <v>0.63996506011695775</v>
      </c>
      <c r="D177" s="2">
        <v>0.63996506011695775</v>
      </c>
      <c r="E177" s="2">
        <v>0.63996506011695775</v>
      </c>
      <c r="G177" s="3">
        <v>2192</v>
      </c>
      <c r="H177" s="3">
        <f t="shared" si="29"/>
        <v>1402.8034117763714</v>
      </c>
      <c r="I177" s="3"/>
      <c r="J177" s="5"/>
      <c r="K177" s="5"/>
      <c r="L177" s="2">
        <f t="shared" si="30"/>
        <v>0.36003493988304225</v>
      </c>
      <c r="M177" s="2">
        <f t="shared" si="31"/>
        <v>0.36003493988304225</v>
      </c>
      <c r="N177" s="2">
        <f t="shared" si="32"/>
        <v>0.36003493988304225</v>
      </c>
      <c r="O177" s="2">
        <f t="shared" si="33"/>
        <v>0.36003493988304225</v>
      </c>
    </row>
    <row r="178" spans="1:20">
      <c r="A178" s="1" t="s">
        <v>180</v>
      </c>
      <c r="B178" s="2">
        <v>0.92615960484669313</v>
      </c>
      <c r="C178" s="2">
        <v>0.8364866154249071</v>
      </c>
      <c r="D178" s="2">
        <v>0.92615960484669313</v>
      </c>
      <c r="E178" s="2">
        <v>0.87019801550697218</v>
      </c>
      <c r="G178" s="3">
        <v>383</v>
      </c>
      <c r="H178" s="3">
        <f t="shared" si="29"/>
        <v>354.71912865628349</v>
      </c>
      <c r="I178" s="3"/>
      <c r="J178" s="5"/>
      <c r="K178" s="5"/>
      <c r="L178" s="2">
        <f t="shared" si="30"/>
        <v>7.384039515330687E-2</v>
      </c>
      <c r="M178" s="2">
        <f t="shared" si="31"/>
        <v>0.1635133845750929</v>
      </c>
      <c r="N178" s="2">
        <f t="shared" si="32"/>
        <v>7.384039515330687E-2</v>
      </c>
      <c r="O178" s="2">
        <f t="shared" ref="O178:O190" si="34">1-E178</f>
        <v>0.12980198449302782</v>
      </c>
    </row>
    <row r="179" spans="1:20">
      <c r="A179" s="1" t="s">
        <v>181</v>
      </c>
      <c r="B179" s="2">
        <v>0.90671993145098462</v>
      </c>
      <c r="C179" s="2">
        <v>0.72444568596664205</v>
      </c>
      <c r="D179" s="2">
        <v>0.89539959773758815</v>
      </c>
      <c r="E179" s="2">
        <v>0.88123506890666059</v>
      </c>
      <c r="G179" s="3">
        <v>815259</v>
      </c>
      <c r="H179" s="3">
        <f t="shared" si="29"/>
        <v>739211.58459479827</v>
      </c>
      <c r="I179" s="3"/>
      <c r="J179" s="5"/>
      <c r="K179" s="5"/>
      <c r="L179" s="2">
        <f t="shared" si="30"/>
        <v>9.3280068549015382E-2</v>
      </c>
      <c r="M179" s="2">
        <f t="shared" si="31"/>
        <v>0.27555431403335795</v>
      </c>
      <c r="N179" s="2">
        <f t="shared" si="32"/>
        <v>0.10460040226241185</v>
      </c>
      <c r="O179" s="2">
        <f t="shared" si="34"/>
        <v>0.11876493109333941</v>
      </c>
    </row>
    <row r="180" spans="1:20">
      <c r="A180" s="1" t="s">
        <v>182</v>
      </c>
      <c r="B180" s="2">
        <v>0.99586776859504755</v>
      </c>
      <c r="C180" s="2">
        <v>0.55791696364440535</v>
      </c>
      <c r="D180" s="2">
        <v>0.68388741404232145</v>
      </c>
      <c r="E180" s="2">
        <v>0.54656776085138281</v>
      </c>
      <c r="G180" s="3">
        <v>420</v>
      </c>
      <c r="H180" s="3">
        <f t="shared" si="29"/>
        <v>418.26446280991996</v>
      </c>
      <c r="I180" s="3"/>
      <c r="J180" s="5"/>
      <c r="K180" s="5"/>
      <c r="L180" s="2">
        <f t="shared" si="30"/>
        <v>4.1322314049524467E-3</v>
      </c>
      <c r="M180" s="2">
        <f t="shared" si="31"/>
        <v>0.44208303635559465</v>
      </c>
      <c r="N180" s="2">
        <f t="shared" si="32"/>
        <v>0.31611258595767855</v>
      </c>
      <c r="O180" s="2">
        <f t="shared" si="34"/>
        <v>0.45343223914861719</v>
      </c>
    </row>
    <row r="181" spans="1:20">
      <c r="A181" s="1" t="s">
        <v>183</v>
      </c>
      <c r="B181" s="2">
        <v>0.97333333333337335</v>
      </c>
      <c r="C181" s="2">
        <v>0.23297013034010305</v>
      </c>
      <c r="D181" s="2">
        <v>0.46393280890742128</v>
      </c>
      <c r="E181" s="2">
        <v>0.56096355246366714</v>
      </c>
      <c r="G181" s="3">
        <v>4127</v>
      </c>
      <c r="H181" s="3">
        <f t="shared" si="29"/>
        <v>4016.9466666668318</v>
      </c>
      <c r="I181" s="3"/>
      <c r="J181" s="5"/>
      <c r="K181" s="5"/>
      <c r="L181" s="2">
        <f t="shared" si="30"/>
        <v>2.6666666666626648E-2</v>
      </c>
      <c r="M181" s="2">
        <f t="shared" si="31"/>
        <v>0.76702986965989695</v>
      </c>
      <c r="N181" s="2">
        <f t="shared" si="32"/>
        <v>0.53606719109257872</v>
      </c>
      <c r="O181" s="2">
        <f t="shared" si="34"/>
        <v>0.43903644753633286</v>
      </c>
    </row>
    <row r="182" spans="1:20">
      <c r="A182" s="1" t="s">
        <v>184</v>
      </c>
      <c r="B182" s="2">
        <v>0.84267429374451819</v>
      </c>
      <c r="C182" s="2">
        <v>0.82788235797213217</v>
      </c>
      <c r="D182" s="2">
        <v>0.83033220482889358</v>
      </c>
      <c r="E182" s="2">
        <v>0.84267429374451819</v>
      </c>
      <c r="G182" s="3">
        <v>9647</v>
      </c>
      <c r="H182" s="3">
        <f t="shared" si="29"/>
        <v>8129.2789117533666</v>
      </c>
      <c r="I182" s="3"/>
      <c r="J182" s="5"/>
      <c r="K182" s="5"/>
      <c r="L182" s="2">
        <f t="shared" si="30"/>
        <v>0.15732570625548181</v>
      </c>
      <c r="M182" s="2">
        <f t="shared" si="31"/>
        <v>0.17211764202786783</v>
      </c>
      <c r="N182" s="2">
        <f t="shared" si="32"/>
        <v>0.16966779517110642</v>
      </c>
      <c r="O182" s="2">
        <f t="shared" si="34"/>
        <v>0.15732570625548181</v>
      </c>
    </row>
    <row r="183" spans="1:20">
      <c r="A183" s="8" t="s">
        <v>185</v>
      </c>
      <c r="B183" s="2">
        <v>0.45372460496573974</v>
      </c>
      <c r="C183" s="2">
        <v>0.31714166217502504</v>
      </c>
      <c r="D183" s="2">
        <v>0.45372460496573974</v>
      </c>
      <c r="E183" s="2">
        <v>0.44324732922473253</v>
      </c>
      <c r="G183" s="3">
        <v>3588</v>
      </c>
      <c r="H183" s="3">
        <f t="shared" si="29"/>
        <v>1627.9638826170742</v>
      </c>
      <c r="I183" s="3"/>
      <c r="J183" s="5"/>
      <c r="K183" s="5"/>
      <c r="L183" s="2">
        <f t="shared" si="30"/>
        <v>0.54627539503426026</v>
      </c>
      <c r="M183" s="2">
        <f t="shared" si="31"/>
        <v>0.68285833782497496</v>
      </c>
      <c r="N183" s="2">
        <f t="shared" si="32"/>
        <v>0.54627539503426026</v>
      </c>
      <c r="O183" s="2">
        <f t="shared" si="34"/>
        <v>0.55675267077526747</v>
      </c>
    </row>
    <row r="184" spans="1:20">
      <c r="A184" s="9" t="s">
        <v>186</v>
      </c>
      <c r="B184" s="10">
        <v>0.85243636758859953</v>
      </c>
      <c r="C184" s="10">
        <v>0.73422054409153037</v>
      </c>
      <c r="D184" s="10">
        <v>0.73256728888257738</v>
      </c>
      <c r="E184" s="10">
        <v>0.80380833249332584</v>
      </c>
      <c r="G184" s="3">
        <f t="shared" ref="G184" si="35">SUM(G4:G183)</f>
        <v>4056664</v>
      </c>
      <c r="H184" s="3">
        <f t="shared" si="29"/>
        <v>3458047.9246874386</v>
      </c>
      <c r="I184" s="3"/>
      <c r="J184" s="5"/>
      <c r="K184" s="5"/>
      <c r="L184" s="2">
        <f t="shared" si="30"/>
        <v>0.14756363241140047</v>
      </c>
      <c r="M184" s="2">
        <f t="shared" si="31"/>
        <v>0.26577945590846963</v>
      </c>
      <c r="N184" s="2">
        <f t="shared" si="32"/>
        <v>0.26743271111742262</v>
      </c>
      <c r="O184" s="2">
        <f t="shared" si="34"/>
        <v>0.19619166750667416</v>
      </c>
      <c r="Q184" s="3"/>
      <c r="R184" s="3"/>
      <c r="S184" s="3"/>
      <c r="T184" s="3"/>
    </row>
    <row r="185" spans="1:20">
      <c r="A185" s="9" t="s">
        <v>187</v>
      </c>
      <c r="B185" s="10">
        <v>0.86196527276249324</v>
      </c>
      <c r="C185" s="10">
        <v>0.68909357424416684</v>
      </c>
      <c r="D185" s="10">
        <v>0.66069696222232788</v>
      </c>
      <c r="E185" s="10">
        <v>0.78073276266442881</v>
      </c>
      <c r="G185" s="3">
        <f t="shared" ref="G185" si="36">SUM(G4:G53)</f>
        <v>632664</v>
      </c>
      <c r="H185" s="3">
        <f t="shared" si="29"/>
        <v>545334.39732701005</v>
      </c>
      <c r="I185" s="3"/>
      <c r="J185" s="5"/>
      <c r="K185" s="5"/>
      <c r="L185" s="2">
        <f t="shared" si="30"/>
        <v>0.13803472723750676</v>
      </c>
      <c r="M185" s="2">
        <f t="shared" si="31"/>
        <v>0.31090642575583316</v>
      </c>
      <c r="N185" s="2">
        <f t="shared" si="32"/>
        <v>0.33930303777767212</v>
      </c>
      <c r="O185" s="2">
        <f t="shared" si="34"/>
        <v>0.21926723733557119</v>
      </c>
    </row>
    <row r="186" spans="1:20">
      <c r="A186" s="9" t="s">
        <v>188</v>
      </c>
      <c r="B186" s="10">
        <v>0.92471109295305753</v>
      </c>
      <c r="C186" s="10">
        <v>0.85086074684218682</v>
      </c>
      <c r="D186" s="10">
        <v>0.87006156083468389</v>
      </c>
      <c r="E186" s="10">
        <v>0.91218690314163386</v>
      </c>
      <c r="G186" s="3">
        <f t="shared" ref="G186" si="37">SUM(G54:G75)</f>
        <v>752490</v>
      </c>
      <c r="H186" s="3">
        <f t="shared" si="29"/>
        <v>695835.85033624631</v>
      </c>
      <c r="I186" s="3"/>
      <c r="J186" s="5"/>
      <c r="K186" s="5"/>
      <c r="L186" s="2">
        <f t="shared" si="30"/>
        <v>7.5288907046942466E-2</v>
      </c>
      <c r="M186" s="2">
        <f t="shared" si="31"/>
        <v>0.14913925315781318</v>
      </c>
      <c r="N186" s="2">
        <f t="shared" si="32"/>
        <v>0.12993843916531611</v>
      </c>
      <c r="O186" s="2">
        <f t="shared" si="34"/>
        <v>8.7813096858366135E-2</v>
      </c>
    </row>
    <row r="187" spans="1:20">
      <c r="A187" s="11" t="s">
        <v>189</v>
      </c>
      <c r="B187" s="10">
        <v>0.72091167432690328</v>
      </c>
      <c r="C187" s="10">
        <v>0.66064436165531581</v>
      </c>
      <c r="D187" s="10">
        <v>0.60660464520466029</v>
      </c>
      <c r="E187" s="10">
        <v>0.68759881017778623</v>
      </c>
      <c r="G187" s="3">
        <f t="shared" ref="G187" si="38">SUM(G76:G88)</f>
        <v>852246</v>
      </c>
      <c r="H187" s="3">
        <f t="shared" si="29"/>
        <v>614394.09079840605</v>
      </c>
      <c r="I187" s="3"/>
      <c r="J187" s="5"/>
      <c r="K187" s="5"/>
      <c r="L187" s="2">
        <f t="shared" si="30"/>
        <v>0.27908832567309672</v>
      </c>
      <c r="M187" s="2">
        <f t="shared" si="31"/>
        <v>0.33935563834468419</v>
      </c>
      <c r="N187" s="2">
        <f t="shared" si="32"/>
        <v>0.39339535479533971</v>
      </c>
      <c r="O187" s="2">
        <f t="shared" si="34"/>
        <v>0.31240118982221377</v>
      </c>
    </row>
    <row r="188" spans="1:20">
      <c r="A188" s="11" t="s">
        <v>190</v>
      </c>
      <c r="B188" s="10">
        <v>0.90121901597992871</v>
      </c>
      <c r="C188" s="10">
        <v>0.75361104450904082</v>
      </c>
      <c r="D188" s="10">
        <v>0.58055195467151122</v>
      </c>
      <c r="E188" s="10">
        <v>0.7479772949001553</v>
      </c>
      <c r="G188" s="3">
        <f t="shared" ref="G188" si="39">SUM(G89:G127)+G169+G170+G173+G174+G175+G180+G181+G183</f>
        <v>619161</v>
      </c>
      <c r="H188" s="3">
        <f t="shared" si="29"/>
        <v>557999.66715314868</v>
      </c>
      <c r="I188" s="3"/>
      <c r="J188" s="5"/>
      <c r="K188" s="5"/>
      <c r="L188" s="2">
        <f t="shared" si="30"/>
        <v>9.8780984020071294E-2</v>
      </c>
      <c r="M188" s="2">
        <f t="shared" si="31"/>
        <v>0.24638895549095918</v>
      </c>
      <c r="N188" s="2">
        <f t="shared" si="32"/>
        <v>0.41944804532848878</v>
      </c>
      <c r="O188" s="2">
        <f t="shared" si="34"/>
        <v>0.2520227050998447</v>
      </c>
    </row>
    <row r="189" spans="1:20">
      <c r="A189" s="11" t="s">
        <v>191</v>
      </c>
      <c r="B189" s="10">
        <v>0.77290339251095863</v>
      </c>
      <c r="C189" s="10">
        <v>0.77000722701245405</v>
      </c>
      <c r="D189" s="10">
        <v>0.53433542189391137</v>
      </c>
      <c r="E189" s="10">
        <v>0.77002282376244557</v>
      </c>
      <c r="G189" s="3">
        <f t="shared" ref="G189" si="40">SUM(G128:G138)</f>
        <v>183762</v>
      </c>
      <c r="H189" s="3">
        <f t="shared" si="29"/>
        <v>142030.27321459877</v>
      </c>
      <c r="I189" s="3"/>
      <c r="J189" s="5"/>
      <c r="K189" s="5"/>
      <c r="L189" s="2">
        <f t="shared" si="30"/>
        <v>0.22709660748904137</v>
      </c>
      <c r="M189" s="2">
        <f t="shared" si="31"/>
        <v>0.22999277298754595</v>
      </c>
      <c r="N189" s="2">
        <f t="shared" si="32"/>
        <v>0.46566457810608863</v>
      </c>
      <c r="O189" s="2">
        <f t="shared" si="34"/>
        <v>0.22997717623755443</v>
      </c>
    </row>
    <row r="190" spans="1:20">
      <c r="A190" s="12" t="s">
        <v>192</v>
      </c>
      <c r="B190" s="10">
        <v>0.87547220652680613</v>
      </c>
      <c r="C190" s="10">
        <v>0.7189945507448362</v>
      </c>
      <c r="D190" s="10">
        <v>0.85470596927242504</v>
      </c>
      <c r="E190" s="10">
        <v>0.85077752471141521</v>
      </c>
      <c r="G190" s="3">
        <f t="shared" ref="G190" si="41">SUM(G139:G168)+G171+G172+G176+G177+G178+G179+G182</f>
        <v>1016341</v>
      </c>
      <c r="H190" s="3">
        <f t="shared" si="29"/>
        <v>889778.29785366065</v>
      </c>
      <c r="I190" s="3"/>
      <c r="J190" s="5"/>
      <c r="K190" s="5"/>
      <c r="L190" s="2">
        <f t="shared" si="30"/>
        <v>0.12452779347319387</v>
      </c>
      <c r="M190" s="2">
        <f t="shared" si="31"/>
        <v>0.2810054492551638</v>
      </c>
      <c r="N190" s="2">
        <f t="shared" si="32"/>
        <v>0.14529403072757496</v>
      </c>
      <c r="O190" s="2">
        <f t="shared" si="34"/>
        <v>0.14922247528858479</v>
      </c>
    </row>
    <row r="192" spans="1:20">
      <c r="H192" s="4"/>
      <c r="I192" s="4"/>
    </row>
    <row r="193" spans="1:9">
      <c r="F193" s="13"/>
      <c r="G193" s="13"/>
    </row>
    <row r="194" spans="1:9">
      <c r="A194" s="13"/>
      <c r="B194" s="14"/>
      <c r="C194" s="14"/>
      <c r="D194" s="14"/>
      <c r="E194" s="14"/>
      <c r="F194" s="15"/>
      <c r="G194" s="16"/>
      <c r="H194" s="16"/>
      <c r="I194" s="16"/>
    </row>
    <row r="195" spans="1:9">
      <c r="B195" s="4"/>
      <c r="C195" s="4"/>
      <c r="D195" s="4"/>
      <c r="E195" s="4"/>
      <c r="F195" s="17"/>
      <c r="G195" s="16"/>
      <c r="H195" s="16"/>
      <c r="I195" s="16"/>
    </row>
    <row r="196" spans="1:9">
      <c r="B196" s="4"/>
      <c r="C196" s="4"/>
      <c r="D196" s="4"/>
      <c r="E196" s="4"/>
      <c r="F196" s="17"/>
      <c r="G196" s="16"/>
      <c r="H196" s="16"/>
      <c r="I196" s="16"/>
    </row>
    <row r="197" spans="1:9">
      <c r="B197" s="4"/>
      <c r="C197" s="4"/>
      <c r="D197" s="4"/>
      <c r="E197" s="4"/>
      <c r="F197" s="17"/>
      <c r="G197" s="16"/>
      <c r="H197" s="16"/>
      <c r="I197" s="16"/>
    </row>
    <row r="198" spans="1:9">
      <c r="B198" s="4"/>
      <c r="C198" s="4"/>
      <c r="D198" s="4"/>
      <c r="E198" s="4"/>
      <c r="F198" s="17"/>
      <c r="G198" s="16"/>
      <c r="H198" s="16"/>
      <c r="I198" s="16"/>
    </row>
    <row r="199" spans="1:9">
      <c r="B199" s="4"/>
      <c r="C199" s="4"/>
      <c r="D199" s="4"/>
      <c r="E199" s="4"/>
      <c r="F199" s="17"/>
      <c r="G199" s="16"/>
      <c r="H199" s="16"/>
      <c r="I199" s="16"/>
    </row>
    <row r="200" spans="1:9">
      <c r="B200" s="4"/>
      <c r="C200" s="4"/>
      <c r="D200" s="4"/>
      <c r="E200" s="4"/>
      <c r="F200" s="17"/>
      <c r="G200" s="16"/>
      <c r="H200" s="16"/>
      <c r="I200" s="16"/>
    </row>
    <row r="201" spans="1:9">
      <c r="B201" s="4"/>
      <c r="C201" s="4"/>
      <c r="D201" s="4"/>
      <c r="E201" s="4"/>
      <c r="F201" s="17"/>
      <c r="G201" s="16"/>
      <c r="H201" s="16"/>
      <c r="I201" s="16"/>
    </row>
    <row r="202" spans="1:9">
      <c r="B202" s="4"/>
      <c r="C202" s="4"/>
      <c r="D202" s="4"/>
      <c r="E202" s="4"/>
      <c r="F202" s="17"/>
      <c r="G202" s="16"/>
      <c r="H202" s="16"/>
      <c r="I202" s="16"/>
    </row>
    <row r="203" spans="1:9">
      <c r="B203" s="4"/>
      <c r="C203" s="4"/>
      <c r="D203" s="4"/>
      <c r="E203" s="4"/>
      <c r="F203" s="17"/>
      <c r="G203" s="16"/>
      <c r="H203" s="16"/>
      <c r="I203" s="16"/>
    </row>
    <row r="204" spans="1:9">
      <c r="B204" s="4"/>
      <c r="C204" s="4"/>
      <c r="D204" s="4"/>
      <c r="E204" s="4"/>
      <c r="F204" s="17"/>
      <c r="G204" s="16"/>
      <c r="H204" s="16"/>
      <c r="I204" s="16"/>
    </row>
    <row r="205" spans="1:9">
      <c r="A205" s="9"/>
      <c r="B205" s="14"/>
      <c r="C205" s="14"/>
      <c r="D205" s="14"/>
      <c r="E205" s="14"/>
      <c r="F205" s="15"/>
      <c r="G205" s="16"/>
      <c r="H205" s="16"/>
      <c r="I205" s="16"/>
    </row>
    <row r="206" spans="1:9">
      <c r="B206" s="4"/>
      <c r="C206" s="4"/>
      <c r="D206" s="4"/>
      <c r="E206" s="4"/>
      <c r="F206" s="17"/>
      <c r="G206" s="16"/>
      <c r="H206" s="16"/>
      <c r="I206" s="16"/>
    </row>
    <row r="207" spans="1:9">
      <c r="B207" s="4"/>
      <c r="C207" s="4"/>
      <c r="D207" s="4"/>
      <c r="E207" s="4"/>
      <c r="F207" s="17"/>
      <c r="G207" s="16"/>
      <c r="H207" s="16"/>
      <c r="I207" s="16"/>
    </row>
    <row r="208" spans="1:9">
      <c r="B208" s="4"/>
      <c r="C208" s="4"/>
      <c r="D208" s="4"/>
      <c r="E208" s="4"/>
      <c r="F208" s="17"/>
      <c r="G208" s="16"/>
      <c r="H208" s="16"/>
      <c r="I208" s="16"/>
    </row>
    <row r="209" spans="1:9">
      <c r="B209" s="4"/>
      <c r="C209" s="4"/>
      <c r="D209" s="4"/>
      <c r="E209" s="4"/>
      <c r="F209" s="17"/>
      <c r="G209" s="16"/>
      <c r="H209" s="16"/>
      <c r="I209" s="16"/>
    </row>
    <row r="210" spans="1:9">
      <c r="A210" s="9"/>
      <c r="B210" s="14"/>
      <c r="C210" s="14"/>
      <c r="D210" s="14"/>
      <c r="E210" s="14"/>
      <c r="F210" s="15"/>
      <c r="G210" s="16"/>
      <c r="H210" s="16"/>
      <c r="I210" s="16"/>
    </row>
    <row r="211" spans="1:9">
      <c r="B211" s="4"/>
      <c r="C211" s="4"/>
      <c r="D211" s="4"/>
      <c r="E211" s="4"/>
      <c r="F211" s="17"/>
      <c r="G211" s="16"/>
      <c r="H211" s="16"/>
      <c r="I211" s="16"/>
    </row>
    <row r="212" spans="1:9">
      <c r="B212" s="4"/>
      <c r="C212" s="4"/>
      <c r="D212" s="4"/>
      <c r="E212" s="4"/>
      <c r="F212" s="17"/>
      <c r="G212" s="16"/>
      <c r="H212" s="16"/>
      <c r="I212" s="16"/>
    </row>
    <row r="213" spans="1:9">
      <c r="B213" s="4"/>
      <c r="C213" s="4"/>
      <c r="D213" s="4"/>
      <c r="E213" s="4"/>
      <c r="F213" s="17"/>
      <c r="G213" s="16"/>
      <c r="H213" s="16"/>
      <c r="I213" s="16"/>
    </row>
    <row r="214" spans="1:9">
      <c r="B214" s="4"/>
      <c r="C214" s="4"/>
      <c r="D214" s="4"/>
      <c r="E214" s="4"/>
      <c r="F214" s="17"/>
      <c r="G214" s="16"/>
      <c r="H214" s="16"/>
      <c r="I214" s="16"/>
    </row>
    <row r="215" spans="1:9">
      <c r="B215" s="4"/>
      <c r="C215" s="4"/>
      <c r="D215" s="4"/>
      <c r="E215" s="4"/>
      <c r="F215" s="17"/>
      <c r="G215" s="16"/>
      <c r="H215" s="16"/>
      <c r="I215" s="16"/>
    </row>
    <row r="216" spans="1:9">
      <c r="A216" s="13"/>
      <c r="B216" s="14"/>
      <c r="C216" s="14"/>
      <c r="D216" s="14"/>
      <c r="E216" s="14"/>
      <c r="F216" s="15"/>
      <c r="G216" s="16"/>
      <c r="H216" s="16"/>
      <c r="I216" s="16"/>
    </row>
    <row r="217" spans="1:9">
      <c r="B217" s="4"/>
      <c r="C217" s="4"/>
      <c r="D217" s="4"/>
      <c r="E217" s="4"/>
      <c r="F217" s="17"/>
      <c r="G217" s="16"/>
      <c r="H217" s="16"/>
      <c r="I217" s="16"/>
    </row>
    <row r="218" spans="1:9">
      <c r="B218" s="4"/>
      <c r="C218" s="4"/>
      <c r="D218" s="4"/>
      <c r="E218" s="4"/>
      <c r="F218" s="17"/>
      <c r="G218" s="16"/>
      <c r="H218" s="16"/>
      <c r="I218" s="16"/>
    </row>
    <row r="219" spans="1:9">
      <c r="B219" s="4"/>
      <c r="C219" s="4"/>
      <c r="D219" s="4"/>
      <c r="E219" s="4"/>
      <c r="F219" s="17"/>
      <c r="G219" s="16"/>
      <c r="H219" s="16"/>
      <c r="I219" s="16"/>
    </row>
    <row r="220" spans="1:9">
      <c r="B220" s="4"/>
      <c r="C220" s="4"/>
      <c r="D220" s="4"/>
      <c r="E220" s="4"/>
      <c r="F220" s="17"/>
      <c r="G220" s="16"/>
      <c r="H220" s="16"/>
      <c r="I220" s="16"/>
    </row>
    <row r="221" spans="1:9">
      <c r="B221" s="4"/>
      <c r="C221" s="4"/>
      <c r="D221" s="4"/>
      <c r="E221" s="4"/>
      <c r="F221" s="17"/>
      <c r="G221" s="16"/>
      <c r="H221" s="16"/>
      <c r="I221" s="16"/>
    </row>
    <row r="222" spans="1:9">
      <c r="B222" s="4"/>
      <c r="C222" s="4"/>
      <c r="D222" s="4"/>
      <c r="E222" s="4"/>
      <c r="F222" s="17"/>
      <c r="G222" s="16"/>
      <c r="H222" s="16"/>
      <c r="I222" s="16"/>
    </row>
    <row r="223" spans="1:9">
      <c r="A223" s="13"/>
      <c r="B223" s="14"/>
      <c r="C223" s="14"/>
      <c r="D223" s="14"/>
      <c r="E223" s="14"/>
      <c r="F223" s="15"/>
      <c r="G223" s="16"/>
      <c r="H223" s="16"/>
      <c r="I223" s="16"/>
    </row>
    <row r="224" spans="1:9">
      <c r="B224" s="4"/>
      <c r="C224" s="4"/>
      <c r="D224" s="4"/>
      <c r="E224" s="4"/>
      <c r="F224" s="17"/>
      <c r="G224" s="16"/>
      <c r="H224" s="16"/>
      <c r="I224" s="16"/>
    </row>
    <row r="225" spans="1:9">
      <c r="B225" s="4"/>
      <c r="C225" s="4"/>
      <c r="D225" s="4"/>
      <c r="E225" s="4"/>
      <c r="F225" s="17"/>
      <c r="G225" s="16"/>
      <c r="H225" s="16"/>
      <c r="I225" s="16"/>
    </row>
    <row r="226" spans="1:9">
      <c r="A226" s="13"/>
      <c r="B226" s="14"/>
      <c r="C226" s="14"/>
      <c r="D226" s="14"/>
      <c r="E226" s="14"/>
      <c r="F226" s="15"/>
      <c r="G226" s="16"/>
      <c r="H226" s="16"/>
      <c r="I226" s="16"/>
    </row>
    <row r="227" spans="1:9">
      <c r="B227" s="4"/>
      <c r="C227" s="4"/>
      <c r="D227" s="4"/>
      <c r="E227" s="4"/>
      <c r="F227" s="17"/>
      <c r="G227" s="16"/>
      <c r="H227" s="16"/>
      <c r="I227" s="16"/>
    </row>
    <row r="228" spans="1:9">
      <c r="B228" s="4"/>
      <c r="C228" s="4"/>
      <c r="D228" s="4"/>
      <c r="E228" s="4"/>
      <c r="F228" s="17"/>
      <c r="G228" s="16"/>
      <c r="H228" s="16"/>
      <c r="I228" s="16"/>
    </row>
    <row r="229" spans="1:9">
      <c r="B229" s="4"/>
      <c r="C229" s="4"/>
      <c r="D229" s="4"/>
      <c r="E229" s="4"/>
      <c r="F229" s="17"/>
      <c r="G229" s="16"/>
      <c r="H229" s="16"/>
      <c r="I229" s="16"/>
    </row>
    <row r="230" spans="1:9">
      <c r="B230" s="4"/>
      <c r="C230" s="4"/>
      <c r="D230" s="4"/>
      <c r="E230" s="4"/>
      <c r="F230" s="17"/>
      <c r="G230" s="16"/>
      <c r="H230" s="16"/>
      <c r="I230" s="16"/>
    </row>
    <row r="231" spans="1:9">
      <c r="B231" s="4"/>
      <c r="C231" s="4"/>
      <c r="D231" s="4"/>
      <c r="E231" s="4"/>
      <c r="F231" s="17"/>
      <c r="G231" s="16"/>
      <c r="H231" s="16"/>
      <c r="I231" s="16"/>
    </row>
    <row r="232" spans="1:9">
      <c r="B232" s="4"/>
      <c r="C232" s="4"/>
      <c r="D232" s="4"/>
      <c r="E232" s="4"/>
      <c r="F232" s="17"/>
      <c r="G232" s="16"/>
      <c r="H232" s="16"/>
      <c r="I232" s="16"/>
    </row>
    <row r="233" spans="1:9">
      <c r="B233" s="4"/>
      <c r="C233" s="4"/>
      <c r="D233" s="4"/>
      <c r="E233" s="4"/>
      <c r="F233" s="17"/>
      <c r="G233" s="16"/>
      <c r="H233" s="16"/>
      <c r="I233" s="16"/>
    </row>
    <row r="234" spans="1:9">
      <c r="B234" s="4"/>
      <c r="C234" s="4"/>
      <c r="D234" s="4"/>
      <c r="E234" s="4"/>
      <c r="F234" s="17"/>
      <c r="G234" s="16"/>
      <c r="H234" s="16"/>
      <c r="I234" s="16"/>
    </row>
    <row r="235" spans="1:9">
      <c r="B235" s="4"/>
      <c r="C235" s="4"/>
      <c r="D235" s="4"/>
      <c r="E235" s="4"/>
      <c r="F235" s="17"/>
      <c r="G235" s="16"/>
      <c r="H235" s="16"/>
      <c r="I235" s="16"/>
    </row>
    <row r="236" spans="1:9">
      <c r="B236" s="4"/>
      <c r="C236" s="4"/>
      <c r="D236" s="4"/>
      <c r="E236" s="4"/>
      <c r="F236" s="17"/>
      <c r="G236" s="16"/>
      <c r="H236" s="16"/>
      <c r="I236" s="16"/>
    </row>
    <row r="237" spans="1:9">
      <c r="B237" s="4"/>
      <c r="C237" s="4"/>
      <c r="D237" s="4"/>
      <c r="E237" s="4"/>
      <c r="F237" s="17"/>
      <c r="G237" s="16"/>
      <c r="H237" s="16"/>
      <c r="I237" s="16"/>
    </row>
    <row r="238" spans="1:9">
      <c r="B238" s="4"/>
      <c r="C238" s="4"/>
      <c r="D238" s="4"/>
      <c r="E238" s="4"/>
      <c r="F238" s="17"/>
      <c r="G238" s="16"/>
      <c r="H238" s="16"/>
      <c r="I238" s="16"/>
    </row>
    <row r="239" spans="1:9">
      <c r="A239" s="13"/>
      <c r="B239" s="14"/>
      <c r="C239" s="14"/>
      <c r="D239" s="14"/>
      <c r="E239" s="14"/>
      <c r="F239" s="15"/>
      <c r="G239" s="16"/>
      <c r="H239" s="16"/>
      <c r="I239" s="16"/>
    </row>
  </sheetData>
  <mergeCells count="3">
    <mergeCell ref="L2:O2"/>
    <mergeCell ref="B2:E2"/>
    <mergeCell ref="G1:H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Forest_Area_Change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Nepal, Prakash - FS, WI</dc:creator>
  <cp:lastModifiedBy>Nepal, Prakash - FS, WI</cp:lastModifiedBy>
  <dcterms:created xsi:type="dcterms:W3CDTF">2026-04-18T17:29:19Z</dcterms:created>
  <dcterms:modified xsi:type="dcterms:W3CDTF">2026-04-20T14:15:44Z</dcterms:modified>
</cp:coreProperties>
</file>