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ulrikehendgen-cotta/sciebo - Hendgen-Cotta, Ulrike (ht2234@uni-duisburg-essen.de)@uni-duisburg-essen.sciebo.de/GLP/MS_2024_2025/Nature Communications/Revision 2/Submission/"/>
    </mc:Choice>
  </mc:AlternateContent>
  <xr:revisionPtr revIDLastSave="0" documentId="8_{2C40146E-F05F-5841-8877-E10F44BFDD0B}" xr6:coauthVersionLast="47" xr6:coauthVersionMax="47" xr10:uidLastSave="{00000000-0000-0000-0000-000000000000}"/>
  <bookViews>
    <workbookView xWindow="2480" yWindow="760" windowWidth="23880" windowHeight="17440" tabRatio="500" firstSheet="48" activeTab="55" xr2:uid="{00000000-000D-0000-FFFF-FFFF00000000}"/>
  </bookViews>
  <sheets>
    <sheet name="Main Figures" sheetId="1" r:id="rId1"/>
    <sheet name="Fig.1c" sheetId="2" r:id="rId2"/>
    <sheet name="Fig. 1d" sheetId="3" r:id="rId3"/>
    <sheet name="Fig. 2b" sheetId="4" r:id="rId4"/>
    <sheet name="Fig. 2 c,d" sheetId="5" r:id="rId5"/>
    <sheet name="Fig. 2e" sheetId="6" r:id="rId6"/>
    <sheet name="Fig. 2f" sheetId="7" r:id="rId7"/>
    <sheet name="Fig. 2h" sheetId="8" r:id="rId8"/>
    <sheet name="Fig. 2i" sheetId="9" r:id="rId9"/>
    <sheet name="Fig. 3a" sheetId="10" r:id="rId10"/>
    <sheet name="Fig. 3d" sheetId="11" r:id="rId11"/>
    <sheet name="Fig. 3e" sheetId="12" r:id="rId12"/>
    <sheet name="Fig. 4a" sheetId="13" r:id="rId13"/>
    <sheet name="Fig. 4b" sheetId="14" r:id="rId14"/>
    <sheet name="Fig. 4c" sheetId="15" r:id="rId15"/>
    <sheet name="Fig. 4d" sheetId="16" r:id="rId16"/>
    <sheet name="Fig. 4e" sheetId="17" r:id="rId17"/>
    <sheet name="Fig. 4f" sheetId="18" r:id="rId18"/>
    <sheet name="Fig. 5b" sheetId="19" r:id="rId19"/>
    <sheet name="Fig. 5c" sheetId="20" r:id="rId20"/>
    <sheet name="Fig. 5d,e" sheetId="21" r:id="rId21"/>
    <sheet name="Fig. 5f" sheetId="22" r:id="rId22"/>
    <sheet name="Fig. 6a" sheetId="23" r:id="rId23"/>
    <sheet name="Fig. 6b" sheetId="24" r:id="rId24"/>
    <sheet name="Fig. 6c" sheetId="25" r:id="rId25"/>
    <sheet name="Fig. 6d" sheetId="26" r:id="rId26"/>
    <sheet name="Fig. 6e" sheetId="27" r:id="rId27"/>
    <sheet name="Fig. 6g" sheetId="56" r:id="rId28"/>
    <sheet name="Fig. 6f" sheetId="28" r:id="rId29"/>
    <sheet name="Fig. 6h" sheetId="29" r:id="rId30"/>
    <sheet name="Supplementary Figures" sheetId="30" r:id="rId31"/>
    <sheet name="Suppl. Fig. 7a" sheetId="31" r:id="rId32"/>
    <sheet name="Suppl. Fig. 11" sheetId="32" r:id="rId33"/>
    <sheet name="Suppl. Fig. 12a" sheetId="55" r:id="rId34"/>
    <sheet name="Suppl. Fig. 13a" sheetId="33" r:id="rId35"/>
    <sheet name="Suppl. Fig. 13b" sheetId="34" r:id="rId36"/>
    <sheet name="Suppl. Fig. 14a" sheetId="35" r:id="rId37"/>
    <sheet name="Suppl. Fig. 14d" sheetId="36" r:id="rId38"/>
    <sheet name="Suppl. Fig. 15c" sheetId="37" r:id="rId39"/>
    <sheet name="Suppl. Fig. 17a" sheetId="38" r:id="rId40"/>
    <sheet name="Suppl. Fig. 17b" sheetId="39" r:id="rId41"/>
    <sheet name="Suppl. Fig. 17c" sheetId="40" r:id="rId42"/>
    <sheet name="Suppl. Fig. 17d" sheetId="41" r:id="rId43"/>
    <sheet name="Suppl. Fig. 17e" sheetId="42" r:id="rId44"/>
    <sheet name="Suppl. Fig. 18" sheetId="43" r:id="rId45"/>
    <sheet name="Suppl. Fig. 19a" sheetId="44" r:id="rId46"/>
    <sheet name="Suppl. Fig. 20b" sheetId="45" r:id="rId47"/>
    <sheet name="Suppl. Fig. 20e" sheetId="51" r:id="rId48"/>
    <sheet name="Suppl. Fig. 20f" sheetId="52" r:id="rId49"/>
    <sheet name="Suppl. Fig. 21a" sheetId="46" r:id="rId50"/>
    <sheet name="Suppl. Fig. 21b" sheetId="47" r:id="rId51"/>
    <sheet name="Suppl. Fig. 21c" sheetId="53" r:id="rId52"/>
    <sheet name="Suppl. Fig. 22a" sheetId="48" r:id="rId53"/>
    <sheet name="Suppl. Fig. 22b" sheetId="49" r:id="rId54"/>
    <sheet name="Suppl. Fig. 23a" sheetId="54" r:id="rId55"/>
    <sheet name="Suppl. Fig. 23c" sheetId="50" r:id="rId5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5" i="52" l="1"/>
  <c r="K85" i="52" s="1"/>
  <c r="E85" i="52"/>
  <c r="L85" i="52" s="1"/>
  <c r="F84" i="52"/>
  <c r="K84" i="52" s="1"/>
  <c r="E84" i="52"/>
  <c r="L84" i="52" s="1"/>
  <c r="F83" i="52"/>
  <c r="K83" i="52" s="1"/>
  <c r="E83" i="52"/>
  <c r="L83" i="52" s="1"/>
  <c r="F82" i="52"/>
  <c r="I82" i="52" s="1"/>
  <c r="E82" i="52"/>
  <c r="L82" i="52" s="1"/>
  <c r="F81" i="52"/>
  <c r="K81" i="52" s="1"/>
  <c r="E81" i="52"/>
  <c r="L81" i="52" s="1"/>
  <c r="F80" i="52"/>
  <c r="K80" i="52" s="1"/>
  <c r="E80" i="52"/>
  <c r="L80" i="52" s="1"/>
  <c r="F79" i="52"/>
  <c r="K79" i="52" s="1"/>
  <c r="E79" i="52"/>
  <c r="L79" i="52" s="1"/>
  <c r="F78" i="52"/>
  <c r="I78" i="52" s="1"/>
  <c r="E78" i="52"/>
  <c r="L78" i="52" s="1"/>
  <c r="F77" i="52"/>
  <c r="K77" i="52" s="1"/>
  <c r="E77" i="52"/>
  <c r="L77" i="52" s="1"/>
  <c r="F76" i="52"/>
  <c r="K76" i="52" s="1"/>
  <c r="E76" i="52"/>
  <c r="L76" i="52" s="1"/>
  <c r="F72" i="52"/>
  <c r="K72" i="52" s="1"/>
  <c r="E72" i="52"/>
  <c r="L72" i="52" s="1"/>
  <c r="F71" i="52"/>
  <c r="K71" i="52" s="1"/>
  <c r="E71" i="52"/>
  <c r="L71" i="52" s="1"/>
  <c r="F70" i="52"/>
  <c r="I70" i="52" s="1"/>
  <c r="E70" i="52"/>
  <c r="L70" i="52" s="1"/>
  <c r="F69" i="52"/>
  <c r="K69" i="52" s="1"/>
  <c r="E69" i="52"/>
  <c r="L69" i="52" s="1"/>
  <c r="J68" i="52"/>
  <c r="Q68" i="52" s="1"/>
  <c r="F68" i="52"/>
  <c r="K68" i="52" s="1"/>
  <c r="E68" i="52"/>
  <c r="L68" i="52" s="1"/>
  <c r="F67" i="52"/>
  <c r="K67" i="52" s="1"/>
  <c r="E67" i="52"/>
  <c r="L67" i="52" s="1"/>
  <c r="F66" i="52"/>
  <c r="I66" i="52" s="1"/>
  <c r="E66" i="52"/>
  <c r="L66" i="52" s="1"/>
  <c r="F65" i="52"/>
  <c r="K65" i="52" s="1"/>
  <c r="E65" i="52"/>
  <c r="L65" i="52" s="1"/>
  <c r="F64" i="52"/>
  <c r="K64" i="52" s="1"/>
  <c r="E64" i="52"/>
  <c r="L64" i="52" s="1"/>
  <c r="F63" i="52"/>
  <c r="K63" i="52" s="1"/>
  <c r="E63" i="52"/>
  <c r="L63" i="52" s="1"/>
  <c r="F59" i="52"/>
  <c r="K59" i="52" s="1"/>
  <c r="E59" i="52"/>
  <c r="L59" i="52" s="1"/>
  <c r="F58" i="52"/>
  <c r="I58" i="52" s="1"/>
  <c r="E58" i="52"/>
  <c r="F57" i="52"/>
  <c r="K57" i="52" s="1"/>
  <c r="E57" i="52"/>
  <c r="L57" i="52" s="1"/>
  <c r="F56" i="52"/>
  <c r="K56" i="52" s="1"/>
  <c r="E56" i="52"/>
  <c r="L56" i="52" s="1"/>
  <c r="F55" i="52"/>
  <c r="K55" i="52" s="1"/>
  <c r="E55" i="52"/>
  <c r="L55" i="52" s="1"/>
  <c r="K54" i="52"/>
  <c r="J54" i="52"/>
  <c r="Q54" i="52" s="1"/>
  <c r="F54" i="52"/>
  <c r="I54" i="52" s="1"/>
  <c r="E54" i="52"/>
  <c r="L54" i="52" s="1"/>
  <c r="F53" i="52"/>
  <c r="K53" i="52" s="1"/>
  <c r="E53" i="52"/>
  <c r="L53" i="52" s="1"/>
  <c r="F52" i="52"/>
  <c r="K52" i="52" s="1"/>
  <c r="E52" i="52"/>
  <c r="L52" i="52" s="1"/>
  <c r="F51" i="52"/>
  <c r="K51" i="52" s="1"/>
  <c r="E51" i="52"/>
  <c r="L51" i="52" s="1"/>
  <c r="K50" i="52"/>
  <c r="F50" i="52"/>
  <c r="I50" i="52" s="1"/>
  <c r="E50" i="52"/>
  <c r="L50" i="52" s="1"/>
  <c r="F49" i="52"/>
  <c r="K49" i="52" s="1"/>
  <c r="E49" i="52"/>
  <c r="L49" i="52" s="1"/>
  <c r="F48" i="52"/>
  <c r="K48" i="52" s="1"/>
  <c r="E48" i="52"/>
  <c r="L48" i="52" s="1"/>
  <c r="J58" i="52" l="1"/>
  <c r="K58" i="52"/>
  <c r="J65" i="52"/>
  <c r="J51" i="52"/>
  <c r="Q51" i="52" s="1"/>
  <c r="J69" i="52"/>
  <c r="J55" i="52"/>
  <c r="J82" i="52"/>
  <c r="P82" i="52" s="1"/>
  <c r="J48" i="52"/>
  <c r="J59" i="52"/>
  <c r="Q59" i="52" s="1"/>
  <c r="J66" i="52"/>
  <c r="P66" i="52" s="1"/>
  <c r="K82" i="52"/>
  <c r="J52" i="52"/>
  <c r="Q52" i="52" s="1"/>
  <c r="K66" i="52"/>
  <c r="J70" i="52"/>
  <c r="Q70" i="52" s="1"/>
  <c r="J78" i="52"/>
  <c r="J56" i="52"/>
  <c r="Q56" i="52" s="1"/>
  <c r="K70" i="52"/>
  <c r="K78" i="52"/>
  <c r="J49" i="52"/>
  <c r="Q49" i="52" s="1"/>
  <c r="J63" i="52"/>
  <c r="Q63" i="52" s="1"/>
  <c r="Q73" i="52" s="1"/>
  <c r="J53" i="52"/>
  <c r="Q53" i="52" s="1"/>
  <c r="J67" i="52"/>
  <c r="Q67" i="52" s="1"/>
  <c r="J57" i="52"/>
  <c r="Q57" i="52" s="1"/>
  <c r="J50" i="52"/>
  <c r="P50" i="52" s="1"/>
  <c r="L58" i="52"/>
  <c r="J64" i="52"/>
  <c r="R82" i="52"/>
  <c r="Q55" i="52"/>
  <c r="Q78" i="52"/>
  <c r="Q69" i="52"/>
  <c r="R70" i="52"/>
  <c r="P70" i="52"/>
  <c r="R58" i="52"/>
  <c r="P58" i="52"/>
  <c r="Q65" i="52"/>
  <c r="R66" i="52"/>
  <c r="Q82" i="52"/>
  <c r="Q48" i="52"/>
  <c r="Q66" i="52"/>
  <c r="R78" i="52"/>
  <c r="P78" i="52"/>
  <c r="R50" i="52"/>
  <c r="R54" i="52"/>
  <c r="P54" i="52"/>
  <c r="Q64" i="52"/>
  <c r="I49" i="52"/>
  <c r="I53" i="52"/>
  <c r="I57" i="52"/>
  <c r="I65" i="52"/>
  <c r="I69" i="52"/>
  <c r="I77" i="52"/>
  <c r="I81" i="52"/>
  <c r="I85" i="52"/>
  <c r="J77" i="52"/>
  <c r="Q77" i="52" s="1"/>
  <c r="J81" i="52"/>
  <c r="Q81" i="52" s="1"/>
  <c r="J85" i="52"/>
  <c r="Q85" i="52" s="1"/>
  <c r="I48" i="52"/>
  <c r="I52" i="52"/>
  <c r="I56" i="52"/>
  <c r="I64" i="52"/>
  <c r="I68" i="52"/>
  <c r="I72" i="52"/>
  <c r="I76" i="52"/>
  <c r="I80" i="52"/>
  <c r="I84" i="52"/>
  <c r="J72" i="52"/>
  <c r="Q72" i="52" s="1"/>
  <c r="J76" i="52"/>
  <c r="Q76" i="52" s="1"/>
  <c r="J80" i="52"/>
  <c r="Q80" i="52" s="1"/>
  <c r="J84" i="52"/>
  <c r="Q84" i="52" s="1"/>
  <c r="I51" i="52"/>
  <c r="I55" i="52"/>
  <c r="I59" i="52"/>
  <c r="I63" i="52"/>
  <c r="I67" i="52"/>
  <c r="I71" i="52"/>
  <c r="I79" i="52"/>
  <c r="I83" i="52"/>
  <c r="J71" i="52"/>
  <c r="Q71" i="52" s="1"/>
  <c r="J79" i="52"/>
  <c r="Q79" i="52" s="1"/>
  <c r="J83" i="52"/>
  <c r="Q83" i="52" s="1"/>
  <c r="Q50" i="52" l="1"/>
  <c r="Q58" i="52"/>
  <c r="R57" i="52"/>
  <c r="P57" i="52"/>
  <c r="P53" i="52"/>
  <c r="R53" i="52"/>
  <c r="R51" i="52"/>
  <c r="P51" i="52"/>
  <c r="Q86" i="52"/>
  <c r="R85" i="52"/>
  <c r="P85" i="52"/>
  <c r="R64" i="52"/>
  <c r="P64" i="52"/>
  <c r="R56" i="52"/>
  <c r="P56" i="52"/>
  <c r="P49" i="52"/>
  <c r="R49" i="52"/>
  <c r="R84" i="52"/>
  <c r="P84" i="52"/>
  <c r="R77" i="52"/>
  <c r="P77" i="52"/>
  <c r="R55" i="52"/>
  <c r="P55" i="52"/>
  <c r="R80" i="52"/>
  <c r="P80" i="52"/>
  <c r="P69" i="52"/>
  <c r="R69" i="52"/>
  <c r="R59" i="52"/>
  <c r="P59" i="52"/>
  <c r="R52" i="52"/>
  <c r="P52" i="52"/>
  <c r="R48" i="52"/>
  <c r="P48" i="52"/>
  <c r="Q60" i="52"/>
  <c r="R83" i="52"/>
  <c r="P83" i="52"/>
  <c r="R79" i="52"/>
  <c r="P79" i="52"/>
  <c r="R81" i="52"/>
  <c r="P81" i="52"/>
  <c r="R71" i="52"/>
  <c r="P71" i="52"/>
  <c r="R76" i="52"/>
  <c r="P76" i="52"/>
  <c r="R67" i="52"/>
  <c r="P67" i="52"/>
  <c r="R72" i="52"/>
  <c r="P72" i="52"/>
  <c r="R63" i="52"/>
  <c r="P63" i="52"/>
  <c r="R68" i="52"/>
  <c r="P68" i="52"/>
  <c r="P65" i="52"/>
  <c r="R65" i="52"/>
  <c r="P73" i="52" l="1"/>
  <c r="R73" i="52"/>
  <c r="P60" i="52"/>
  <c r="P86" i="52"/>
  <c r="R60" i="52"/>
  <c r="R86" i="52"/>
  <c r="M43" i="40"/>
  <c r="N43" i="40" s="1"/>
  <c r="H43" i="40"/>
  <c r="I43" i="40" s="1"/>
  <c r="S37" i="40"/>
  <c r="T37" i="40" s="1"/>
  <c r="S31" i="40"/>
  <c r="T31" i="40" s="1"/>
  <c r="M31" i="40"/>
  <c r="N31" i="40" s="1"/>
  <c r="H31" i="40"/>
  <c r="I31" i="40" s="1"/>
  <c r="X27" i="40"/>
  <c r="Y27" i="40" s="1"/>
  <c r="C25" i="40"/>
  <c r="D25" i="40" s="1"/>
  <c r="AH23" i="40"/>
  <c r="AC23" i="40"/>
  <c r="AD23" i="40" s="1"/>
  <c r="X22" i="40"/>
  <c r="Y22" i="40" s="1"/>
  <c r="AH19" i="40"/>
  <c r="AI19" i="40" s="1"/>
  <c r="AC19" i="40"/>
  <c r="AD19" i="40" s="1"/>
  <c r="S19" i="40"/>
  <c r="T19" i="40" s="1"/>
  <c r="M19" i="40"/>
  <c r="N19" i="40" s="1"/>
  <c r="H19" i="40"/>
  <c r="I19" i="40" s="1"/>
  <c r="C19" i="40"/>
  <c r="D19" i="40" s="1"/>
  <c r="X17" i="40"/>
  <c r="Y17" i="40" s="1"/>
  <c r="AH15" i="40"/>
  <c r="AI15" i="40" s="1"/>
  <c r="AC15" i="40"/>
  <c r="AD15" i="40" s="1"/>
  <c r="C13" i="40"/>
  <c r="D13" i="40" s="1"/>
  <c r="X12" i="40"/>
  <c r="Y12" i="40" s="1"/>
  <c r="AH11" i="40"/>
  <c r="AI23" i="40" s="1"/>
  <c r="AC11" i="40"/>
  <c r="AD11" i="40" s="1"/>
  <c r="AH7" i="40"/>
  <c r="AI7" i="40" s="1"/>
  <c r="AC7" i="40"/>
  <c r="AD7" i="40" s="1"/>
  <c r="X7" i="40"/>
  <c r="Y7" i="40" s="1"/>
  <c r="S7" i="40"/>
  <c r="T7" i="40" s="1"/>
  <c r="M7" i="40"/>
  <c r="N7" i="40" s="1"/>
  <c r="H7" i="40"/>
  <c r="I7" i="40" s="1"/>
  <c r="C7" i="40"/>
  <c r="D7" i="40" s="1"/>
  <c r="AI11" i="40" l="1"/>
  <c r="F33" i="7" l="1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F5" i="7"/>
  <c r="E5" i="7"/>
</calcChain>
</file>

<file path=xl/sharedStrings.xml><?xml version="1.0" encoding="utf-8"?>
<sst xmlns="http://schemas.openxmlformats.org/spreadsheetml/2006/main" count="8363" uniqueCount="2376">
  <si>
    <t>Main Figures</t>
  </si>
  <si>
    <t>Index</t>
  </si>
  <si>
    <t>Sequence</t>
  </si>
  <si>
    <t>Name</t>
  </si>
  <si>
    <t>labeled mBnip3 ~5µg/ml</t>
  </si>
  <si>
    <t>Mean</t>
  </si>
  <si>
    <t>MDGSGEQLGSGGPTSSEQIM</t>
  </si>
  <si>
    <t>IntAna_pep1</t>
  </si>
  <si>
    <t>SEQIMKTGAFLLQGFIQDRA</t>
  </si>
  <si>
    <t>AGRMAGETPELTLEQPPQDA</t>
  </si>
  <si>
    <t>IntAna_pep2</t>
  </si>
  <si>
    <t>DASTKKLSECLRRIGDELDS</t>
  </si>
  <si>
    <t>ELDSNMELQRMIADVDTDSP</t>
  </si>
  <si>
    <t>TDSPREVFFRVAADMFADGN</t>
  </si>
  <si>
    <t>IntAna_pep3</t>
  </si>
  <si>
    <t>WGRVVALFYFASKLVLKALC</t>
  </si>
  <si>
    <t>VPELIRTIMGWTLDFLRERL</t>
  </si>
  <si>
    <t>RLLVWIQDQGGWEGLLSYFG</t>
  </si>
  <si>
    <t>IntAna_pep4</t>
  </si>
  <si>
    <t>TWQTVTIFVAGVLTASLTIW</t>
  </si>
  <si>
    <t>MFADGNFNWGRVVALFYFAS</t>
  </si>
  <si>
    <t>LVWIQDQGGWEGLLSYFGTP</t>
  </si>
  <si>
    <t>IntAna_pep5</t>
  </si>
  <si>
    <t>ASTKKLSECLRRIGDELDSN</t>
  </si>
  <si>
    <t>IntAna_pep6</t>
  </si>
  <si>
    <t>IntAna_pep7</t>
  </si>
  <si>
    <t>IntAna_pep8</t>
  </si>
  <si>
    <t>IntAna_pep9</t>
  </si>
  <si>
    <t>IntAna_pep10</t>
  </si>
  <si>
    <t>IntAna_pep11</t>
  </si>
  <si>
    <t>IntAna_pep12</t>
  </si>
  <si>
    <t>IntAna_pep13</t>
  </si>
  <si>
    <t>Intra-protein DSSO Crosslinks for BNIP3 (ACE0836, samples CB02+CB03)</t>
  </si>
  <si>
    <t>CD spectrum</t>
  </si>
  <si>
    <t>BNIP3</t>
  </si>
  <si>
    <t>Protein1</t>
  </si>
  <si>
    <t>LinkPos1</t>
  </si>
  <si>
    <t>Protein2</t>
  </si>
  <si>
    <t>LinkPos2</t>
  </si>
  <si>
    <t>wavelength [nm]</t>
  </si>
  <si>
    <t>MRE / deg dmol-1cm-2</t>
  </si>
  <si>
    <t>mBnip3 10µg/ml</t>
  </si>
  <si>
    <t>mBax 1µg/ml</t>
  </si>
  <si>
    <t>WVELHFSN</t>
  </si>
  <si>
    <t>SubAna_pep001</t>
  </si>
  <si>
    <t>AVELHFSN</t>
  </si>
  <si>
    <t>SubAna_pep002</t>
  </si>
  <si>
    <t>CVELHFSN</t>
  </si>
  <si>
    <t>SubAna_pep003</t>
  </si>
  <si>
    <t>DVELHFSN</t>
  </si>
  <si>
    <t>SubAna_pep004</t>
  </si>
  <si>
    <t>EVELHFSN</t>
  </si>
  <si>
    <t>SubAna_pep005</t>
  </si>
  <si>
    <t>FVELHFSN</t>
  </si>
  <si>
    <t>SubAna_pep006</t>
  </si>
  <si>
    <t>GVELHFSN</t>
  </si>
  <si>
    <t>SubAna_pep007</t>
  </si>
  <si>
    <t>HVELHFSN</t>
  </si>
  <si>
    <t>SubAna_pep008</t>
  </si>
  <si>
    <t>IVELHFSN</t>
  </si>
  <si>
    <t>SubAna_pep009</t>
  </si>
  <si>
    <t>KVELHFSN</t>
  </si>
  <si>
    <t>SubAna_pep010</t>
  </si>
  <si>
    <t>LVELHFSN</t>
  </si>
  <si>
    <t>SubAna_pep011</t>
  </si>
  <si>
    <t>MVELHFSN</t>
  </si>
  <si>
    <t>SubAna_pep012</t>
  </si>
  <si>
    <t>NVELHFSN</t>
  </si>
  <si>
    <t>SubAna_pep013</t>
  </si>
  <si>
    <t>PVELHFSN</t>
  </si>
  <si>
    <t>SubAna_pep014</t>
  </si>
  <si>
    <t>QVELHFSN</t>
  </si>
  <si>
    <t>SubAna_pep015</t>
  </si>
  <si>
    <t>RVELHFSN</t>
  </si>
  <si>
    <t>SubAna_pep016</t>
  </si>
  <si>
    <t>SVELHFSN</t>
  </si>
  <si>
    <t>SubAna_pep017</t>
  </si>
  <si>
    <t>TVELHFSN</t>
  </si>
  <si>
    <t>SubAna_pep018</t>
  </si>
  <si>
    <t>VVELHFSN</t>
  </si>
  <si>
    <t>SubAna_pep019</t>
  </si>
  <si>
    <t>YVELHFSN</t>
  </si>
  <si>
    <t>SubAna_pep020</t>
  </si>
  <si>
    <t>WAELHFSN</t>
  </si>
  <si>
    <t>SubAna_pep021</t>
  </si>
  <si>
    <t>WCELHFSN</t>
  </si>
  <si>
    <t>SubAna_pep022</t>
  </si>
  <si>
    <t>WDELHFSN</t>
  </si>
  <si>
    <t>SubAna_pep023</t>
  </si>
  <si>
    <t>WEELHFSN</t>
  </si>
  <si>
    <t>SubAna_pep024</t>
  </si>
  <si>
    <t>WFELHFSN</t>
  </si>
  <si>
    <t>SubAna_pep025</t>
  </si>
  <si>
    <t>WGELHFSN</t>
  </si>
  <si>
    <t>SubAna_pep026</t>
  </si>
  <si>
    <t>WHELHFSN</t>
  </si>
  <si>
    <t>SubAna_pep027</t>
  </si>
  <si>
    <t>WIELHFSN</t>
  </si>
  <si>
    <t>SubAna_pep028</t>
  </si>
  <si>
    <t>WKELHFSN</t>
  </si>
  <si>
    <t>SubAna_pep029</t>
  </si>
  <si>
    <t>WLELHFSN</t>
  </si>
  <si>
    <t>SubAna_pep030</t>
  </si>
  <si>
    <t>WMELHFSN</t>
  </si>
  <si>
    <t>SubAna_pep031</t>
  </si>
  <si>
    <t>WNELHFSN</t>
  </si>
  <si>
    <t>SubAna_pep032</t>
  </si>
  <si>
    <t>WPELHFSN</t>
  </si>
  <si>
    <t>SubAna_pep033</t>
  </si>
  <si>
    <t>WQELHFSN</t>
  </si>
  <si>
    <t>SubAna_pep034</t>
  </si>
  <si>
    <t>WRELHFSN</t>
  </si>
  <si>
    <t>SubAna_pep035</t>
  </si>
  <si>
    <t>WSELHFSN</t>
  </si>
  <si>
    <t>SubAna_pep036</t>
  </si>
  <si>
    <t>WTELHFSN</t>
  </si>
  <si>
    <t>SubAna_pep037</t>
  </si>
  <si>
    <t>WWELHFSN</t>
  </si>
  <si>
    <t>SubAna_pep038</t>
  </si>
  <si>
    <t>WYELHFSN</t>
  </si>
  <si>
    <t>SubAna_pep039</t>
  </si>
  <si>
    <t>WVALHFSN</t>
  </si>
  <si>
    <t>SubAna_pep040</t>
  </si>
  <si>
    <t>WVCLHFSN</t>
  </si>
  <si>
    <t>SubAna_pep041</t>
  </si>
  <si>
    <t>WVDLHFSN</t>
  </si>
  <si>
    <t>SubAna_pep042</t>
  </si>
  <si>
    <t>WVFLHFSN</t>
  </si>
  <si>
    <t>SubAna_pep043</t>
  </si>
  <si>
    <t>WVGLHFSN</t>
  </si>
  <si>
    <t>SubAna_pep044</t>
  </si>
  <si>
    <t>WVHLHFSN</t>
  </si>
  <si>
    <t>SubAna_pep045</t>
  </si>
  <si>
    <t>WVILHFSN</t>
  </si>
  <si>
    <t>SubAna_pep046</t>
  </si>
  <si>
    <t>WVKLHFSN</t>
  </si>
  <si>
    <t>SubAna_pep047</t>
  </si>
  <si>
    <t>WVLLHFSN</t>
  </si>
  <si>
    <t>SubAna_pep048</t>
  </si>
  <si>
    <t>WVMLHFSN</t>
  </si>
  <si>
    <t>SubAna_pep049</t>
  </si>
  <si>
    <t>WVNLHFSN</t>
  </si>
  <si>
    <t>SubAna_pep050</t>
  </si>
  <si>
    <t>WVPLHFSN</t>
  </si>
  <si>
    <t>SubAna_pep051</t>
  </si>
  <si>
    <t>WVQLHFSN</t>
  </si>
  <si>
    <t>SubAna_pep052</t>
  </si>
  <si>
    <t>WVRLHFSN</t>
  </si>
  <si>
    <t>SubAna_pep053</t>
  </si>
  <si>
    <t>WVSLHFSN</t>
  </si>
  <si>
    <t>SubAna_pep054</t>
  </si>
  <si>
    <t>WVTLHFSN</t>
  </si>
  <si>
    <t>SubAna_pep055</t>
  </si>
  <si>
    <t>WVVLHFSN</t>
  </si>
  <si>
    <t>SubAna_pep056</t>
  </si>
  <si>
    <t>WVWLHFSN</t>
  </si>
  <si>
    <t>SubAna_pep057</t>
  </si>
  <si>
    <t>WVYLHFSN</t>
  </si>
  <si>
    <t>SubAna_pep058</t>
  </si>
  <si>
    <t>WVEAHFSN</t>
  </si>
  <si>
    <t>SubAna_pep059</t>
  </si>
  <si>
    <t>WVECHFSN</t>
  </si>
  <si>
    <t>SubAna_pep060</t>
  </si>
  <si>
    <t>WVEDHFSN</t>
  </si>
  <si>
    <t>SubAna_pep061</t>
  </si>
  <si>
    <t>WVEEHFSN</t>
  </si>
  <si>
    <t>SubAna_pep062</t>
  </si>
  <si>
    <t>WVEFHFSN</t>
  </si>
  <si>
    <t>SubAna_pep063</t>
  </si>
  <si>
    <t>WVEGHFSN</t>
  </si>
  <si>
    <t>SubAna_pep064</t>
  </si>
  <si>
    <t>WVEHHFSN</t>
  </si>
  <si>
    <t>SubAna_pep065</t>
  </si>
  <si>
    <t>WVEIHFSN</t>
  </si>
  <si>
    <t>SubAna_pep066</t>
  </si>
  <si>
    <t>WVEKHFSN</t>
  </si>
  <si>
    <t>SubAna_pep067</t>
  </si>
  <si>
    <t>WVEMHFSN</t>
  </si>
  <si>
    <t>SubAna_pep068</t>
  </si>
  <si>
    <t>WVENHFSN</t>
  </si>
  <si>
    <t>SubAna_pep069</t>
  </si>
  <si>
    <t>WVEPHFSN</t>
  </si>
  <si>
    <t>SubAna_pep070</t>
  </si>
  <si>
    <t>WVEQHFSN</t>
  </si>
  <si>
    <t>SubAna_pep071</t>
  </si>
  <si>
    <t>WVERHFSN</t>
  </si>
  <si>
    <t>SubAna_pep072</t>
  </si>
  <si>
    <t>WVESHFSN</t>
  </si>
  <si>
    <t>SubAna_pep073</t>
  </si>
  <si>
    <t>WVETHFSN</t>
  </si>
  <si>
    <t>SubAna_pep074</t>
  </si>
  <si>
    <t>WVEVHFSN</t>
  </si>
  <si>
    <t>SubAna_pep075</t>
  </si>
  <si>
    <t>WVEWHFSN</t>
  </si>
  <si>
    <t>SubAna_pep076</t>
  </si>
  <si>
    <t>WVEYHFSN</t>
  </si>
  <si>
    <t>SubAna_pep077</t>
  </si>
  <si>
    <t>WVELAFSN</t>
  </si>
  <si>
    <t>SubAna_pep078</t>
  </si>
  <si>
    <t>WVELCFSN</t>
  </si>
  <si>
    <t>SubAna_pep079</t>
  </si>
  <si>
    <t>WVELDFSN</t>
  </si>
  <si>
    <t>SubAna_pep080</t>
  </si>
  <si>
    <t>WVELEFSN</t>
  </si>
  <si>
    <t>SubAna_pep081</t>
  </si>
  <si>
    <t>WVELFFSN</t>
  </si>
  <si>
    <t>SubAna_pep082</t>
  </si>
  <si>
    <t>WVELGFSN</t>
  </si>
  <si>
    <t>SubAna_pep083</t>
  </si>
  <si>
    <t>WVELIFSN</t>
  </si>
  <si>
    <t>SubAna_pep084</t>
  </si>
  <si>
    <t>WVELKFSN</t>
  </si>
  <si>
    <t>SubAna_pep085</t>
  </si>
  <si>
    <t>WVELLFSN</t>
  </si>
  <si>
    <t>SubAna_pep086</t>
  </si>
  <si>
    <t>WVELMFSN</t>
  </si>
  <si>
    <t>SubAna_pep087</t>
  </si>
  <si>
    <t>WVELNFSN</t>
  </si>
  <si>
    <t>SubAna_pep088</t>
  </si>
  <si>
    <t>WVELPFSN</t>
  </si>
  <si>
    <t>SubAna_pep089</t>
  </si>
  <si>
    <t>WVELQFSN</t>
  </si>
  <si>
    <t>SubAna_pep090</t>
  </si>
  <si>
    <t>WVELRFSN</t>
  </si>
  <si>
    <t>SubAna_pep091</t>
  </si>
  <si>
    <t>WVELSFSN</t>
  </si>
  <si>
    <t>SubAna_pep092</t>
  </si>
  <si>
    <t>WVELTFSN</t>
  </si>
  <si>
    <t>SubAna_pep093</t>
  </si>
  <si>
    <t>WVELVFSN</t>
  </si>
  <si>
    <t>SubAna_pep094</t>
  </si>
  <si>
    <t>WVELWFSN</t>
  </si>
  <si>
    <t>SubAna_pep095</t>
  </si>
  <si>
    <t>WVELYFSN</t>
  </si>
  <si>
    <t>SubAna_pep096</t>
  </si>
  <si>
    <t>WVELHASN</t>
  </si>
  <si>
    <t>SubAna_pep097</t>
  </si>
  <si>
    <t>WVELHCSN</t>
  </si>
  <si>
    <t>SubAna_pep098</t>
  </si>
  <si>
    <t>WVELHDSN</t>
  </si>
  <si>
    <t>SubAna_pep099</t>
  </si>
  <si>
    <t>WVELHESN</t>
  </si>
  <si>
    <t>SubAna_pep100</t>
  </si>
  <si>
    <t>WVELHGSN</t>
  </si>
  <si>
    <t>SubAna_pep101</t>
  </si>
  <si>
    <t>WVELHHSN</t>
  </si>
  <si>
    <t>SubAna_pep102</t>
  </si>
  <si>
    <t>WVELHISN</t>
  </si>
  <si>
    <t>SubAna_pep103</t>
  </si>
  <si>
    <t>WVELHKSN</t>
  </si>
  <si>
    <t>SubAna_pep104</t>
  </si>
  <si>
    <t>WVELHLSN</t>
  </si>
  <si>
    <t>SubAna_pep105</t>
  </si>
  <si>
    <t>WVELHMSN</t>
  </si>
  <si>
    <t>SubAna_pep106</t>
  </si>
  <si>
    <t>WVELHNSN</t>
  </si>
  <si>
    <t>SubAna_pep107</t>
  </si>
  <si>
    <t>WVELHPSN</t>
  </si>
  <si>
    <t>SubAna_pep108</t>
  </si>
  <si>
    <t>WVELHQSN</t>
  </si>
  <si>
    <t>SubAna_pep109</t>
  </si>
  <si>
    <t>WVELHRSN</t>
  </si>
  <si>
    <t>SubAna_pep110</t>
  </si>
  <si>
    <t>WVELHSSN</t>
  </si>
  <si>
    <t>SubAna_pep111</t>
  </si>
  <si>
    <t>WVELHTSN</t>
  </si>
  <si>
    <t>SubAna_pep112</t>
  </si>
  <si>
    <t>WVELHVSN</t>
  </si>
  <si>
    <t>SubAna_pep113</t>
  </si>
  <si>
    <t>WVELHWSN</t>
  </si>
  <si>
    <t>SubAna_pep114</t>
  </si>
  <si>
    <t>WVELHYSN</t>
  </si>
  <si>
    <t>SubAna_pep115</t>
  </si>
  <si>
    <t>WVELHFAN</t>
  </si>
  <si>
    <t>SubAna_pep116</t>
  </si>
  <si>
    <t>WVELHFCN</t>
  </si>
  <si>
    <t>SubAna_pep117</t>
  </si>
  <si>
    <t>WVELHFDN</t>
  </si>
  <si>
    <t>SubAna_pep118</t>
  </si>
  <si>
    <t>WVELHFEN</t>
  </si>
  <si>
    <t>SubAna_pep119</t>
  </si>
  <si>
    <t>WVELHFFN</t>
  </si>
  <si>
    <t>SubAna_pep120</t>
  </si>
  <si>
    <t>WVELHFGN</t>
  </si>
  <si>
    <t>SubAna_pep121</t>
  </si>
  <si>
    <t>WVELHFHN</t>
  </si>
  <si>
    <t>SubAna_pep122</t>
  </si>
  <si>
    <t>WVELHFIN</t>
  </si>
  <si>
    <t>SubAna_pep123</t>
  </si>
  <si>
    <t>WVELHFKN</t>
  </si>
  <si>
    <t>SubAna_pep124</t>
  </si>
  <si>
    <t>WVELHFLN</t>
  </si>
  <si>
    <t>SubAna_pep125</t>
  </si>
  <si>
    <t>WVELHFMN</t>
  </si>
  <si>
    <t>SubAna_pep126</t>
  </si>
  <si>
    <t>WVELHFNN</t>
  </si>
  <si>
    <t>SubAna_pep127</t>
  </si>
  <si>
    <t>WVELHFPN</t>
  </si>
  <si>
    <t>SubAna_pep128</t>
  </si>
  <si>
    <t>WVELHFQN</t>
  </si>
  <si>
    <t>SubAna_pep129</t>
  </si>
  <si>
    <t>WVELHFRN</t>
  </si>
  <si>
    <t>SubAna_pep130</t>
  </si>
  <si>
    <t>WVELHFTN</t>
  </si>
  <si>
    <t>SubAna_pep131</t>
  </si>
  <si>
    <t>WVELHFVN</t>
  </si>
  <si>
    <t>SubAna_pep132</t>
  </si>
  <si>
    <t>WVELHFWN</t>
  </si>
  <si>
    <t>SubAna_pep133</t>
  </si>
  <si>
    <t>WVELHFYN</t>
  </si>
  <si>
    <t>SubAna_pep134</t>
  </si>
  <si>
    <t>WVELHFSA</t>
  </si>
  <si>
    <t>SubAna_pep135</t>
  </si>
  <si>
    <t>WVELHFSC</t>
  </si>
  <si>
    <t>SubAna_pep136</t>
  </si>
  <si>
    <t>WVELHFSD</t>
  </si>
  <si>
    <t>SubAna_pep137</t>
  </si>
  <si>
    <t>WVELHFSE</t>
  </si>
  <si>
    <t>SubAna_pep138</t>
  </si>
  <si>
    <t>WVELHFSF</t>
  </si>
  <si>
    <t>SubAna_pep139</t>
  </si>
  <si>
    <t>WVELHFSG</t>
  </si>
  <si>
    <t>SubAna_pep140</t>
  </si>
  <si>
    <t>WVELHFSH</t>
  </si>
  <si>
    <t>SubAna_pep141</t>
  </si>
  <si>
    <t>WVELHFSI</t>
  </si>
  <si>
    <t>SubAna_pep142</t>
  </si>
  <si>
    <t>WVELHFSK</t>
  </si>
  <si>
    <t>SubAna_pep143</t>
  </si>
  <si>
    <t>WVELHFSL</t>
  </si>
  <si>
    <t>SubAna_pep144</t>
  </si>
  <si>
    <t>WVELHFSM</t>
  </si>
  <si>
    <t>SubAna_pep145</t>
  </si>
  <si>
    <t>WVELHFSP</t>
  </si>
  <si>
    <t>SubAna_pep146</t>
  </si>
  <si>
    <t>WVELHFSQ</t>
  </si>
  <si>
    <t>SubAna_pep147</t>
  </si>
  <si>
    <t>WVELHFSR</t>
  </si>
  <si>
    <t>SubAna_pep148</t>
  </si>
  <si>
    <t>WVELHFSS</t>
  </si>
  <si>
    <t>SubAna_pep149</t>
  </si>
  <si>
    <t>WVELHFST</t>
  </si>
  <si>
    <t>SubAna_pep150</t>
  </si>
  <si>
    <t>WVELHFSV</t>
  </si>
  <si>
    <t>SubAna_pep151</t>
  </si>
  <si>
    <t>WVELHFSW</t>
  </si>
  <si>
    <t>SubAna_pep152</t>
  </si>
  <si>
    <t>WVELHFSY</t>
  </si>
  <si>
    <t>SubAna_pep153</t>
  </si>
  <si>
    <t>Labelled_protein</t>
  </si>
  <si>
    <t>AAQSGEENLQGSWVELHFSN</t>
  </si>
  <si>
    <t>double Ala Peptide_001</t>
  </si>
  <si>
    <t>MAASGEENLQGSWVELHFSN</t>
  </si>
  <si>
    <t>double Ala Peptide_002</t>
  </si>
  <si>
    <t>MSAAGEENLQGSWVELHFSN</t>
  </si>
  <si>
    <t>double Ala Peptide_003</t>
  </si>
  <si>
    <t>MSQAAEENLQGSWVELHFSN</t>
  </si>
  <si>
    <t>double Ala Peptide_004</t>
  </si>
  <si>
    <t>MSQSAAENLQGSWVELHFSN</t>
  </si>
  <si>
    <t>double Ala Peptide_005</t>
  </si>
  <si>
    <t>MSQSGAANLQGSWVELHFSN</t>
  </si>
  <si>
    <t>double Ala Peptide_006</t>
  </si>
  <si>
    <t>MSQSGEAALQGSWVELHFSN</t>
  </si>
  <si>
    <t>double Ala Peptide_007</t>
  </si>
  <si>
    <t>MSQSGEEAAQGSWVELHFSN</t>
  </si>
  <si>
    <t>double Ala Peptide_008</t>
  </si>
  <si>
    <t>MSQSGEENAAGSWVELHFSN</t>
  </si>
  <si>
    <t>double Ala Peptide_009</t>
  </si>
  <si>
    <t>MSQSGEENLAASWVELHFSN</t>
  </si>
  <si>
    <t>double Ala Peptide_010</t>
  </si>
  <si>
    <t>MSQSGEENLQAAWVELHFSN</t>
  </si>
  <si>
    <t>double Ala Peptide_011</t>
  </si>
  <si>
    <t>MSQSGEENLQGAAVELHFSN</t>
  </si>
  <si>
    <t>double Ala Peptide_012</t>
  </si>
  <si>
    <t>MSQSGEENLQGSAAELHFSN</t>
  </si>
  <si>
    <t>double Ala Peptide_013</t>
  </si>
  <si>
    <t>MSQSGEENLQGSWAALHFSN</t>
  </si>
  <si>
    <t>double Ala Peptide_014</t>
  </si>
  <si>
    <t>MSQSGEENLQGSWVAAHFSN</t>
  </si>
  <si>
    <t>double Ala Peptide_015</t>
  </si>
  <si>
    <t>MSQSGEENLQGSWVEAAFSN</t>
  </si>
  <si>
    <t>double Ala Peptide_016</t>
  </si>
  <si>
    <t>MSQSGEENLQGSWVELAASN</t>
  </si>
  <si>
    <t>double Ala Peptide_017</t>
  </si>
  <si>
    <t>MSQSGEENLQGSWVELHAAN</t>
  </si>
  <si>
    <t>double Ala Peptide_018</t>
  </si>
  <si>
    <t>MSQSGEENLQGSWVELHFAA</t>
  </si>
  <si>
    <t>double Ala Peptide_019</t>
  </si>
  <si>
    <t>MSQSGEENLQGSWVALHFSN</t>
  </si>
  <si>
    <t>substitution_E15-&gt;A</t>
  </si>
  <si>
    <t>MSQSGEENLQGSWVCLHFSN</t>
  </si>
  <si>
    <t>substitution_E15-&gt;C</t>
  </si>
  <si>
    <t>MSQSGEENLQGSWVDLHFSN</t>
  </si>
  <si>
    <t>substitution_E15-&gt;D</t>
  </si>
  <si>
    <t>MSQSGEENLQGSWVFLHFSN</t>
  </si>
  <si>
    <t>substitution_E15-&gt;F</t>
  </si>
  <si>
    <t>MSQSGEENLQGSWVGLHFSN</t>
  </si>
  <si>
    <t>substitution_E15-&gt;G</t>
  </si>
  <si>
    <t>MSQSGEENLQGSWVHLHFSN</t>
  </si>
  <si>
    <t>substitution_E15-&gt;H</t>
  </si>
  <si>
    <t>MSQSGEENLQGSWVILHFSN</t>
  </si>
  <si>
    <t>substitution_E15-&gt;I</t>
  </si>
  <si>
    <t>MSQSGEENLQGSWVKLHFSN</t>
  </si>
  <si>
    <t>substitution_E15-&gt;K</t>
  </si>
  <si>
    <t>MSQSGEENLQGSWVLLHFSN</t>
  </si>
  <si>
    <t>substitution_E15-&gt;L</t>
  </si>
  <si>
    <t>MSQSGEENLQGSWVMLHFSN</t>
  </si>
  <si>
    <t>substitution_E15-&gt;M</t>
  </si>
  <si>
    <t>MSQSGEENLQGSWVNLHFSN</t>
  </si>
  <si>
    <t>substitution_E15-&gt;N</t>
  </si>
  <si>
    <t>MSQSGEENLQGSWVPLHFSN</t>
  </si>
  <si>
    <t>substitution_E15-&gt;P</t>
  </si>
  <si>
    <t>MSQSGEENLQGSWVQLHFSN</t>
  </si>
  <si>
    <t>substitution_E15-&gt;Q</t>
  </si>
  <si>
    <t>MSQSGEENLQGSWVRLHFSN</t>
  </si>
  <si>
    <t>substitution_E15-&gt;R</t>
  </si>
  <si>
    <t>MSQSGEENLQGSWVSLHFSN</t>
  </si>
  <si>
    <t>substitution_E15-&gt;S</t>
  </si>
  <si>
    <t>MSQSGEENLQGSWVTLHFSN</t>
  </si>
  <si>
    <t>substitution_E15-&gt;T</t>
  </si>
  <si>
    <t>MSQSGEENLQGSWVVLHFSN</t>
  </si>
  <si>
    <t>substitution_E15-&gt;V</t>
  </si>
  <si>
    <t>MSQSGEENLQGSWVWLHFSN</t>
  </si>
  <si>
    <t>substitution_E15-&gt;W</t>
  </si>
  <si>
    <t>MSQSGEENLQGSWVYLHFSN</t>
  </si>
  <si>
    <t>substitution_E15-&gt;Y</t>
  </si>
  <si>
    <t>MSQSGAENLQGSWVELHFSN</t>
  </si>
  <si>
    <t>substitution_E6-&gt;A</t>
  </si>
  <si>
    <t>MSQSGCENLQGSWVELHFSN</t>
  </si>
  <si>
    <t>substitution_E6-&gt;C</t>
  </si>
  <si>
    <t>MSQSGDENLQGSWVELHFSN</t>
  </si>
  <si>
    <t>substitution_E6-&gt;D</t>
  </si>
  <si>
    <t>MSQSGFENLQGSWVELHFSN</t>
  </si>
  <si>
    <t>substitution_E6-&gt;F</t>
  </si>
  <si>
    <t>MSQSGGENLQGSWVELHFSN</t>
  </si>
  <si>
    <t>substitution_E6-&gt;G</t>
  </si>
  <si>
    <t>MSQSGHENLQGSWVELHFSN</t>
  </si>
  <si>
    <t>substitution_E6-&gt;H</t>
  </si>
  <si>
    <t>MSQSGIENLQGSWVELHFSN</t>
  </si>
  <si>
    <t>substitution_E6-&gt;I</t>
  </si>
  <si>
    <t>MSQSGKENLQGSWVELHFSN</t>
  </si>
  <si>
    <t>substitution_E6-&gt;K</t>
  </si>
  <si>
    <t>MSQSGLENLQGSWVELHFSN</t>
  </si>
  <si>
    <t>substitution_E6-&gt;L</t>
  </si>
  <si>
    <t>MSQSGMENLQGSWVELHFSN</t>
  </si>
  <si>
    <t>substitution_E6-&gt;M</t>
  </si>
  <si>
    <t>MSQSGNENLQGSWVELHFSN</t>
  </si>
  <si>
    <t>substitution_E6-&gt;N</t>
  </si>
  <si>
    <t>MSQSGPENLQGSWVELHFSN</t>
  </si>
  <si>
    <t>substitution_E6-&gt;P</t>
  </si>
  <si>
    <t>MSQSGQENLQGSWVELHFSN</t>
  </si>
  <si>
    <t>substitution_E6-&gt;Q</t>
  </si>
  <si>
    <t>MSQSGRENLQGSWVELHFSN</t>
  </si>
  <si>
    <t>substitution_E6-&gt;R</t>
  </si>
  <si>
    <t>MSQSGSENLQGSWVELHFSN</t>
  </si>
  <si>
    <t>substitution_E6-&gt;S</t>
  </si>
  <si>
    <t>MSQSGTENLQGSWVELHFSN</t>
  </si>
  <si>
    <t>substitution_E6-&gt;T</t>
  </si>
  <si>
    <t>MSQSGVENLQGSWVELHFSN</t>
  </si>
  <si>
    <t>substitution_E6-&gt;V</t>
  </si>
  <si>
    <t>MSQSGWENLQGSWVELHFSN</t>
  </si>
  <si>
    <t>substitution_E6-&gt;W</t>
  </si>
  <si>
    <t>MSQSGYENLQGSWVELHFSN</t>
  </si>
  <si>
    <t>substitution_E6-&gt;Y</t>
  </si>
  <si>
    <t>MSQSGEANLQGSWVELHFSN</t>
  </si>
  <si>
    <t>substitution_E7-&gt;A</t>
  </si>
  <si>
    <t>MSQSGECNLQGSWVELHFSN</t>
  </si>
  <si>
    <t>substitution_E7-&gt;C</t>
  </si>
  <si>
    <t>MSQSGEDNLQGSWVELHFSN</t>
  </si>
  <si>
    <t>substitution_E7-&gt;D</t>
  </si>
  <si>
    <t>MSQSGEFNLQGSWVELHFSN</t>
  </si>
  <si>
    <t>substitution_E7-&gt;F</t>
  </si>
  <si>
    <t>MSQSGEGNLQGSWVELHFSN</t>
  </si>
  <si>
    <t>substitution_E7-&gt;G</t>
  </si>
  <si>
    <t>MSQSGEHNLQGSWVELHFSN</t>
  </si>
  <si>
    <t>substitution_E7-&gt;H</t>
  </si>
  <si>
    <t>MSQSGEINLQGSWVELHFSN</t>
  </si>
  <si>
    <t>substitution_E7-&gt;I</t>
  </si>
  <si>
    <t>MSQSGEKNLQGSWVELHFSN</t>
  </si>
  <si>
    <t>substitution_E7-&gt;K</t>
  </si>
  <si>
    <t>MSQSGELNLQGSWVELHFSN</t>
  </si>
  <si>
    <t>substitution_E7-&gt;L</t>
  </si>
  <si>
    <t>MSQSGEMNLQGSWVELHFSN</t>
  </si>
  <si>
    <t>substitution_E7-&gt;M</t>
  </si>
  <si>
    <t>MSQSGENNLQGSWVELHFSN</t>
  </si>
  <si>
    <t>substitution_E7-&gt;N</t>
  </si>
  <si>
    <t>MSQSGEPNLQGSWVELHFSN</t>
  </si>
  <si>
    <t>substitution_E7-&gt;P</t>
  </si>
  <si>
    <t>MSQSGEQNLQGSWVELHFSN</t>
  </si>
  <si>
    <t>substitution_E7-&gt;Q</t>
  </si>
  <si>
    <t>MSQSGERNLQGSWVELHFSN</t>
  </si>
  <si>
    <t>substitution_E7-&gt;R</t>
  </si>
  <si>
    <t>MSQSGESNLQGSWVELHFSN</t>
  </si>
  <si>
    <t>substitution_E7-&gt;S</t>
  </si>
  <si>
    <t>MSQSGETNLQGSWVELHFSN</t>
  </si>
  <si>
    <t>substitution_E7-&gt;T</t>
  </si>
  <si>
    <t>MSQSGEVNLQGSWVELHFSN</t>
  </si>
  <si>
    <t>substitution_E7-&gt;V</t>
  </si>
  <si>
    <t>MSQSGEWNLQGSWVELHFSN</t>
  </si>
  <si>
    <t>substitution_E7-&gt;W</t>
  </si>
  <si>
    <t>MSQSGEYNLQGSWVELHFSN</t>
  </si>
  <si>
    <t>substitution_E7-&gt;Y</t>
  </si>
  <si>
    <t>MSQSGEENLQGSWVELHASN</t>
  </si>
  <si>
    <t>substitution_F18-&gt;A</t>
  </si>
  <si>
    <t>MSQSGEENLQGSWVELHCSN</t>
  </si>
  <si>
    <t>substitution_F18-&gt;C</t>
  </si>
  <si>
    <t>MSQSGEENLQGSWVELHDSN</t>
  </si>
  <si>
    <t>substitution_F18-&gt;D</t>
  </si>
  <si>
    <t>MSQSGEENLQGSWVELHESN</t>
  </si>
  <si>
    <t>substitution_F18-&gt;E</t>
  </si>
  <si>
    <t>MSQSGEENLQGSWVELHGSN</t>
  </si>
  <si>
    <t>substitution_F18-&gt;G</t>
  </si>
  <si>
    <t>MSQSGEENLQGSWVELHHSN</t>
  </si>
  <si>
    <t>substitution_F18-&gt;H</t>
  </si>
  <si>
    <t>MSQSGEENLQGSWVELHISN</t>
  </si>
  <si>
    <t>substitution_F18-&gt;I</t>
  </si>
  <si>
    <t>MSQSGEENLQGSWVELHKSN</t>
  </si>
  <si>
    <t>substitution_F18-&gt;K</t>
  </si>
  <si>
    <t>MSQSGEENLQGSWVELHLSN</t>
  </si>
  <si>
    <t>substitution_F18-&gt;L</t>
  </si>
  <si>
    <t>MSQSGEENLQGSWVELHMSN</t>
  </si>
  <si>
    <t>substitution_F18-&gt;M</t>
  </si>
  <si>
    <t>MSQSGEENLQGSWVELHNSN</t>
  </si>
  <si>
    <t>substitution_F18-&gt;N</t>
  </si>
  <si>
    <t>MSQSGEENLQGSWVELHPSN</t>
  </si>
  <si>
    <t>substitution_F18-&gt;P</t>
  </si>
  <si>
    <t>MSQSGEENLQGSWVELHQSN</t>
  </si>
  <si>
    <t>substitution_F18-&gt;Q</t>
  </si>
  <si>
    <t>MSQSGEENLQGSWVELHRSN</t>
  </si>
  <si>
    <t>substitution_F18-&gt;R</t>
  </si>
  <si>
    <t>MSQSGEENLQGSWVELHSSN</t>
  </si>
  <si>
    <t>substitution_F18-&gt;S</t>
  </si>
  <si>
    <t>MSQSGEENLQGSWVELHTSN</t>
  </si>
  <si>
    <t>substitution_F18-&gt;T</t>
  </si>
  <si>
    <t>MSQSGEENLQGSWVELHVSN</t>
  </si>
  <si>
    <t>substitution_F18-&gt;V</t>
  </si>
  <si>
    <t>MSQSGEENLQGSWVELHWSN</t>
  </si>
  <si>
    <t>substitution_F18-&gt;W</t>
  </si>
  <si>
    <t>MSQSGEENLQGSWVELHYSN</t>
  </si>
  <si>
    <t>substitution_F18-&gt;Y</t>
  </si>
  <si>
    <t>MSQSGEENLQASWVELHFSN</t>
  </si>
  <si>
    <t>substitution_G11-&gt;A</t>
  </si>
  <si>
    <t>MSQSGEENLQCSWVELHFSN</t>
  </si>
  <si>
    <t>substitution_G11-&gt;C</t>
  </si>
  <si>
    <t>MSQSGEENLQDSWVELHFSN</t>
  </si>
  <si>
    <t>substitution_G11-&gt;D</t>
  </si>
  <si>
    <t>MSQSGEENLQESWVELHFSN</t>
  </si>
  <si>
    <t>substitution_G11-&gt;E</t>
  </si>
  <si>
    <t>MSQSGEENLQFSWVELHFSN</t>
  </si>
  <si>
    <t>substitution_G11-&gt;F</t>
  </si>
  <si>
    <t>MSQSGEENLQHSWVELHFSN</t>
  </si>
  <si>
    <t>substitution_G11-&gt;H</t>
  </si>
  <si>
    <t>MSQSGEENLQISWVELHFSN</t>
  </si>
  <si>
    <t>substitution_G11-&gt;I</t>
  </si>
  <si>
    <t>MSQSGEENLQKSWVELHFSN</t>
  </si>
  <si>
    <t>substitution_G11-&gt;K</t>
  </si>
  <si>
    <t>MSQSGEENLQLSWVELHFSN</t>
  </si>
  <si>
    <t>substitution_G11-&gt;L</t>
  </si>
  <si>
    <t>MSQSGEENLQMSWVELHFSN</t>
  </si>
  <si>
    <t>substitution_G11-&gt;M</t>
  </si>
  <si>
    <t>MSQSGEENLQNSWVELHFSN</t>
  </si>
  <si>
    <t>substitution_G11-&gt;N</t>
  </si>
  <si>
    <t>MSQSGEENLQPSWVELHFSN</t>
  </si>
  <si>
    <t>substitution_G11-&gt;P</t>
  </si>
  <si>
    <t>MSQSGEENLQQSWVELHFSN</t>
  </si>
  <si>
    <t>substitution_G11-&gt;Q</t>
  </si>
  <si>
    <t>MSQSGEENLQRSWVELHFSN</t>
  </si>
  <si>
    <t>substitution_G11-&gt;R</t>
  </si>
  <si>
    <t>MSQSGEENLQSSWVELHFSN</t>
  </si>
  <si>
    <t>substitution_G11-&gt;S</t>
  </si>
  <si>
    <t>MSQSGEENLQTSWVELHFSN</t>
  </si>
  <si>
    <t>substitution_G11-&gt;T</t>
  </si>
  <si>
    <t>MSQSGEENLQVSWVELHFSN</t>
  </si>
  <si>
    <t>substitution_G11-&gt;V</t>
  </si>
  <si>
    <t>MSQSGEENLQWSWVELHFSN</t>
  </si>
  <si>
    <t>substitution_G11-&gt;W</t>
  </si>
  <si>
    <t>MSQSGEENLQYSWVELHFSN</t>
  </si>
  <si>
    <t>substitution_G11-&gt;Y</t>
  </si>
  <si>
    <t>MSQSAEENLQGSWVELHFSN</t>
  </si>
  <si>
    <t>substitution_G5-&gt;A</t>
  </si>
  <si>
    <t>MSQSCEENLQGSWVELHFSN</t>
  </si>
  <si>
    <t>substitution_G5-&gt;C</t>
  </si>
  <si>
    <t>MSQSDEENLQGSWVELHFSN</t>
  </si>
  <si>
    <t>substitution_G5-&gt;D</t>
  </si>
  <si>
    <t>MSQSEEENLQGSWVELHFSN</t>
  </si>
  <si>
    <t>substitution_G5-&gt;E</t>
  </si>
  <si>
    <t>MSQSFEENLQGSWVELHFSN</t>
  </si>
  <si>
    <t>substitution_G5-&gt;F</t>
  </si>
  <si>
    <t>MSQSHEENLQGSWVELHFSN</t>
  </si>
  <si>
    <t>substitution_G5-&gt;H</t>
  </si>
  <si>
    <t>MSQSIEENLQGSWVELHFSN</t>
  </si>
  <si>
    <t>substitution_G5-&gt;I</t>
  </si>
  <si>
    <t>MSQSKEENLQGSWVELHFSN</t>
  </si>
  <si>
    <t>substitution_G5-&gt;K</t>
  </si>
  <si>
    <t>MSQSLEENLQGSWVELHFSN</t>
  </si>
  <si>
    <t>substitution_G5-&gt;L</t>
  </si>
  <si>
    <t>MSQSMEENLQGSWVELHFSN</t>
  </si>
  <si>
    <t>substitution_G5-&gt;M</t>
  </si>
  <si>
    <t>MSQSNEENLQGSWVELHFSN</t>
  </si>
  <si>
    <t>substitution_G5-&gt;N</t>
  </si>
  <si>
    <t>MSQSPEENLQGSWVELHFSN</t>
  </si>
  <si>
    <t>substitution_G5-&gt;P</t>
  </si>
  <si>
    <t>MSQSQEENLQGSWVELHFSN</t>
  </si>
  <si>
    <t>substitution_G5-&gt;Q</t>
  </si>
  <si>
    <t>MSQSREENLQGSWVELHFSN</t>
  </si>
  <si>
    <t>substitution_G5-&gt;R</t>
  </si>
  <si>
    <t>MSQSSEENLQGSWVELHFSN</t>
  </si>
  <si>
    <t>substitution_G5-&gt;S</t>
  </si>
  <si>
    <t>MSQSTEENLQGSWVELHFSN</t>
  </si>
  <si>
    <t>substitution_G5-&gt;T</t>
  </si>
  <si>
    <t>MSQSVEENLQGSWVELHFSN</t>
  </si>
  <si>
    <t>substitution_G5-&gt;V</t>
  </si>
  <si>
    <t>MSQSWEENLQGSWVELHFSN</t>
  </si>
  <si>
    <t>substitution_G5-&gt;W</t>
  </si>
  <si>
    <t>MSQSYEENLQGSWVELHFSN</t>
  </si>
  <si>
    <t>substitution_G5-&gt;Y</t>
  </si>
  <si>
    <t>MSQSGEENLQGSWVELAFSN</t>
  </si>
  <si>
    <t>substitution_H17-&gt;A</t>
  </si>
  <si>
    <t>MSQSGEENLQGSWVELCFSN</t>
  </si>
  <si>
    <t>substitution_H17-&gt;C</t>
  </si>
  <si>
    <t>MSQSGEENLQGSWVELDFSN</t>
  </si>
  <si>
    <t>substitution_H17-&gt;D</t>
  </si>
  <si>
    <t>MSQSGEENLQGSWVELEFSN</t>
  </si>
  <si>
    <t>substitution_H17-&gt;E</t>
  </si>
  <si>
    <t>MSQSGEENLQGSWVELFFSN</t>
  </si>
  <si>
    <t>substitution_H17-&gt;F</t>
  </si>
  <si>
    <t>MSQSGEENLQGSWVELGFSN</t>
  </si>
  <si>
    <t>substitution_H17-&gt;G</t>
  </si>
  <si>
    <t>MSQSGEENLQGSWVELIFSN</t>
  </si>
  <si>
    <t>substitution_H17-&gt;I</t>
  </si>
  <si>
    <t>MSQSGEENLQGSWVELKFSN</t>
  </si>
  <si>
    <t>substitution_H17-&gt;K</t>
  </si>
  <si>
    <t>MSQSGEENLQGSWVELLFSN</t>
  </si>
  <si>
    <t>substitution_H17-&gt;L</t>
  </si>
  <si>
    <t>MSQSGEENLQGSWVELMFSN</t>
  </si>
  <si>
    <t>substitution_H17-&gt;M</t>
  </si>
  <si>
    <t>MSQSGEENLQGSWVELNFSN</t>
  </si>
  <si>
    <t>substitution_H17-&gt;N</t>
  </si>
  <si>
    <t>MSQSGEENLQGSWVELPFSN</t>
  </si>
  <si>
    <t>substitution_H17-&gt;P</t>
  </si>
  <si>
    <t>MSQSGEENLQGSWVELQFSN</t>
  </si>
  <si>
    <t>substitution_H17-&gt;Q</t>
  </si>
  <si>
    <t>MSQSGEENLQGSWVELRFSN</t>
  </si>
  <si>
    <t>substitution_H17-&gt;R</t>
  </si>
  <si>
    <t>MSQSGEENLQGSWVELSFSN</t>
  </si>
  <si>
    <t>substitution_H17-&gt;S</t>
  </si>
  <si>
    <t>MSQSGEENLQGSWVELTFSN</t>
  </si>
  <si>
    <t>substitution_H17-&gt;T</t>
  </si>
  <si>
    <t>MSQSGEENLQGSWVELVFSN</t>
  </si>
  <si>
    <t>substitution_H17-&gt;V</t>
  </si>
  <si>
    <t>MSQSGEENLQGSWVELWFSN</t>
  </si>
  <si>
    <t>substitution_H17-&gt;W</t>
  </si>
  <si>
    <t>MSQSGEENLQGSWVELYFSN</t>
  </si>
  <si>
    <t>substitution_H17-&gt;Y</t>
  </si>
  <si>
    <t>MSQSGEENLQGSWVEAHFSN</t>
  </si>
  <si>
    <t>substitution_L16-&gt;A</t>
  </si>
  <si>
    <t>MSQSGEENLQGSWVECHFSN</t>
  </si>
  <si>
    <t>substitution_L16-&gt;C</t>
  </si>
  <si>
    <t>MSQSGEENLQGSWVEDHFSN</t>
  </si>
  <si>
    <t>substitution_L16-&gt;D</t>
  </si>
  <si>
    <t>MSQSGEENLQGSWVEEHFSN</t>
  </si>
  <si>
    <t>substitution_L16-&gt;E</t>
  </si>
  <si>
    <t>MSQSGEENLQGSWVEFHFSN</t>
  </si>
  <si>
    <t>substitution_L16-&gt;F</t>
  </si>
  <si>
    <t>MSQSGEENLQGSWVEGHFSN</t>
  </si>
  <si>
    <t>substitution_L16-&gt;G</t>
  </si>
  <si>
    <t>MSQSGEENLQGSWVEHHFSN</t>
  </si>
  <si>
    <t>substitution_L16-&gt;H</t>
  </si>
  <si>
    <t>MSQSGEENLQGSWVEIHFSN</t>
  </si>
  <si>
    <t>substitution_L16-&gt;I</t>
  </si>
  <si>
    <t>MSQSGEENLQGSWVEKHFSN</t>
  </si>
  <si>
    <t>substitution_L16-&gt;K</t>
  </si>
  <si>
    <t>MSQSGEENLQGSWVEMHFSN</t>
  </si>
  <si>
    <t>substitution_L16-&gt;M</t>
  </si>
  <si>
    <t>MSQSGEENLQGSWVENHFSN</t>
  </si>
  <si>
    <t>substitution_L16-&gt;N</t>
  </si>
  <si>
    <t>MSQSGEENLQGSWVEPHFSN</t>
  </si>
  <si>
    <t>substitution_L16-&gt;P</t>
  </si>
  <si>
    <t>MSQSGEENLQGSWVEQHFSN</t>
  </si>
  <si>
    <t>substitution_L16-&gt;Q</t>
  </si>
  <si>
    <t>MSQSGEENLQGSWVERHFSN</t>
  </si>
  <si>
    <t>substitution_L16-&gt;R</t>
  </si>
  <si>
    <t>MSQSGEENLQGSWVESHFSN</t>
  </si>
  <si>
    <t>substitution_L16-&gt;S</t>
  </si>
  <si>
    <t>MSQSGEENLQGSWVETHFSN</t>
  </si>
  <si>
    <t>substitution_L16-&gt;T</t>
  </si>
  <si>
    <t>MSQSGEENLQGSWVEVHFSN</t>
  </si>
  <si>
    <t>substitution_L16-&gt;V</t>
  </si>
  <si>
    <t>MSQSGEENLQGSWVEWHFSN</t>
  </si>
  <si>
    <t>substitution_L16-&gt;W</t>
  </si>
  <si>
    <t>MSQSGEENLQGSWVEYHFSN</t>
  </si>
  <si>
    <t>substitution_L16-&gt;Y</t>
  </si>
  <si>
    <t>MSQSGEENAQGSWVELHFSN</t>
  </si>
  <si>
    <t>substitution_L9-&gt;A</t>
  </si>
  <si>
    <t>MSQSGEENCQGSWVELHFSN</t>
  </si>
  <si>
    <t>substitution_L9-&gt;C</t>
  </si>
  <si>
    <t>MSQSGEENDQGSWVELHFSN</t>
  </si>
  <si>
    <t>substitution_L9-&gt;D</t>
  </si>
  <si>
    <t>MSQSGEENEQGSWVELHFSN</t>
  </si>
  <si>
    <t>substitution_L9-&gt;E</t>
  </si>
  <si>
    <t>MSQSGEENFQGSWVELHFSN</t>
  </si>
  <si>
    <t>substitution_L9-&gt;F</t>
  </si>
  <si>
    <t>MSQSGEENGQGSWVELHFSN</t>
  </si>
  <si>
    <t>substitution_L9-&gt;G</t>
  </si>
  <si>
    <t>MSQSGEENHQGSWVELHFSN</t>
  </si>
  <si>
    <t>substitution_L9-&gt;H</t>
  </si>
  <si>
    <t>MSQSGEENIQGSWVELHFSN</t>
  </si>
  <si>
    <t>substitution_L9-&gt;I</t>
  </si>
  <si>
    <t>MSQSGEENKQGSWVELHFSN</t>
  </si>
  <si>
    <t>substitution_L9-&gt;K</t>
  </si>
  <si>
    <t>MSQSGEENMQGSWVELHFSN</t>
  </si>
  <si>
    <t>substitution_L9-&gt;M</t>
  </si>
  <si>
    <t>MSQSGEENNQGSWVELHFSN</t>
  </si>
  <si>
    <t>substitution_L9-&gt;N</t>
  </si>
  <si>
    <t>MSQSGEENPQGSWVELHFSN</t>
  </si>
  <si>
    <t>substitution_L9-&gt;P</t>
  </si>
  <si>
    <t>MSQSGEENQQGSWVELHFSN</t>
  </si>
  <si>
    <t>substitution_L9-&gt;Q</t>
  </si>
  <si>
    <t>MSQSGEENRQGSWVELHFSN</t>
  </si>
  <si>
    <t>substitution_L9-&gt;R</t>
  </si>
  <si>
    <t>MSQSGEENSQGSWVELHFSN</t>
  </si>
  <si>
    <t>substitution_L9-&gt;S</t>
  </si>
  <si>
    <t>MSQSGEENTQGSWVELHFSN</t>
  </si>
  <si>
    <t>substitution_L9-&gt;T</t>
  </si>
  <si>
    <t>MSQSGEENVQGSWVELHFSN</t>
  </si>
  <si>
    <t>substitution_L9-&gt;V</t>
  </si>
  <si>
    <t>MSQSGEENWQGSWVELHFSN</t>
  </si>
  <si>
    <t>substitution_L9-&gt;W</t>
  </si>
  <si>
    <t>MSQSGEENYQGSWVELHFSN</t>
  </si>
  <si>
    <t>substitution_L9-&gt;Y</t>
  </si>
  <si>
    <t>ASQSGEENLQGSWVELHFSN</t>
  </si>
  <si>
    <t>substitution_M1-&gt;A</t>
  </si>
  <si>
    <t>CSQSGEENLQGSWVELHFSN</t>
  </si>
  <si>
    <t>substitution_M1-&gt;C</t>
  </si>
  <si>
    <t>DSQSGEENLQGSWVELHFSN</t>
  </si>
  <si>
    <t>substitution_M1-&gt;D</t>
  </si>
  <si>
    <t>ESQSGEENLQGSWVELHFSN</t>
  </si>
  <si>
    <t>substitution_M1-&gt;E</t>
  </si>
  <si>
    <t>FSQSGEENLQGSWVELHFSN</t>
  </si>
  <si>
    <t>substitution_M1-&gt;F</t>
  </si>
  <si>
    <t>GSQSGEENLQGSWVELHFSN</t>
  </si>
  <si>
    <t>substitution_M1-&gt;G</t>
  </si>
  <si>
    <t>HSQSGEENLQGSWVELHFSN</t>
  </si>
  <si>
    <t>substitution_M1-&gt;H</t>
  </si>
  <si>
    <t>ISQSGEENLQGSWVELHFSN</t>
  </si>
  <si>
    <t>substitution_M1-&gt;I</t>
  </si>
  <si>
    <t>KSQSGEENLQGSWVELHFSN</t>
  </si>
  <si>
    <t>substitution_M1-&gt;K</t>
  </si>
  <si>
    <t>LSQSGEENLQGSWVELHFSN</t>
  </si>
  <si>
    <t>substitution_M1-&gt;L</t>
  </si>
  <si>
    <t>NSQSGEENLQGSWVELHFSN</t>
  </si>
  <si>
    <t>substitution_M1-&gt;N</t>
  </si>
  <si>
    <t>PSQSGEENLQGSWVELHFSN</t>
  </si>
  <si>
    <t>substitution_M1-&gt;P</t>
  </si>
  <si>
    <t>QSQSGEENLQGSWVELHFSN</t>
  </si>
  <si>
    <t>substitution_M1-&gt;Q</t>
  </si>
  <si>
    <t>RSQSGEENLQGSWVELHFSN</t>
  </si>
  <si>
    <t>substitution_M1-&gt;R</t>
  </si>
  <si>
    <t>SSQSGEENLQGSWVELHFSN</t>
  </si>
  <si>
    <t>substitution_M1-&gt;S</t>
  </si>
  <si>
    <t>TSQSGEENLQGSWVELHFSN</t>
  </si>
  <si>
    <t>substitution_M1-&gt;T</t>
  </si>
  <si>
    <t>VSQSGEENLQGSWVELHFSN</t>
  </si>
  <si>
    <t>substitution_M1-&gt;V</t>
  </si>
  <si>
    <t>WSQSGEENLQGSWVELHFSN</t>
  </si>
  <si>
    <t>substitution_M1-&gt;W</t>
  </si>
  <si>
    <t>YSQSGEENLQGSWVELHFSN</t>
  </si>
  <si>
    <t>substitution_M1-&gt;Y</t>
  </si>
  <si>
    <t>MSQSGEENLQGSWVELHFSA</t>
  </si>
  <si>
    <t>substitution_N20-&gt;A</t>
  </si>
  <si>
    <t>MSQSGEENLQGSWVELHFSC</t>
  </si>
  <si>
    <t>substitution_N20-&gt;C</t>
  </si>
  <si>
    <t>MSQSGEENLQGSWVELHFSD</t>
  </si>
  <si>
    <t>substitution_N20-&gt;D</t>
  </si>
  <si>
    <t>MSQSGEENLQGSWVELHFSE</t>
  </si>
  <si>
    <t>substitution_N20-&gt;E</t>
  </si>
  <si>
    <t>MSQSGEENLQGSWVELHFSF</t>
  </si>
  <si>
    <t>substitution_N20-&gt;F</t>
  </si>
  <si>
    <t>MSQSGEENLQGSWVELHFSG</t>
  </si>
  <si>
    <t>substitution_N20-&gt;G</t>
  </si>
  <si>
    <t>MSQSGEENLQGSWVELHFSH</t>
  </si>
  <si>
    <t>substitution_N20-&gt;H</t>
  </si>
  <si>
    <t>MSQSGEENLQGSWVELHFSI</t>
  </si>
  <si>
    <t>substitution_N20-&gt;I</t>
  </si>
  <si>
    <t>MSQSGEENLQGSWVELHFSK</t>
  </si>
  <si>
    <t>substitution_N20-&gt;K</t>
  </si>
  <si>
    <t>MSQSGEENLQGSWVELHFSL</t>
  </si>
  <si>
    <t>substitution_N20-&gt;L</t>
  </si>
  <si>
    <t>MSQSGEENLQGSWVELHFSM</t>
  </si>
  <si>
    <t>substitution_N20-&gt;M</t>
  </si>
  <si>
    <t>MSQSGEENLQGSWVELHFSP</t>
  </si>
  <si>
    <t>substitution_N20-&gt;P</t>
  </si>
  <si>
    <t>MSQSGEENLQGSWVELHFSQ</t>
  </si>
  <si>
    <t>substitution_N20-&gt;Q</t>
  </si>
  <si>
    <t>MSQSGEENLQGSWVELHFSR</t>
  </si>
  <si>
    <t>substitution_N20-&gt;R</t>
  </si>
  <si>
    <t>MSQSGEENLQGSWVELHFSS</t>
  </si>
  <si>
    <t>substitution_N20-&gt;S</t>
  </si>
  <si>
    <t>MSQSGEENLQGSWVELHFST</t>
  </si>
  <si>
    <t>substitution_N20-&gt;T</t>
  </si>
  <si>
    <t>MSQSGEENLQGSWVELHFSV</t>
  </si>
  <si>
    <t>substitution_N20-&gt;V</t>
  </si>
  <si>
    <t>MSQSGEENLQGSWVELHFSW</t>
  </si>
  <si>
    <t>substitution_N20-&gt;W</t>
  </si>
  <si>
    <t>MSQSGEENLQGSWVELHFSY</t>
  </si>
  <si>
    <t>substitution_N20-&gt;Y</t>
  </si>
  <si>
    <t>MSQSGEEALQGSWVELHFSN</t>
  </si>
  <si>
    <t>substitution_N8-&gt;A</t>
  </si>
  <si>
    <t>MSQSGEECLQGSWVELHFSN</t>
  </si>
  <si>
    <t>substitution_N8-&gt;C</t>
  </si>
  <si>
    <t>MSQSGEEDLQGSWVELHFSN</t>
  </si>
  <si>
    <t>substitution_N8-&gt;D</t>
  </si>
  <si>
    <t>MSQSGEEELQGSWVELHFSN</t>
  </si>
  <si>
    <t>substitution_N8-&gt;E</t>
  </si>
  <si>
    <t>MSQSGEEFLQGSWVELHFSN</t>
  </si>
  <si>
    <t>substitution_N8-&gt;F</t>
  </si>
  <si>
    <t>MSQSGEEGLQGSWVELHFSN</t>
  </si>
  <si>
    <t>substitution_N8-&gt;G</t>
  </si>
  <si>
    <t>MSQSGEEHLQGSWVELHFSN</t>
  </si>
  <si>
    <t>substitution_N8-&gt;H</t>
  </si>
  <si>
    <t>MSQSGEEILQGSWVELHFSN</t>
  </si>
  <si>
    <t>substitution_N8-&gt;I</t>
  </si>
  <si>
    <t>MSQSGEEKLQGSWVELHFSN</t>
  </si>
  <si>
    <t>substitution_N8-&gt;K</t>
  </si>
  <si>
    <t>MSQSGEELLQGSWVELHFSN</t>
  </si>
  <si>
    <t>substitution_N8-&gt;L</t>
  </si>
  <si>
    <t>MSQSGEEMLQGSWVELHFSN</t>
  </si>
  <si>
    <t>substitution_N8-&gt;M</t>
  </si>
  <si>
    <t>MSQSGEEPLQGSWVELHFSN</t>
  </si>
  <si>
    <t>substitution_N8-&gt;P</t>
  </si>
  <si>
    <t>MSQSGEEQLQGSWVELHFSN</t>
  </si>
  <si>
    <t>substitution_N8-&gt;Q</t>
  </si>
  <si>
    <t>MSQSGEERLQGSWVELHFSN</t>
  </si>
  <si>
    <t>substitution_N8-&gt;R</t>
  </si>
  <si>
    <t>MSQSGEESLQGSWVELHFSN</t>
  </si>
  <si>
    <t>substitution_N8-&gt;S</t>
  </si>
  <si>
    <t>MSQSGEETLQGSWVELHFSN</t>
  </si>
  <si>
    <t>substitution_N8-&gt;T</t>
  </si>
  <si>
    <t>MSQSGEEVLQGSWVELHFSN</t>
  </si>
  <si>
    <t>substitution_N8-&gt;V</t>
  </si>
  <si>
    <t>MSQSGEEWLQGSWVELHFSN</t>
  </si>
  <si>
    <t>substitution_N8-&gt;W</t>
  </si>
  <si>
    <t>MSQSGEEYLQGSWVELHFSN</t>
  </si>
  <si>
    <t>substitution_N8-&gt;Y</t>
  </si>
  <si>
    <t>MSQSGEENLAGSWVELHFSN</t>
  </si>
  <si>
    <t>substitution_Q10-&gt;A</t>
  </si>
  <si>
    <t>MSQSGEENLCGSWVELHFSN</t>
  </si>
  <si>
    <t>substitution_Q10-&gt;C</t>
  </si>
  <si>
    <t>MSQSGEENLDGSWVELHFSN</t>
  </si>
  <si>
    <t>substitution_Q10-&gt;D</t>
  </si>
  <si>
    <t>MSQSGEENLEGSWVELHFSN</t>
  </si>
  <si>
    <t>substitution_Q10-&gt;E</t>
  </si>
  <si>
    <t>MSQSGEENLFGSWVELHFSN</t>
  </si>
  <si>
    <t>substitution_Q10-&gt;F</t>
  </si>
  <si>
    <t>MSQSGEENLGGSWVELHFSN</t>
  </si>
  <si>
    <t>substitution_Q10-&gt;G</t>
  </si>
  <si>
    <t>MSQSGEENLHGSWVELHFSN</t>
  </si>
  <si>
    <t>substitution_Q10-&gt;H</t>
  </si>
  <si>
    <t>MSQSGEENLIGSWVELHFSN</t>
  </si>
  <si>
    <t>substitution_Q10-&gt;I</t>
  </si>
  <si>
    <t>MSQSGEENLKGSWVELHFSN</t>
  </si>
  <si>
    <t>substitution_Q10-&gt;K</t>
  </si>
  <si>
    <t>MSQSGEENLLGSWVELHFSN</t>
  </si>
  <si>
    <t>substitution_Q10-&gt;L</t>
  </si>
  <si>
    <t>MSQSGEENLMGSWVELHFSN</t>
  </si>
  <si>
    <t>substitution_Q10-&gt;M</t>
  </si>
  <si>
    <t>MSQSGEENLNGSWVELHFSN</t>
  </si>
  <si>
    <t>substitution_Q10-&gt;N</t>
  </si>
  <si>
    <t>MSQSGEENLPGSWVELHFSN</t>
  </si>
  <si>
    <t>substitution_Q10-&gt;P</t>
  </si>
  <si>
    <t>MSQSGEENLRGSWVELHFSN</t>
  </si>
  <si>
    <t>substitution_Q10-&gt;R</t>
  </si>
  <si>
    <t>MSQSGEENLSGSWVELHFSN</t>
  </si>
  <si>
    <t>substitution_Q10-&gt;S</t>
  </si>
  <si>
    <t>MSQSGEENLTGSWVELHFSN</t>
  </si>
  <si>
    <t>substitution_Q10-&gt;T</t>
  </si>
  <si>
    <t>MSQSGEENLVGSWVELHFSN</t>
  </si>
  <si>
    <t>substitution_Q10-&gt;V</t>
  </si>
  <si>
    <t>MSQSGEENLWGSWVELHFSN</t>
  </si>
  <si>
    <t>substitution_Q10-&gt;W</t>
  </si>
  <si>
    <t>MSQSGEENLYGSWVELHFSN</t>
  </si>
  <si>
    <t>substitution_Q10-&gt;Y</t>
  </si>
  <si>
    <t>MSASGEENLQGSWVELHFSN</t>
  </si>
  <si>
    <t>substitution_Q3-&gt;A</t>
  </si>
  <si>
    <t>MSCSGEENLQGSWVELHFSN</t>
  </si>
  <si>
    <t>substitution_Q3-&gt;C</t>
  </si>
  <si>
    <t>MSDSGEENLQGSWVELHFSN</t>
  </si>
  <si>
    <t>substitution_Q3-&gt;D</t>
  </si>
  <si>
    <t>MSESGEENLQGSWVELHFSN</t>
  </si>
  <si>
    <t>substitution_Q3-&gt;E</t>
  </si>
  <si>
    <t>MSFSGEENLQGSWVELHFSN</t>
  </si>
  <si>
    <t>substitution_Q3-&gt;F</t>
  </si>
  <si>
    <t>MSGSGEENLQGSWVELHFSN</t>
  </si>
  <si>
    <t>substitution_Q3-&gt;G</t>
  </si>
  <si>
    <t>MSHSGEENLQGSWVELHFSN</t>
  </si>
  <si>
    <t>substitution_Q3-&gt;H</t>
  </si>
  <si>
    <t>MSISGEENLQGSWVELHFSN</t>
  </si>
  <si>
    <t>substitution_Q3-&gt;I</t>
  </si>
  <si>
    <t>MSKSGEENLQGSWVELHFSN</t>
  </si>
  <si>
    <t>substitution_Q3-&gt;K</t>
  </si>
  <si>
    <t>MSLSGEENLQGSWVELHFSN</t>
  </si>
  <si>
    <t>substitution_Q3-&gt;L</t>
  </si>
  <si>
    <t>MSMSGEENLQGSWVELHFSN</t>
  </si>
  <si>
    <t>substitution_Q3-&gt;M</t>
  </si>
  <si>
    <t>MSNSGEENLQGSWVELHFSN</t>
  </si>
  <si>
    <t>substitution_Q3-&gt;N</t>
  </si>
  <si>
    <t>MSPSGEENLQGSWVELHFSN</t>
  </si>
  <si>
    <t>substitution_Q3-&gt;P</t>
  </si>
  <si>
    <t>MSRSGEENLQGSWVELHFSN</t>
  </si>
  <si>
    <t>substitution_Q3-&gt;R</t>
  </si>
  <si>
    <t>MSSSGEENLQGSWVELHFSN</t>
  </si>
  <si>
    <t>substitution_Q3-&gt;S</t>
  </si>
  <si>
    <t>MSTSGEENLQGSWVELHFSN</t>
  </si>
  <si>
    <t>substitution_Q3-&gt;T</t>
  </si>
  <si>
    <t>MSVSGEENLQGSWVELHFSN</t>
  </si>
  <si>
    <t>substitution_Q3-&gt;V</t>
  </si>
  <si>
    <t>MSWSGEENLQGSWVELHFSN</t>
  </si>
  <si>
    <t>substitution_Q3-&gt;W</t>
  </si>
  <si>
    <t>MSYSGEENLQGSWVELHFSN</t>
  </si>
  <si>
    <t>substitution_Q3-&gt;Y</t>
  </si>
  <si>
    <t>MSQSGEENLQGAWVELHFSN</t>
  </si>
  <si>
    <t>substitution_S12-&gt;A</t>
  </si>
  <si>
    <t>MSQSGEENLQGCWVELHFSN</t>
  </si>
  <si>
    <t>substitution_S12-&gt;C</t>
  </si>
  <si>
    <t>MSQSGEENLQGDWVELHFSN</t>
  </si>
  <si>
    <t>substitution_S12-&gt;D</t>
  </si>
  <si>
    <t>MSQSGEENLQGEWVELHFSN</t>
  </si>
  <si>
    <t>substitution_S12-&gt;E</t>
  </si>
  <si>
    <t>MSQSGEENLQGFWVELHFSN</t>
  </si>
  <si>
    <t>substitution_S12-&gt;F</t>
  </si>
  <si>
    <t>MSQSGEENLQGGWVELHFSN</t>
  </si>
  <si>
    <t>substitution_S12-&gt;G</t>
  </si>
  <si>
    <t>MSQSGEENLQGHWVELHFSN</t>
  </si>
  <si>
    <t>substitution_S12-&gt;H</t>
  </si>
  <si>
    <t>MSQSGEENLQGIWVELHFSN</t>
  </si>
  <si>
    <t>substitution_S12-&gt;I</t>
  </si>
  <si>
    <t>MSQSGEENLQGKWVELHFSN</t>
  </si>
  <si>
    <t>substitution_S12-&gt;K</t>
  </si>
  <si>
    <t>MSQSGEENLQGLWVELHFSN</t>
  </si>
  <si>
    <t>substitution_S12-&gt;L</t>
  </si>
  <si>
    <t>MSQSGEENLQGMWVELHFSN</t>
  </si>
  <si>
    <t>substitution_S12-&gt;M</t>
  </si>
  <si>
    <t>MSQSGEENLQGNWVELHFSN</t>
  </si>
  <si>
    <t>substitution_S12-&gt;N</t>
  </si>
  <si>
    <t>MSQSGEENLQGPWVELHFSN</t>
  </si>
  <si>
    <t>substitution_S12-&gt;P</t>
  </si>
  <si>
    <t>MSQSGEENLQGQWVELHFSN</t>
  </si>
  <si>
    <t>substitution_S12-&gt;Q</t>
  </si>
  <si>
    <t>MSQSGEENLQGRWVELHFSN</t>
  </si>
  <si>
    <t>substitution_S12-&gt;R</t>
  </si>
  <si>
    <t>MSQSGEENLQGTWVELHFSN</t>
  </si>
  <si>
    <t>substitution_S12-&gt;T</t>
  </si>
  <si>
    <t>MSQSGEENLQGVWVELHFSN</t>
  </si>
  <si>
    <t>substitution_S12-&gt;V</t>
  </si>
  <si>
    <t>MSQSGEENLQGWWVELHFSN</t>
  </si>
  <si>
    <t>substitution_S12-&gt;W</t>
  </si>
  <si>
    <t>MSQSGEENLQGYWVELHFSN</t>
  </si>
  <si>
    <t>substitution_S12-&gt;Y</t>
  </si>
  <si>
    <t>MSQSGEENLQGSWVELHFAN</t>
  </si>
  <si>
    <t>substitution_S19-&gt;A</t>
  </si>
  <si>
    <t>MSQSGEENLQGSWVELHFCN</t>
  </si>
  <si>
    <t>substitution_S19-&gt;C</t>
  </si>
  <si>
    <t>MSQSGEENLQGSWVELHFDN</t>
  </si>
  <si>
    <t>substitution_S19-&gt;D</t>
  </si>
  <si>
    <t>MSQSGEENLQGSWVELHFEN</t>
  </si>
  <si>
    <t>substitution_S19-&gt;E</t>
  </si>
  <si>
    <t>MSQSGEENLQGSWVELHFFN</t>
  </si>
  <si>
    <t>substitution_S19-&gt;F</t>
  </si>
  <si>
    <t>MSQSGEENLQGSWVELHFGN</t>
  </si>
  <si>
    <t>substitution_S19-&gt;G</t>
  </si>
  <si>
    <t>MSQSGEENLQGSWVELHFHN</t>
  </si>
  <si>
    <t>substitution_S19-&gt;H</t>
  </si>
  <si>
    <t>MSQSGEENLQGSWVELHFIN</t>
  </si>
  <si>
    <t>substitution_S19-&gt;I</t>
  </si>
  <si>
    <t>MSQSGEENLQGSWVELHFKN</t>
  </si>
  <si>
    <t>substitution_S19-&gt;K</t>
  </si>
  <si>
    <t>MSQSGEENLQGSWVELHFLN</t>
  </si>
  <si>
    <t>substitution_S19-&gt;L</t>
  </si>
  <si>
    <t>MSQSGEENLQGSWVELHFMN</t>
  </si>
  <si>
    <t>substitution_S19-&gt;M</t>
  </si>
  <si>
    <t>MSQSGEENLQGSWVELHFNN</t>
  </si>
  <si>
    <t>substitution_S19-&gt;N</t>
  </si>
  <si>
    <t>MSQSGEENLQGSWVELHFPN</t>
  </si>
  <si>
    <t>substitution_S19-&gt;P</t>
  </si>
  <si>
    <t>MSQSGEENLQGSWVELHFQN</t>
  </si>
  <si>
    <t>substitution_S19-&gt;Q</t>
  </si>
  <si>
    <t>MSQSGEENLQGSWVELHFRN</t>
  </si>
  <si>
    <t>substitution_S19-&gt;R</t>
  </si>
  <si>
    <t>MSQSGEENLQGSWVELHFTN</t>
  </si>
  <si>
    <t>substitution_S19-&gt;T</t>
  </si>
  <si>
    <t>MSQSGEENLQGSWVELHFVN</t>
  </si>
  <si>
    <t>substitution_S19-&gt;V</t>
  </si>
  <si>
    <t>MSQSGEENLQGSWVELHFWN</t>
  </si>
  <si>
    <t>substitution_S19-&gt;W</t>
  </si>
  <si>
    <t>MSQSGEENLQGSWVELHFYN</t>
  </si>
  <si>
    <t>substitution_S19-&gt;Y</t>
  </si>
  <si>
    <t>MAQSGEENLQGSWVELHFSN</t>
  </si>
  <si>
    <t>substitution_S2-&gt;A</t>
  </si>
  <si>
    <t>MCQSGEENLQGSWVELHFSN</t>
  </si>
  <si>
    <t>substitution_S2-&gt;C</t>
  </si>
  <si>
    <t>MDQSGEENLQGSWVELHFSN</t>
  </si>
  <si>
    <t>substitution_S2-&gt;D</t>
  </si>
  <si>
    <t>MEQSGEENLQGSWVELHFSN</t>
  </si>
  <si>
    <t>substitution_S2-&gt;E</t>
  </si>
  <si>
    <t>MFQSGEENLQGSWVELHFSN</t>
  </si>
  <si>
    <t>substitution_S2-&gt;F</t>
  </si>
  <si>
    <t>MGQSGEENLQGSWVELHFSN</t>
  </si>
  <si>
    <t>substitution_S2-&gt;G</t>
  </si>
  <si>
    <t>MHQSGEENLQGSWVELHFSN</t>
  </si>
  <si>
    <t>substitution_S2-&gt;H</t>
  </si>
  <si>
    <t>MIQSGEENLQGSWVELHFSN</t>
  </si>
  <si>
    <t>substitution_S2-&gt;I</t>
  </si>
  <si>
    <t>MKQSGEENLQGSWVELHFSN</t>
  </si>
  <si>
    <t>substitution_S2-&gt;K</t>
  </si>
  <si>
    <t>MLQSGEENLQGSWVELHFSN</t>
  </si>
  <si>
    <t>substitution_S2-&gt;L</t>
  </si>
  <si>
    <t>MMQSGEENLQGSWVELHFSN</t>
  </si>
  <si>
    <t>substitution_S2-&gt;M</t>
  </si>
  <si>
    <t>MNQSGEENLQGSWVELHFSN</t>
  </si>
  <si>
    <t>substitution_S2-&gt;N</t>
  </si>
  <si>
    <t>MPQSGEENLQGSWVELHFSN</t>
  </si>
  <si>
    <t>substitution_S2-&gt;P</t>
  </si>
  <si>
    <t>MQQSGEENLQGSWVELHFSN</t>
  </si>
  <si>
    <t>substitution_S2-&gt;Q</t>
  </si>
  <si>
    <t>MRQSGEENLQGSWVELHFSN</t>
  </si>
  <si>
    <t>substitution_S2-&gt;R</t>
  </si>
  <si>
    <t>MTQSGEENLQGSWVELHFSN</t>
  </si>
  <si>
    <t>substitution_S2-&gt;T</t>
  </si>
  <si>
    <t>MVQSGEENLQGSWVELHFSN</t>
  </si>
  <si>
    <t>substitution_S2-&gt;V</t>
  </si>
  <si>
    <t>MWQSGEENLQGSWVELHFSN</t>
  </si>
  <si>
    <t>substitution_S2-&gt;W</t>
  </si>
  <si>
    <t>MYQSGEENLQGSWVELHFSN</t>
  </si>
  <si>
    <t>substitution_S2-&gt;Y</t>
  </si>
  <si>
    <t>MSQAGEENLQGSWVELHFSN</t>
  </si>
  <si>
    <t>substitution_S4-&gt;A</t>
  </si>
  <si>
    <t>MSQCGEENLQGSWVELHFSN</t>
  </si>
  <si>
    <t>substitution_S4-&gt;C</t>
  </si>
  <si>
    <t>MSQDGEENLQGSWVELHFSN</t>
  </si>
  <si>
    <t>substitution_S4-&gt;D</t>
  </si>
  <si>
    <t>MSQEGEENLQGSWVELHFSN</t>
  </si>
  <si>
    <t>substitution_S4-&gt;E</t>
  </si>
  <si>
    <t>MSQFGEENLQGSWVELHFSN</t>
  </si>
  <si>
    <t>substitution_S4-&gt;F</t>
  </si>
  <si>
    <t>MSQGGEENLQGSWVELHFSN</t>
  </si>
  <si>
    <t>substitution_S4-&gt;G</t>
  </si>
  <si>
    <t>MSQHGEENLQGSWVELHFSN</t>
  </si>
  <si>
    <t>substitution_S4-&gt;H</t>
  </si>
  <si>
    <t>MSQIGEENLQGSWVELHFSN</t>
  </si>
  <si>
    <t>substitution_S4-&gt;I</t>
  </si>
  <si>
    <t>MSQKGEENLQGSWVELHFSN</t>
  </si>
  <si>
    <t>substitution_S4-&gt;K</t>
  </si>
  <si>
    <t>MSQLGEENLQGSWVELHFSN</t>
  </si>
  <si>
    <t>substitution_S4-&gt;L</t>
  </si>
  <si>
    <t>MSQMGEENLQGSWVELHFSN</t>
  </si>
  <si>
    <t>substitution_S4-&gt;M</t>
  </si>
  <si>
    <t>MSQNGEENLQGSWVELHFSN</t>
  </si>
  <si>
    <t>substitution_S4-&gt;N</t>
  </si>
  <si>
    <t>MSQPGEENLQGSWVELHFSN</t>
  </si>
  <si>
    <t>substitution_S4-&gt;P</t>
  </si>
  <si>
    <t>MSQQGEENLQGSWVELHFSN</t>
  </si>
  <si>
    <t>substitution_S4-&gt;Q</t>
  </si>
  <si>
    <t>MSQRGEENLQGSWVELHFSN</t>
  </si>
  <si>
    <t>substitution_S4-&gt;R</t>
  </si>
  <si>
    <t>MSQTGEENLQGSWVELHFSN</t>
  </si>
  <si>
    <t>substitution_S4-&gt;T</t>
  </si>
  <si>
    <t>MSQVGEENLQGSWVELHFSN</t>
  </si>
  <si>
    <t>substitution_S4-&gt;V</t>
  </si>
  <si>
    <t>MSQWGEENLQGSWVELHFSN</t>
  </si>
  <si>
    <t>substitution_S4-&gt;W</t>
  </si>
  <si>
    <t>MSQYGEENLQGSWVELHFSN</t>
  </si>
  <si>
    <t>substitution_S4-&gt;Y</t>
  </si>
  <si>
    <t>MSQSGEENLQGSWAELHFSN</t>
  </si>
  <si>
    <t>substitution_V14-&gt;A</t>
  </si>
  <si>
    <t>MSQSGEENLQGSWCELHFSN</t>
  </si>
  <si>
    <t>substitution_V14-&gt;C</t>
  </si>
  <si>
    <t>MSQSGEENLQGSWDELHFSN</t>
  </si>
  <si>
    <t>substitution_V14-&gt;D</t>
  </si>
  <si>
    <t>MSQSGEENLQGSWEELHFSN</t>
  </si>
  <si>
    <t>substitution_V14-&gt;E</t>
  </si>
  <si>
    <t>MSQSGEENLQGSWFELHFSN</t>
  </si>
  <si>
    <t>substitution_V14-&gt;F</t>
  </si>
  <si>
    <t>MSQSGEENLQGSWGELHFSN</t>
  </si>
  <si>
    <t>substitution_V14-&gt;G</t>
  </si>
  <si>
    <t>MSQSGEENLQGSWHELHFSN</t>
  </si>
  <si>
    <t>substitution_V14-&gt;H</t>
  </si>
  <si>
    <t>MSQSGEENLQGSWIELHFSN</t>
  </si>
  <si>
    <t>substitution_V14-&gt;I</t>
  </si>
  <si>
    <t>MSQSGEENLQGSWKELHFSN</t>
  </si>
  <si>
    <t>substitution_V14-&gt;K</t>
  </si>
  <si>
    <t>MSQSGEENLQGSWLELHFSN</t>
  </si>
  <si>
    <t>substitution_V14-&gt;L</t>
  </si>
  <si>
    <t>MSQSGEENLQGSWMELHFSN</t>
  </si>
  <si>
    <t>substitution_V14-&gt;M</t>
  </si>
  <si>
    <t>MSQSGEENLQGSWNELHFSN</t>
  </si>
  <si>
    <t>substitution_V14-&gt;N</t>
  </si>
  <si>
    <t>MSQSGEENLQGSWPELHFSN</t>
  </si>
  <si>
    <t>substitution_V14-&gt;P</t>
  </si>
  <si>
    <t>MSQSGEENLQGSWQELHFSN</t>
  </si>
  <si>
    <t>substitution_V14-&gt;Q</t>
  </si>
  <si>
    <t>MSQSGEENLQGSWRELHFSN</t>
  </si>
  <si>
    <t>substitution_V14-&gt;R</t>
  </si>
  <si>
    <t>MSQSGEENLQGSWSELHFSN</t>
  </si>
  <si>
    <t>substitution_V14-&gt;S</t>
  </si>
  <si>
    <t>MSQSGEENLQGSWTELHFSN</t>
  </si>
  <si>
    <t>substitution_V14-&gt;T</t>
  </si>
  <si>
    <t>MSQSGEENLQGSWWELHFSN</t>
  </si>
  <si>
    <t>substitution_V14-&gt;W</t>
  </si>
  <si>
    <t>MSQSGEENLQGSWYELHFSN</t>
  </si>
  <si>
    <t>substitution_V14-&gt;Y</t>
  </si>
  <si>
    <t>MSQSGEENLQGSAVELHFSN</t>
  </si>
  <si>
    <t>substitution_W13-&gt;A</t>
  </si>
  <si>
    <t>MSQSGEENLQGSCVELHFSN</t>
  </si>
  <si>
    <t>substitution_W13-&gt;C</t>
  </si>
  <si>
    <t>MSQSGEENLQGSDVELHFSN</t>
  </si>
  <si>
    <t>substitution_W13-&gt;D</t>
  </si>
  <si>
    <t>MSQSGEENLQGSEVELHFSN</t>
  </si>
  <si>
    <t>substitution_W13-&gt;E</t>
  </si>
  <si>
    <t>MSQSGEENLQGSFVELHFSN</t>
  </si>
  <si>
    <t>substitution_W13-&gt;F</t>
  </si>
  <si>
    <t>MSQSGEENLQGSGVELHFSN</t>
  </si>
  <si>
    <t>substitution_W13-&gt;G</t>
  </si>
  <si>
    <t>MSQSGEENLQGSHVELHFSN</t>
  </si>
  <si>
    <t>substitution_W13-&gt;H</t>
  </si>
  <si>
    <t>MSQSGEENLQGSIVELHFSN</t>
  </si>
  <si>
    <t>substitution_W13-&gt;I</t>
  </si>
  <si>
    <t>MSQSGEENLQGSKVELHFSN</t>
  </si>
  <si>
    <t>substitution_W13-&gt;K</t>
  </si>
  <si>
    <t>MSQSGEENLQGSLVELHFSN</t>
  </si>
  <si>
    <t>substitution_W13-&gt;L</t>
  </si>
  <si>
    <t>MSQSGEENLQGSMVELHFSN</t>
  </si>
  <si>
    <t>substitution_W13-&gt;M</t>
  </si>
  <si>
    <t>MSQSGEENLQGSNVELHFSN</t>
  </si>
  <si>
    <t>substitution_W13-&gt;N</t>
  </si>
  <si>
    <t>MSQSGEENLQGSPVELHFSN</t>
  </si>
  <si>
    <t>substitution_W13-&gt;P</t>
  </si>
  <si>
    <t>MSQSGEENLQGSQVELHFSN</t>
  </si>
  <si>
    <t>substitution_W13-&gt;Q</t>
  </si>
  <si>
    <t>MSQSGEENLQGSRVELHFSN</t>
  </si>
  <si>
    <t>substitution_W13-&gt;R</t>
  </si>
  <si>
    <t>MSQSGEENLQGSSVELHFSN</t>
  </si>
  <si>
    <t>substitution_W13-&gt;S</t>
  </si>
  <si>
    <t>MSQSGEENLQGSTVELHFSN</t>
  </si>
  <si>
    <t>substitution_W13-&gt;T</t>
  </si>
  <si>
    <t>MSQSGEENLQGSVVELHFSN</t>
  </si>
  <si>
    <t>substitution_W13-&gt;V</t>
  </si>
  <si>
    <t>MSQSGEENLQGSYVELHFSN</t>
  </si>
  <si>
    <t>substitution_W13-&gt;Y</t>
  </si>
  <si>
    <t>AAASGEENLQGSWVELHFSN</t>
  </si>
  <si>
    <t>triple Ala Peptide_001</t>
  </si>
  <si>
    <t>MAAAGEENLQGSWVELHFSN</t>
  </si>
  <si>
    <t>triple Ala Peptide_002</t>
  </si>
  <si>
    <t>MSAAAEENLQGSWVELHFSN</t>
  </si>
  <si>
    <t>triple Ala Peptide_003</t>
  </si>
  <si>
    <t>MSQAAAENLQGSWVELHFSN</t>
  </si>
  <si>
    <t>triple Ala Peptide_004</t>
  </si>
  <si>
    <t>MSQSAAANLQGSWVELHFSN</t>
  </si>
  <si>
    <t>triple Ala Peptide_005</t>
  </si>
  <si>
    <t>MSQSGAAALQGSWVELHFSN</t>
  </si>
  <si>
    <t>triple Ala Peptide_006</t>
  </si>
  <si>
    <t>MSQSGEAAAQGSWVELHFSN</t>
  </si>
  <si>
    <t>triple Ala Peptide_007</t>
  </si>
  <si>
    <t>MSQSGEEAAAGSWVELHFSN</t>
  </si>
  <si>
    <t>triple Ala Peptide_008</t>
  </si>
  <si>
    <t>MSQSGEENAAASWVELHFSN</t>
  </si>
  <si>
    <t>triple Ala Peptide_009</t>
  </si>
  <si>
    <t>MSQSGEENLAAAWVELHFSN</t>
  </si>
  <si>
    <t>triple Ala Peptide_010</t>
  </si>
  <si>
    <t>MSQSGEENLQAAAVELHFSN</t>
  </si>
  <si>
    <t>triple Ala Peptide_011</t>
  </si>
  <si>
    <t>MSQSGEENLQGAAAELHFSN</t>
  </si>
  <si>
    <t>triple Ala Peptide_012</t>
  </si>
  <si>
    <t>MSQSGEENLQGSAAALHFSN</t>
  </si>
  <si>
    <t>triple Ala Peptide_013</t>
  </si>
  <si>
    <t>MSQSGEENLQGSWAAAHFSN</t>
  </si>
  <si>
    <t>triple Ala Peptide_014</t>
  </si>
  <si>
    <t>MSQSGEENLQGSWVAAAFSN</t>
  </si>
  <si>
    <t>triple Ala Peptide_015</t>
  </si>
  <si>
    <t>MSQSGEENLQGSWVEAAASN</t>
  </si>
  <si>
    <t>triple Ala Peptide_016</t>
  </si>
  <si>
    <t>MSQSGEENLQGSWVELAAAN</t>
  </si>
  <si>
    <t>triple Ala Peptide_017</t>
  </si>
  <si>
    <t>MSQSGEENLQGSWVELHAAA</t>
  </si>
  <si>
    <t>triple Ala Peptide_018</t>
  </si>
  <si>
    <t>MSQSGEENLQGSWVELHFS</t>
  </si>
  <si>
    <t>truncational c-term_Peptide_001</t>
  </si>
  <si>
    <t>MSQSGEENLQGSWVELHF</t>
  </si>
  <si>
    <t>truncational c-term_Peptide_002</t>
  </si>
  <si>
    <t>MSQSGEENLQGSWVELH</t>
  </si>
  <si>
    <t>truncational c-term_Peptide_003</t>
  </si>
  <si>
    <t>MSQSGEENLQGSWVEL</t>
  </si>
  <si>
    <t>truncational c-term_Peptide_004</t>
  </si>
  <si>
    <t>MSQSGEENLQGSWVE</t>
  </si>
  <si>
    <t>truncational c-term_Peptide_005</t>
  </si>
  <si>
    <t>MSQSGEENLQGSWV</t>
  </si>
  <si>
    <t>truncational c-term_Peptide_006</t>
  </si>
  <si>
    <t>MSQSGEENLQGSW</t>
  </si>
  <si>
    <t>truncational c-term_Peptide_007</t>
  </si>
  <si>
    <t>MSQSGEENLQGS</t>
  </si>
  <si>
    <t>truncational c-term_Peptide_008</t>
  </si>
  <si>
    <t>MSQSGEENLQG</t>
  </si>
  <si>
    <t>truncational c-term_Peptide_009</t>
  </si>
  <si>
    <t>MSQSGEENLQ</t>
  </si>
  <si>
    <t>truncational c-term_Peptide_010</t>
  </si>
  <si>
    <t>MSQSGEENL</t>
  </si>
  <si>
    <t>truncational c-term_Peptide_011</t>
  </si>
  <si>
    <t>MSQSGEEN</t>
  </si>
  <si>
    <t>truncational c-term_Peptide_012</t>
  </si>
  <si>
    <t>MSQSGEE</t>
  </si>
  <si>
    <t>truncational c-term_Peptide_013</t>
  </si>
  <si>
    <t>MSQSGE</t>
  </si>
  <si>
    <t>truncational c-term_Peptide_014</t>
  </si>
  <si>
    <t>MSQSG</t>
  </si>
  <si>
    <t>truncational c-term_Peptide_015</t>
  </si>
  <si>
    <t>MSQS</t>
  </si>
  <si>
    <t>truncational c-term_Peptide_016</t>
  </si>
  <si>
    <t>MSQ</t>
  </si>
  <si>
    <t>truncational c-term_Peptide_017</t>
  </si>
  <si>
    <t>MS</t>
  </si>
  <si>
    <t>truncational c-term_Peptide_018</t>
  </si>
  <si>
    <t>M</t>
  </si>
  <si>
    <t>truncational c-term_Peptide_019</t>
  </si>
  <si>
    <t>SQSGEENLQGSWVELHFSN</t>
  </si>
  <si>
    <t>truncational n-term_Peptide_001</t>
  </si>
  <si>
    <t>QSGEENLQGSWVELHFSN</t>
  </si>
  <si>
    <t>truncational n-term_Peptide_002</t>
  </si>
  <si>
    <t>SGEENLQGSWVELHFSN</t>
  </si>
  <si>
    <t>truncational n-term_Peptide_003</t>
  </si>
  <si>
    <t>GEENLQGSWVELHFSN</t>
  </si>
  <si>
    <t>truncational n-term_Peptide_004</t>
  </si>
  <si>
    <t>EENLQGSWVELHFSN</t>
  </si>
  <si>
    <t>truncational n-term_Peptide_005</t>
  </si>
  <si>
    <t>ENLQGSWVELHFSN</t>
  </si>
  <si>
    <t>truncational n-term_Peptide_006</t>
  </si>
  <si>
    <t>NLQGSWVELHFSN</t>
  </si>
  <si>
    <t>truncational n-term_Peptide_007</t>
  </si>
  <si>
    <t>LQGSWVELHFSN</t>
  </si>
  <si>
    <t>truncational n-term_Peptide_008</t>
  </si>
  <si>
    <t>QGSWVELHFSN</t>
  </si>
  <si>
    <t>truncational n-term_Peptide_009</t>
  </si>
  <si>
    <t>GSWVELHFSN</t>
  </si>
  <si>
    <t>truncational n-term_Peptide_010</t>
  </si>
  <si>
    <t>SWVELHFSN</t>
  </si>
  <si>
    <t>truncational n-term_Peptide_011</t>
  </si>
  <si>
    <t>truncational n-term_Peptide_012</t>
  </si>
  <si>
    <t>VELHFSN</t>
  </si>
  <si>
    <t>truncational n-term_Peptide_013</t>
  </si>
  <si>
    <t>ELHFSN</t>
  </si>
  <si>
    <t>truncational n-term_Peptide_014</t>
  </si>
  <si>
    <t>LHFSN</t>
  </si>
  <si>
    <t>truncational n-term_Peptide_015</t>
  </si>
  <si>
    <t>HFSN</t>
  </si>
  <si>
    <t>truncational n-term_Peptide_016</t>
  </si>
  <si>
    <t>FSN</t>
  </si>
  <si>
    <t>truncational n-term_Peptide_017</t>
  </si>
  <si>
    <t>SN</t>
  </si>
  <si>
    <t>truncational n-term_Peptide_018</t>
  </si>
  <si>
    <t>N</t>
  </si>
  <si>
    <t>truncational n-term_Peptide_019</t>
  </si>
  <si>
    <t>SQSGEENLQGSWVELHFS</t>
  </si>
  <si>
    <t>truncational n+c-term_Peptide_001</t>
  </si>
  <si>
    <t>QSGEENLQGSWVELHF</t>
  </si>
  <si>
    <t>truncational n+c-term_Peptide_002</t>
  </si>
  <si>
    <t>SGEENLQGSWVELH</t>
  </si>
  <si>
    <t>truncational n+c-term_Peptide_003</t>
  </si>
  <si>
    <t>GEENLQGSWVEL</t>
  </si>
  <si>
    <t>truncational n+c-term_Peptide_004</t>
  </si>
  <si>
    <t>EENLQGSWVE</t>
  </si>
  <si>
    <t>truncational n+c-term_Peptide_005</t>
  </si>
  <si>
    <t>ENLQGSWV</t>
  </si>
  <si>
    <t>truncational n+c-term_Peptide_006</t>
  </si>
  <si>
    <t>NLQGSW</t>
  </si>
  <si>
    <t>truncational n+c-term_Peptide_007</t>
  </si>
  <si>
    <t>LQGS</t>
  </si>
  <si>
    <t>truncational n+c-term_Peptide_008</t>
  </si>
  <si>
    <t>QG</t>
  </si>
  <si>
    <t>truncational n+c-term_Peptide_009</t>
  </si>
  <si>
    <t>MSQSGEENLQGSWVELHFSN</t>
  </si>
  <si>
    <t>wild Type</t>
  </si>
  <si>
    <t xml:space="preserve">Substitution Analysis BAX </t>
  </si>
  <si>
    <t>Substitution Analysis BNIP3</t>
  </si>
  <si>
    <t>Fluorescence Anisotropy Titration Cy5.5-B-017 + hBNIP3</t>
  </si>
  <si>
    <t>Microscale Thermophoresis Cy5.5-B-017 + hBAX</t>
  </si>
  <si>
    <t>r[680 nm/695 nm]</t>
  </si>
  <si>
    <t>ΔFnorm [‰]</t>
  </si>
  <si>
    <t>c(hBNIP3) / nM</t>
  </si>
  <si>
    <t>Sample 1</t>
  </si>
  <si>
    <t>Sample 2</t>
  </si>
  <si>
    <t>Sample 3</t>
  </si>
  <si>
    <t>Average</t>
  </si>
  <si>
    <t>StdDev</t>
  </si>
  <si>
    <t>c(hBAX) / nM</t>
  </si>
  <si>
    <t>1st curve</t>
  </si>
  <si>
    <t>2nd curve</t>
  </si>
  <si>
    <t>3rd curve</t>
  </si>
  <si>
    <t>Photocrosslink B017-BpA with BAX (ACE0826, sample CB02)</t>
  </si>
  <si>
    <t>BAX</t>
  </si>
  <si>
    <t>B017-BpA</t>
  </si>
  <si>
    <t>Photocrosslink B017-BpA with BAX and BNIP3 (ACE0826-02, sample CB10)</t>
  </si>
  <si>
    <t xml:space="preserve">Inserted BAX </t>
  </si>
  <si>
    <t>WT MEFs</t>
  </si>
  <si>
    <t xml:space="preserve">Analysis Caspase3/7 </t>
  </si>
  <si>
    <t>Raw Data</t>
  </si>
  <si>
    <t>WT</t>
  </si>
  <si>
    <t>BAX KO</t>
  </si>
  <si>
    <t>BAK KO</t>
  </si>
  <si>
    <t>BAX/BAK KO</t>
  </si>
  <si>
    <t>BCL-2 KO</t>
  </si>
  <si>
    <r>
      <rPr>
        <sz val="11"/>
        <color rgb="FF000000"/>
        <rFont val="Arial"/>
        <family val="2"/>
        <charset val="1"/>
      </rPr>
      <t>1</t>
    </r>
    <r>
      <rPr>
        <vertAlign val="superscript"/>
        <sz val="11"/>
        <color rgb="FF000000"/>
        <rFont val="Arial"/>
        <family val="2"/>
        <charset val="1"/>
      </rPr>
      <t>st</t>
    </r>
    <r>
      <rPr>
        <sz val="11"/>
        <color rgb="FF000000"/>
        <rFont val="Arial"/>
        <family val="2"/>
        <charset val="1"/>
      </rPr>
      <t xml:space="preserve"> experiment</t>
    </r>
  </si>
  <si>
    <r>
      <rPr>
        <sz val="11"/>
        <color rgb="FF000000"/>
        <rFont val="Arial"/>
        <family val="2"/>
        <charset val="1"/>
      </rPr>
      <t>2</t>
    </r>
    <r>
      <rPr>
        <vertAlign val="superscript"/>
        <sz val="11"/>
        <color rgb="FF000000"/>
        <rFont val="Arial"/>
        <family val="2"/>
        <charset val="1"/>
      </rPr>
      <t>nd</t>
    </r>
    <r>
      <rPr>
        <sz val="11"/>
        <color rgb="FF000000"/>
        <rFont val="Arial"/>
        <family val="2"/>
        <charset val="1"/>
      </rPr>
      <t xml:space="preserve"> experiment</t>
    </r>
  </si>
  <si>
    <r>
      <rPr>
        <sz val="11"/>
        <color rgb="FF000000"/>
        <rFont val="Arial"/>
        <family val="2"/>
        <charset val="1"/>
      </rPr>
      <t>3</t>
    </r>
    <r>
      <rPr>
        <vertAlign val="superscript"/>
        <sz val="11"/>
        <color rgb="FF000000"/>
        <rFont val="Arial"/>
        <family val="2"/>
        <charset val="1"/>
      </rPr>
      <t>rd</t>
    </r>
    <r>
      <rPr>
        <sz val="11"/>
        <color rgb="FF000000"/>
        <rFont val="Arial"/>
        <family val="2"/>
        <charset val="1"/>
      </rPr>
      <t xml:space="preserve"> experiment</t>
    </r>
  </si>
  <si>
    <t>Treatment</t>
  </si>
  <si>
    <t>Caspase</t>
  </si>
  <si>
    <t>DMSO 1</t>
  </si>
  <si>
    <t>DMSO 2</t>
  </si>
  <si>
    <t>DMSO 3</t>
  </si>
  <si>
    <t>DMSO 4</t>
  </si>
  <si>
    <t>STS 500 nM 1</t>
  </si>
  <si>
    <t>DMSO 5</t>
  </si>
  <si>
    <t>STS 500 nM 2</t>
  </si>
  <si>
    <t>DMSO 6</t>
  </si>
  <si>
    <t>STS 500 nM 3</t>
  </si>
  <si>
    <t>DMSO 7</t>
  </si>
  <si>
    <t>STS 500 nM 4</t>
  </si>
  <si>
    <t>DMSO 8</t>
  </si>
  <si>
    <t>STS 500 nM + 146 µM B-017 1</t>
  </si>
  <si>
    <t>DMSO 9</t>
  </si>
  <si>
    <t>STS 500 nM + 146 µM B-017 2</t>
  </si>
  <si>
    <t>DMSO 10</t>
  </si>
  <si>
    <t>STS 500 nM + 146 µM B-017 3</t>
  </si>
  <si>
    <t>DMSO 11</t>
  </si>
  <si>
    <t>STS 500 nM 5</t>
  </si>
  <si>
    <t>STS 500 nM + 146 µM B-017 4</t>
  </si>
  <si>
    <t>DMSO 12</t>
  </si>
  <si>
    <t>STS 500 nM 6</t>
  </si>
  <si>
    <t>STS 500 nM + 146 µM Control peptide 1</t>
  </si>
  <si>
    <t>STS 500 nM + 146 µM Control peptide 2</t>
  </si>
  <si>
    <t>STS 500 nM + 146 µM Control peptide 3</t>
  </si>
  <si>
    <t>STS 500 nM + 146 µM Control peptide 4</t>
  </si>
  <si>
    <t>Blank 1</t>
  </si>
  <si>
    <t>STS 500 nM + 146 µM B-017 5</t>
  </si>
  <si>
    <t>Blank 2</t>
  </si>
  <si>
    <t>STS 500 nM + 146 µM B-017 6</t>
  </si>
  <si>
    <t>Blank 3</t>
  </si>
  <si>
    <t>STS 500 nM 7</t>
  </si>
  <si>
    <t>Blank 4</t>
  </si>
  <si>
    <t>STS 500 nM 8</t>
  </si>
  <si>
    <t>STS 500 nM 9</t>
  </si>
  <si>
    <t>STS 500 nM 10</t>
  </si>
  <si>
    <t>Blank corrected</t>
  </si>
  <si>
    <t>STS 500 nM 11</t>
  </si>
  <si>
    <t>STS 500 nM + 146 µM Control peptide 5</t>
  </si>
  <si>
    <t>STS 500 nM 12</t>
  </si>
  <si>
    <t>STS 500 nM + 146 µM Control peptide 6</t>
  </si>
  <si>
    <t>Mean per treatment group</t>
  </si>
  <si>
    <t>% of vehicle control</t>
  </si>
  <si>
    <t>Formular</t>
  </si>
  <si>
    <t>STS 500 nM + 146 µM B-017 7</t>
  </si>
  <si>
    <t>STS 500 nM + 146 µM B-017 8</t>
  </si>
  <si>
    <t>STS 500 nM + 146 µM B-017 9</t>
  </si>
  <si>
    <t>STS 500 nM + 146 µM B-017 10</t>
  </si>
  <si>
    <t>STS 500 nM + 146 µM B-017 11</t>
  </si>
  <si>
    <t>STS 500 nM + 146 µM B-017 12</t>
  </si>
  <si>
    <t>STS 500 nM + 146 µM Control peptide 7</t>
  </si>
  <si>
    <t>STS 500 nM + 146 µM Control peptide 8</t>
  </si>
  <si>
    <t>STS 500 nM + 146 µM Control peptide 9</t>
  </si>
  <si>
    <t>STS 500 nM + 146 µM Control peptide 10</t>
  </si>
  <si>
    <t>STS 500 nM + 146 µM Control peptide 11</t>
  </si>
  <si>
    <t>STS 500 nM + 146 µM Control peptide 12</t>
  </si>
  <si>
    <t>BCL-2-KO</t>
  </si>
  <si>
    <t>Time (h)</t>
  </si>
  <si>
    <t>Cell index</t>
  </si>
  <si>
    <t>xCelligence, Agilent</t>
  </si>
  <si>
    <t>Vehicle</t>
  </si>
  <si>
    <t>STS</t>
  </si>
  <si>
    <t>STS + B-017</t>
  </si>
  <si>
    <t>Run 1</t>
  </si>
  <si>
    <t>Run 2</t>
  </si>
  <si>
    <t>Run 3</t>
  </si>
  <si>
    <t>System Information:</t>
  </si>
  <si>
    <t>Software Version:</t>
  </si>
  <si>
    <t>Analyzer Model:</t>
  </si>
  <si>
    <t>W580</t>
  </si>
  <si>
    <t>Analyzer SN:</t>
  </si>
  <si>
    <t>FW Version:</t>
  </si>
  <si>
    <t>V3.4</t>
  </si>
  <si>
    <t>Station Model:</t>
  </si>
  <si>
    <t>1x96(Cardio)</t>
  </si>
  <si>
    <t>Station SN:</t>
  </si>
  <si>
    <t>Station FW:</t>
  </si>
  <si>
    <t>Self Test Val:</t>
  </si>
  <si>
    <t>Cell Viability Assay</t>
  </si>
  <si>
    <t>HEK239</t>
  </si>
  <si>
    <t>STS + Vehicle</t>
  </si>
  <si>
    <t>Normalized time (h)</t>
  </si>
  <si>
    <t>1 hr</t>
  </si>
  <si>
    <t>Orignal values</t>
  </si>
  <si>
    <t>Run 1 (240102)</t>
  </si>
  <si>
    <t>Run 2 (240108)</t>
  </si>
  <si>
    <t>Run 3 (240205)</t>
  </si>
  <si>
    <t>Values normalized to vehicle</t>
  </si>
  <si>
    <t>HCF</t>
  </si>
  <si>
    <t>4 hr</t>
  </si>
  <si>
    <t>Original values</t>
  </si>
  <si>
    <t>Run 1 (231116)</t>
  </si>
  <si>
    <t>Run 2 (231120)</t>
  </si>
  <si>
    <t>Run 3 (231221)</t>
  </si>
  <si>
    <t>STS 10nM</t>
  </si>
  <si>
    <t>STS + Pep</t>
  </si>
  <si>
    <t>Analysis Caspase3/7</t>
  </si>
  <si>
    <t>MCF-7</t>
  </si>
  <si>
    <r>
      <rPr>
        <b/>
        <sz val="11"/>
        <color theme="1"/>
        <rFont val="Arial"/>
        <family val="2"/>
        <charset val="1"/>
      </rPr>
      <t>1</t>
    </r>
    <r>
      <rPr>
        <b/>
        <vertAlign val="superscript"/>
        <sz val="11"/>
        <color theme="1"/>
        <rFont val="Arial"/>
        <family val="2"/>
        <charset val="1"/>
      </rPr>
      <t>st</t>
    </r>
    <r>
      <rPr>
        <b/>
        <sz val="11"/>
        <color theme="1"/>
        <rFont val="Arial"/>
        <family val="2"/>
        <charset val="1"/>
      </rPr>
      <t xml:space="preserve"> Experiment</t>
    </r>
  </si>
  <si>
    <r>
      <rPr>
        <b/>
        <sz val="11"/>
        <color theme="1"/>
        <rFont val="Arial"/>
        <family val="2"/>
        <charset val="1"/>
      </rPr>
      <t>2</t>
    </r>
    <r>
      <rPr>
        <b/>
        <vertAlign val="superscript"/>
        <sz val="11"/>
        <color theme="1"/>
        <rFont val="Arial"/>
        <family val="2"/>
        <charset val="1"/>
      </rPr>
      <t>nd</t>
    </r>
    <r>
      <rPr>
        <b/>
        <sz val="11"/>
        <color theme="1"/>
        <rFont val="Arial"/>
        <family val="2"/>
        <charset val="1"/>
      </rPr>
      <t xml:space="preserve"> Experiment</t>
    </r>
  </si>
  <si>
    <r>
      <rPr>
        <b/>
        <sz val="11"/>
        <color theme="1"/>
        <rFont val="Arial"/>
        <family val="2"/>
        <charset val="1"/>
      </rPr>
      <t>3</t>
    </r>
    <r>
      <rPr>
        <b/>
        <vertAlign val="superscript"/>
        <sz val="11"/>
        <color theme="1"/>
        <rFont val="Arial"/>
        <family val="2"/>
        <charset val="1"/>
      </rPr>
      <t>rd</t>
    </r>
    <r>
      <rPr>
        <b/>
        <sz val="11"/>
        <color theme="1"/>
        <rFont val="Arial"/>
        <family val="2"/>
        <charset val="1"/>
      </rPr>
      <t xml:space="preserve"> Experiment</t>
    </r>
  </si>
  <si>
    <t>STS 2 µM 1</t>
  </si>
  <si>
    <t>STS 2 µM 2</t>
  </si>
  <si>
    <t>STS 2 µM 3</t>
  </si>
  <si>
    <t>STS 2 µM 4</t>
  </si>
  <si>
    <t>STS 2 µM + 73 µM B-017 1</t>
  </si>
  <si>
    <t>STS 2 µM + 73 µM B-017 2</t>
  </si>
  <si>
    <t>STS 2 µM + 73 µM B-017 3</t>
  </si>
  <si>
    <t>STS 2 µM + 73 µM B-017 4</t>
  </si>
  <si>
    <t>Medium 1</t>
  </si>
  <si>
    <t>Medium 2</t>
  </si>
  <si>
    <t>Medium 3</t>
  </si>
  <si>
    <t>Medium 4</t>
  </si>
  <si>
    <t>mCF</t>
  </si>
  <si>
    <r>
      <rPr>
        <b/>
        <sz val="11"/>
        <color theme="1"/>
        <rFont val="Arial"/>
        <family val="2"/>
        <charset val="1"/>
      </rPr>
      <t>4</t>
    </r>
    <r>
      <rPr>
        <b/>
        <vertAlign val="superscript"/>
        <sz val="11"/>
        <color theme="1"/>
        <rFont val="Arial"/>
        <family val="2"/>
        <charset val="1"/>
      </rPr>
      <t>th</t>
    </r>
    <r>
      <rPr>
        <b/>
        <sz val="11"/>
        <color theme="1"/>
        <rFont val="Arial"/>
        <family val="2"/>
        <charset val="1"/>
      </rPr>
      <t xml:space="preserve"> Experiment</t>
    </r>
  </si>
  <si>
    <r>
      <rPr>
        <b/>
        <sz val="11"/>
        <color theme="1"/>
        <rFont val="Arial"/>
        <family val="2"/>
        <charset val="1"/>
      </rPr>
      <t>5</t>
    </r>
    <r>
      <rPr>
        <b/>
        <vertAlign val="superscript"/>
        <sz val="11"/>
        <color theme="1"/>
        <rFont val="Arial"/>
        <family val="2"/>
        <charset val="1"/>
      </rPr>
      <t>th</t>
    </r>
    <r>
      <rPr>
        <b/>
        <sz val="11"/>
        <color theme="1"/>
        <rFont val="Arial"/>
        <family val="2"/>
        <charset val="1"/>
      </rPr>
      <t xml:space="preserve"> Experiment</t>
    </r>
  </si>
  <si>
    <t>STS 2 µM + 72 µL B-017 1</t>
  </si>
  <si>
    <t>STS 2 µM + 72 µL B-017 2</t>
  </si>
  <si>
    <t>STS 2 µM 5</t>
  </si>
  <si>
    <t>STS 2 µM + 72 µL B-017 3</t>
  </si>
  <si>
    <t>STS 2 µM + 72 µL B-017 4</t>
  </si>
  <si>
    <t>STS 2 µM + 72 µL B-017 5</t>
  </si>
  <si>
    <t>Medium 5</t>
  </si>
  <si>
    <t>Medium 6</t>
  </si>
  <si>
    <t>Medium 7</t>
  </si>
  <si>
    <t>Medium 8</t>
  </si>
  <si>
    <t>Medium 9</t>
  </si>
  <si>
    <t>Medium 10</t>
  </si>
  <si>
    <t>Blank 5</t>
  </si>
  <si>
    <t xml:space="preserve">mCF </t>
  </si>
  <si>
    <t>% of Vehicle control</t>
  </si>
  <si>
    <r>
      <rPr>
        <b/>
        <u/>
        <sz val="16"/>
        <color rgb="FF000000"/>
        <rFont val="Arial"/>
        <family val="2"/>
        <charset val="1"/>
      </rPr>
      <t>Analysis H</t>
    </r>
    <r>
      <rPr>
        <b/>
        <u/>
        <vertAlign val="subscript"/>
        <sz val="16"/>
        <color rgb="FF000000"/>
        <rFont val="Arial"/>
        <family val="2"/>
        <charset val="1"/>
      </rPr>
      <t>2</t>
    </r>
    <r>
      <rPr>
        <b/>
        <u/>
        <sz val="16"/>
        <color rgb="FF000000"/>
        <rFont val="Arial"/>
        <family val="2"/>
        <charset val="1"/>
      </rPr>
      <t>O</t>
    </r>
    <r>
      <rPr>
        <b/>
        <u/>
        <vertAlign val="subscript"/>
        <sz val="16"/>
        <color rgb="FF000000"/>
        <rFont val="Arial"/>
        <family val="2"/>
        <charset val="1"/>
      </rPr>
      <t>2</t>
    </r>
    <r>
      <rPr>
        <b/>
        <u/>
        <sz val="16"/>
        <color rgb="FF000000"/>
        <rFont val="Arial"/>
        <family val="2"/>
        <charset val="1"/>
      </rPr>
      <t xml:space="preserve"> </t>
    </r>
  </si>
  <si>
    <r>
      <rPr>
        <b/>
        <sz val="14"/>
        <color theme="1"/>
        <rFont val="Arial"/>
        <family val="2"/>
        <charset val="1"/>
      </rPr>
      <t xml:space="preserve">HEK 293 </t>
    </r>
    <r>
      <rPr>
        <b/>
        <sz val="11"/>
        <color theme="1"/>
        <rFont val="Arial"/>
        <family val="2"/>
        <charset val="1"/>
      </rPr>
      <t xml:space="preserve">     </t>
    </r>
    <r>
      <rPr>
        <b/>
        <sz val="14"/>
        <color theme="1"/>
        <rFont val="Arial"/>
        <family val="2"/>
        <charset val="1"/>
      </rPr>
      <t xml:space="preserve"> (Microscopic Images)</t>
    </r>
  </si>
  <si>
    <t>HEK 293</t>
  </si>
  <si>
    <t>Well Number</t>
  </si>
  <si>
    <t>Fluorescence intensity</t>
  </si>
  <si>
    <t>Intensity blank corrected</t>
  </si>
  <si>
    <t>Cell number</t>
  </si>
  <si>
    <t>Fluorescence intensity / cell</t>
  </si>
  <si>
    <t>Mean fluorescence intensity / cell</t>
  </si>
  <si>
    <t>DMSO</t>
  </si>
  <si>
    <t>500 nM STS</t>
  </si>
  <si>
    <t>500 nM STS + 26 µM B-017</t>
  </si>
  <si>
    <t>Antimycin A</t>
  </si>
  <si>
    <t>Medium only</t>
  </si>
  <si>
    <t>negative control</t>
  </si>
  <si>
    <r>
      <rPr>
        <b/>
        <sz val="14"/>
        <color theme="1"/>
        <rFont val="Arial"/>
        <family val="2"/>
        <charset val="1"/>
      </rPr>
      <t>HCM</t>
    </r>
    <r>
      <rPr>
        <b/>
        <sz val="11"/>
        <color theme="1"/>
        <rFont val="Arial"/>
        <family val="2"/>
        <charset val="1"/>
      </rPr>
      <t xml:space="preserve">                  </t>
    </r>
    <r>
      <rPr>
        <b/>
        <sz val="14"/>
        <color theme="1"/>
        <rFont val="Arial"/>
        <family val="2"/>
        <charset val="1"/>
      </rPr>
      <t xml:space="preserve">   (Plate reader)</t>
    </r>
  </si>
  <si>
    <r>
      <rPr>
        <b/>
        <sz val="11"/>
        <color theme="1"/>
        <rFont val="Arial"/>
        <family val="2"/>
        <charset val="1"/>
      </rPr>
      <t>6</t>
    </r>
    <r>
      <rPr>
        <b/>
        <vertAlign val="superscript"/>
        <sz val="11"/>
        <color theme="1"/>
        <rFont val="Arial"/>
        <family val="2"/>
        <charset val="1"/>
      </rPr>
      <t>th</t>
    </r>
    <r>
      <rPr>
        <b/>
        <sz val="11"/>
        <color theme="1"/>
        <rFont val="Arial"/>
        <family val="2"/>
        <charset val="1"/>
      </rPr>
      <t xml:space="preserve"> Experiment</t>
    </r>
  </si>
  <si>
    <t>Fluorescence intensity /blank corrected)</t>
  </si>
  <si>
    <t>Mean fluorescence intensity</t>
  </si>
  <si>
    <t>Fluorescence intensity (blank corrected)</t>
  </si>
  <si>
    <t>Ctrl.</t>
  </si>
  <si>
    <t>DOX 10µM</t>
  </si>
  <si>
    <t>DOX 10 µM + B-017</t>
  </si>
  <si>
    <t>Mitochondrial Calcium</t>
  </si>
  <si>
    <t xml:space="preserve">Raw Data </t>
  </si>
  <si>
    <r>
      <rPr>
        <b/>
        <u/>
        <sz val="14"/>
        <color theme="1"/>
        <rFont val="Arial"/>
        <family val="2"/>
        <charset val="1"/>
      </rPr>
      <t>HCM</t>
    </r>
    <r>
      <rPr>
        <b/>
        <sz val="14"/>
        <color theme="1"/>
        <rFont val="Arial"/>
        <family val="2"/>
        <charset val="1"/>
      </rPr>
      <t xml:space="preserve"> / Doxorubicin treatment</t>
    </r>
  </si>
  <si>
    <t>RAW_DATA</t>
  </si>
  <si>
    <t>BACKGROUND MEAN/W</t>
  </si>
  <si>
    <t>CORRECTED MEAN</t>
  </si>
  <si>
    <t>% OF VEHICLE</t>
  </si>
  <si>
    <t>DOX</t>
  </si>
  <si>
    <t>DOX + B-017</t>
  </si>
  <si>
    <t>n=1</t>
  </si>
  <si>
    <t>n=2</t>
  </si>
  <si>
    <t>n=3</t>
  </si>
  <si>
    <t>n=4</t>
  </si>
  <si>
    <t>n=5</t>
  </si>
  <si>
    <t>Calcein mPTP</t>
  </si>
  <si>
    <r>
      <rPr>
        <b/>
        <u/>
        <sz val="16"/>
        <color theme="1"/>
        <rFont val="Arial"/>
        <family val="2"/>
        <charset val="1"/>
      </rPr>
      <t>HCM</t>
    </r>
    <r>
      <rPr>
        <b/>
        <sz val="16"/>
        <color theme="1"/>
        <rFont val="Arial"/>
        <family val="2"/>
        <charset val="1"/>
      </rPr>
      <t xml:space="preserve"> / Doxorubicin treatment</t>
    </r>
  </si>
  <si>
    <t>n=6</t>
  </si>
  <si>
    <t xml:space="preserve">TMRM </t>
  </si>
  <si>
    <t xml:space="preserve"> HCM / Doxorubicin treatment</t>
  </si>
  <si>
    <t>Infarct size</t>
  </si>
  <si>
    <t>WT+NaCl</t>
  </si>
  <si>
    <t>Slice</t>
  </si>
  <si>
    <t>left area</t>
  </si>
  <si>
    <t>left cavity</t>
  </si>
  <si>
    <t>right area</t>
  </si>
  <si>
    <t>right cavity</t>
  </si>
  <si>
    <t>left ventricle (LV)</t>
  </si>
  <si>
    <t>right ventricle - portion %</t>
  </si>
  <si>
    <t>AAR</t>
  </si>
  <si>
    <t>Infarct area</t>
  </si>
  <si>
    <t>H+I</t>
  </si>
  <si>
    <t>weight slice mg</t>
  </si>
  <si>
    <t>weight right area</t>
  </si>
  <si>
    <t>weight left area</t>
  </si>
  <si>
    <t>Inf/LV %</t>
  </si>
  <si>
    <t>AAR/LV %</t>
  </si>
  <si>
    <t>INF/AAR %</t>
  </si>
  <si>
    <t>Factor L</t>
  </si>
  <si>
    <t>Inf/LV *L %</t>
  </si>
  <si>
    <t>AAR/LV *L %</t>
  </si>
  <si>
    <t>AAR/LV total %</t>
  </si>
  <si>
    <t>Inf/AAR total %</t>
  </si>
  <si>
    <t>Inf/AAR %</t>
  </si>
  <si>
    <t>WT + 0.2 mg/kg B-017</t>
  </si>
  <si>
    <t>WT + 0.4 mg/kg B-017</t>
  </si>
  <si>
    <t>WT + 0.8 mg/kg</t>
  </si>
  <si>
    <t>WT + 1.6 mg/kg</t>
  </si>
  <si>
    <t>NaCl</t>
  </si>
  <si>
    <t>B-017</t>
  </si>
  <si>
    <t>Infarct Pixels</t>
  </si>
  <si>
    <t>AAR Pixels</t>
  </si>
  <si>
    <t>Blue Pixels</t>
  </si>
  <si>
    <t>Total Pixels</t>
  </si>
  <si>
    <t>Pixels/mm^2</t>
  </si>
  <si>
    <t>Infarct mm^2</t>
  </si>
  <si>
    <t>AAR mm^2</t>
  </si>
  <si>
    <t>Blue mm^2</t>
  </si>
  <si>
    <t>Total mm^2</t>
  </si>
  <si>
    <t>Infarct/AAR %</t>
  </si>
  <si>
    <t>At-Risk/Total LV %</t>
  </si>
  <si>
    <t>Infarct/Total LV %</t>
  </si>
  <si>
    <t>Slice 1 Cranial</t>
  </si>
  <si>
    <t>Slice 1 Caudal</t>
  </si>
  <si>
    <t>Slice 2 Cranial</t>
  </si>
  <si>
    <t>Slice 2 Caudal</t>
  </si>
  <si>
    <t>Slice 3 Cranial</t>
  </si>
  <si>
    <t>Slice 3 caudal</t>
  </si>
  <si>
    <t>Slice 4 Cranial</t>
  </si>
  <si>
    <t>Slice 4 Caudal</t>
  </si>
  <si>
    <t>Slice 5 Cranial</t>
  </si>
  <si>
    <t>Slice 5 Caudal</t>
  </si>
  <si>
    <t>Slice 6 Cranial</t>
  </si>
  <si>
    <t>Slice 6 Caudal</t>
  </si>
  <si>
    <t>Na</t>
  </si>
  <si>
    <t>Echocardiography</t>
  </si>
  <si>
    <t xml:space="preserve">LVEF </t>
  </si>
  <si>
    <t xml:space="preserve">Strain Analyses </t>
  </si>
  <si>
    <r>
      <rPr>
        <sz val="12"/>
        <color rgb="FF000000"/>
        <rFont val="Arial"/>
        <family val="2"/>
        <charset val="1"/>
      </rPr>
      <t>Ischaemia 50 min/Reperfusion</t>
    </r>
    <r>
      <rPr>
        <b/>
        <sz val="12"/>
        <color rgb="FF000000"/>
        <rFont val="Arial"/>
        <family val="2"/>
        <charset val="1"/>
      </rPr>
      <t xml:space="preserve"> 7 days</t>
    </r>
    <r>
      <rPr>
        <sz val="12"/>
        <color rgb="FF000000"/>
        <rFont val="Arial"/>
        <family val="2"/>
        <charset val="1"/>
      </rPr>
      <t xml:space="preserve"> in</t>
    </r>
    <r>
      <rPr>
        <b/>
        <sz val="12"/>
        <color rgb="FF000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>C57BL/6J male mice</t>
    </r>
  </si>
  <si>
    <r>
      <rPr>
        <sz val="12"/>
        <color rgb="FF000000"/>
        <rFont val="Arial"/>
        <family val="2"/>
        <charset val="1"/>
      </rPr>
      <t>Ischaemia 50 min/Reperfusion</t>
    </r>
    <r>
      <rPr>
        <b/>
        <sz val="12"/>
        <color rgb="FF000000"/>
        <rFont val="Arial"/>
        <family val="2"/>
        <charset val="1"/>
      </rPr>
      <t xml:space="preserve"> 28 days</t>
    </r>
    <r>
      <rPr>
        <sz val="12"/>
        <color rgb="FF000000"/>
        <rFont val="Arial"/>
        <family val="2"/>
        <charset val="1"/>
      </rPr>
      <t xml:space="preserve"> in</t>
    </r>
    <r>
      <rPr>
        <b/>
        <sz val="12"/>
        <color rgb="FF000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>C57BL/6J male mice</t>
    </r>
  </si>
  <si>
    <t>Mice / Treatment</t>
  </si>
  <si>
    <t>Calculation</t>
  </si>
  <si>
    <t>CO (LV Trace)</t>
  </si>
  <si>
    <t>Diameter;d (LV Trace)</t>
  </si>
  <si>
    <t>Diameter;s (LV Trace)</t>
  </si>
  <si>
    <t>EF (LV Trace)</t>
  </si>
  <si>
    <t>HR</t>
  </si>
  <si>
    <t xml:space="preserve">GRS (PSSAX) </t>
  </si>
  <si>
    <t>GLS</t>
  </si>
  <si>
    <t>GCS</t>
  </si>
  <si>
    <t>d-1</t>
  </si>
  <si>
    <t>d1</t>
  </si>
  <si>
    <t>d14</t>
  </si>
  <si>
    <t>d28</t>
  </si>
  <si>
    <t>Units</t>
  </si>
  <si>
    <t>mL/min</t>
  </si>
  <si>
    <t>mm</t>
  </si>
  <si>
    <t>%</t>
  </si>
  <si>
    <t>bmp</t>
  </si>
  <si>
    <t>Control</t>
  </si>
  <si>
    <t>Negative Ctrl. Peptide</t>
  </si>
  <si>
    <t>MyoGCS</t>
  </si>
  <si>
    <t>EndoGCS</t>
  </si>
  <si>
    <t>MyoGLS</t>
  </si>
  <si>
    <t>d3</t>
  </si>
  <si>
    <t>EndoGLS</t>
  </si>
  <si>
    <t>d5</t>
  </si>
  <si>
    <t>GRS (PSSAX)</t>
  </si>
  <si>
    <t>d7</t>
  </si>
  <si>
    <t>GRS (PSLAX)</t>
  </si>
  <si>
    <t>Sham</t>
  </si>
  <si>
    <t>18.17</t>
  </si>
  <si>
    <t>3.93</t>
  </si>
  <si>
    <t>2.48</t>
  </si>
  <si>
    <t>67.5</t>
  </si>
  <si>
    <t>13.8</t>
  </si>
  <si>
    <t>4.28</t>
  </si>
  <si>
    <t>3.56</t>
  </si>
  <si>
    <t>35.5</t>
  </si>
  <si>
    <t>7.98</t>
  </si>
  <si>
    <t>3.5</t>
  </si>
  <si>
    <t>2.91</t>
  </si>
  <si>
    <t>36.3</t>
  </si>
  <si>
    <t>14.02</t>
  </si>
  <si>
    <t>4.33</t>
  </si>
  <si>
    <t>3.59</t>
  </si>
  <si>
    <t>36.0</t>
  </si>
  <si>
    <t>21.7</t>
  </si>
  <si>
    <t>5.19</t>
  </si>
  <si>
    <t>4.34</t>
  </si>
  <si>
    <t>33.9</t>
  </si>
  <si>
    <t>7.17</t>
  </si>
  <si>
    <t>2.8</t>
  </si>
  <si>
    <t>2.24</t>
  </si>
  <si>
    <t>42.4</t>
  </si>
  <si>
    <t>15.81</t>
  </si>
  <si>
    <t>4.36</t>
  </si>
  <si>
    <t>3.38</t>
  </si>
  <si>
    <t>45.5</t>
  </si>
  <si>
    <t>18.2</t>
  </si>
  <si>
    <t>3.83</t>
  </si>
  <si>
    <t>2.53</t>
  </si>
  <si>
    <t>63.7</t>
  </si>
  <si>
    <t>10.4</t>
  </si>
  <si>
    <t>3.81</t>
  </si>
  <si>
    <t>3.16</t>
  </si>
  <si>
    <t>36.1</t>
  </si>
  <si>
    <t>10.46</t>
  </si>
  <si>
    <t>3.23</t>
  </si>
  <si>
    <t>33.4</t>
  </si>
  <si>
    <t>10.07</t>
  </si>
  <si>
    <t>3.54</t>
  </si>
  <si>
    <t>2.98</t>
  </si>
  <si>
    <t>34.4</t>
  </si>
  <si>
    <t>13.12</t>
  </si>
  <si>
    <t>3.94</t>
  </si>
  <si>
    <t>3.29</t>
  </si>
  <si>
    <t>35.6</t>
  </si>
  <si>
    <t>12.24</t>
  </si>
  <si>
    <t>3.46</t>
  </si>
  <si>
    <t>2.77</t>
  </si>
  <si>
    <t>41.5</t>
  </si>
  <si>
    <t>14.88</t>
  </si>
  <si>
    <t>4.25</t>
  </si>
  <si>
    <t>3.44</t>
  </si>
  <si>
    <t>39.6</t>
  </si>
  <si>
    <t>17.2</t>
  </si>
  <si>
    <t>3.7</t>
  </si>
  <si>
    <t>2.4</t>
  </si>
  <si>
    <t>65.3</t>
  </si>
  <si>
    <t>12.53</t>
  </si>
  <si>
    <t>3.05</t>
  </si>
  <si>
    <t>6.02</t>
  </si>
  <si>
    <t>3.02</t>
  </si>
  <si>
    <t>2.52</t>
  </si>
  <si>
    <t>9.35</t>
  </si>
  <si>
    <t>3.42</t>
  </si>
  <si>
    <t>2.89</t>
  </si>
  <si>
    <t>33.3</t>
  </si>
  <si>
    <t>9.43</t>
  </si>
  <si>
    <t>3.47</t>
  </si>
  <si>
    <t>2.95</t>
  </si>
  <si>
    <t>32.6</t>
  </si>
  <si>
    <t>5.08</t>
  </si>
  <si>
    <t>2.61</t>
  </si>
  <si>
    <t>2.16</t>
  </si>
  <si>
    <t>37.3</t>
  </si>
  <si>
    <t>11.09</t>
  </si>
  <si>
    <t>3.86</t>
  </si>
  <si>
    <t>3.12</t>
  </si>
  <si>
    <t>39.9</t>
  </si>
  <si>
    <t>18.87</t>
  </si>
  <si>
    <t>3.72</t>
  </si>
  <si>
    <t>2.36</t>
  </si>
  <si>
    <t>67.2</t>
  </si>
  <si>
    <t>5.26</t>
  </si>
  <si>
    <t>3.08</t>
  </si>
  <si>
    <t>2.55</t>
  </si>
  <si>
    <t>37.0</t>
  </si>
  <si>
    <t>8.7</t>
  </si>
  <si>
    <t>34.0</t>
  </si>
  <si>
    <t>11.64</t>
  </si>
  <si>
    <t>3.73</t>
  </si>
  <si>
    <t>3.14</t>
  </si>
  <si>
    <t>34.5</t>
  </si>
  <si>
    <t>4.40</t>
  </si>
  <si>
    <t>2.33</t>
  </si>
  <si>
    <t>1.91</t>
  </si>
  <si>
    <t>39.2</t>
  </si>
  <si>
    <t>9.68</t>
  </si>
  <si>
    <t>3.26</t>
  </si>
  <si>
    <t>31.2</t>
  </si>
  <si>
    <t>13.02</t>
  </si>
  <si>
    <t>4.04</t>
  </si>
  <si>
    <t>3.28</t>
  </si>
  <si>
    <t>39.4</t>
  </si>
  <si>
    <t>18.15</t>
  </si>
  <si>
    <t>2.35</t>
  </si>
  <si>
    <t>67.1</t>
  </si>
  <si>
    <t>18.20</t>
  </si>
  <si>
    <t>4.97</t>
  </si>
  <si>
    <t>4.16</t>
  </si>
  <si>
    <t>11.3</t>
  </si>
  <si>
    <t>3.8</t>
  </si>
  <si>
    <t>41.1</t>
  </si>
  <si>
    <t>22.56</t>
  </si>
  <si>
    <t>4.31</t>
  </si>
  <si>
    <t>3.32</t>
  </si>
  <si>
    <t>51.9</t>
  </si>
  <si>
    <t>34.68</t>
  </si>
  <si>
    <t>5.24</t>
  </si>
  <si>
    <t>3.84</t>
  </si>
  <si>
    <t>54.8</t>
  </si>
  <si>
    <t>25.96</t>
  </si>
  <si>
    <t>4.32</t>
  </si>
  <si>
    <t>3.10</t>
  </si>
  <si>
    <t>15.78</t>
  </si>
  <si>
    <t>3.71</t>
  </si>
  <si>
    <t>59.8</t>
  </si>
  <si>
    <t>10.02</t>
  </si>
  <si>
    <t>4.08</t>
  </si>
  <si>
    <t>3.4</t>
  </si>
  <si>
    <t>12.27</t>
  </si>
  <si>
    <t>3.36</t>
  </si>
  <si>
    <t>2.47</t>
  </si>
  <si>
    <t>53.3</t>
  </si>
  <si>
    <t>6.4</t>
  </si>
  <si>
    <t>2.85</t>
  </si>
  <si>
    <t>50.2</t>
  </si>
  <si>
    <t>17</t>
  </si>
  <si>
    <t>3.48</t>
  </si>
  <si>
    <t>2.5</t>
  </si>
  <si>
    <t>55.3</t>
  </si>
  <si>
    <t>18</t>
  </si>
  <si>
    <t>4.15</t>
  </si>
  <si>
    <t>3.37</t>
  </si>
  <si>
    <t>50.1</t>
  </si>
  <si>
    <t>16</t>
  </si>
  <si>
    <t>52.5</t>
  </si>
  <si>
    <t>11.74</t>
  </si>
  <si>
    <t>3.25</t>
  </si>
  <si>
    <t>2.02</t>
  </si>
  <si>
    <t>69.1</t>
  </si>
  <si>
    <t>2.94</t>
  </si>
  <si>
    <t>18.32</t>
  </si>
  <si>
    <t>2.75</t>
  </si>
  <si>
    <t>14.14</t>
  </si>
  <si>
    <t>47.4</t>
  </si>
  <si>
    <t>18.5</t>
  </si>
  <si>
    <t>3.78</t>
  </si>
  <si>
    <t>2.65</t>
  </si>
  <si>
    <t>57.4</t>
  </si>
  <si>
    <t>20.4</t>
  </si>
  <si>
    <t>4.29</t>
  </si>
  <si>
    <t>3.01</t>
  </si>
  <si>
    <t>57.2</t>
  </si>
  <si>
    <t>11.6</t>
  </si>
  <si>
    <t>3.2</t>
  </si>
  <si>
    <t>2.1</t>
  </si>
  <si>
    <t>64.8</t>
  </si>
  <si>
    <t>13.13</t>
  </si>
  <si>
    <t>3.33</t>
  </si>
  <si>
    <t>2.12</t>
  </si>
  <si>
    <t>7.55</t>
  </si>
  <si>
    <t>51.8</t>
  </si>
  <si>
    <t>12.48</t>
  </si>
  <si>
    <t>3.53</t>
  </si>
  <si>
    <t>2.78</t>
  </si>
  <si>
    <t>44.5</t>
  </si>
  <si>
    <t>20.05</t>
  </si>
  <si>
    <t>2.70</t>
  </si>
  <si>
    <t>14.11</t>
  </si>
  <si>
    <t>3.45</t>
  </si>
  <si>
    <t>2.50</t>
  </si>
  <si>
    <t>54.7</t>
  </si>
  <si>
    <t>14.60</t>
  </si>
  <si>
    <t>2.64</t>
  </si>
  <si>
    <t>56.9</t>
  </si>
  <si>
    <t>Mitochondrial Swelling</t>
  </si>
  <si>
    <t>Mitochondria isolated from area at risk at 10 min of reperfusion following 30 min of ischaemia</t>
  </si>
  <si>
    <t>Measurement of changes in light scattering at 540 nm</t>
  </si>
  <si>
    <t>C57Bl/6J male mice</t>
  </si>
  <si>
    <t>Content</t>
  </si>
  <si>
    <t>Raw Data (540)</t>
  </si>
  <si>
    <t>Number</t>
  </si>
  <si>
    <t>0.734</t>
  </si>
  <si>
    <t>0.804</t>
  </si>
  <si>
    <t>Negative Control Peptide (NCP)</t>
  </si>
  <si>
    <t>0.682</t>
  </si>
  <si>
    <t>0.738</t>
  </si>
  <si>
    <t>0.860</t>
  </si>
  <si>
    <t>0.722</t>
  </si>
  <si>
    <t>NCP</t>
  </si>
  <si>
    <t>0.434</t>
  </si>
  <si>
    <t>0.463</t>
  </si>
  <si>
    <t>0.479</t>
  </si>
  <si>
    <t>0.431</t>
  </si>
  <si>
    <t>0.498</t>
  </si>
  <si>
    <t>0.664</t>
  </si>
  <si>
    <t>0.630</t>
  </si>
  <si>
    <t>0.691</t>
  </si>
  <si>
    <t>0.826</t>
  </si>
  <si>
    <t>0.701</t>
  </si>
  <si>
    <t>Troponin I</t>
  </si>
  <si>
    <t>Elisa</t>
  </si>
  <si>
    <t>Ischaemia 30 min / Reperfusion 24h in C57BL/6J male mice</t>
  </si>
  <si>
    <t>Samples</t>
  </si>
  <si>
    <t>Standard curve</t>
  </si>
  <si>
    <t>*40</t>
  </si>
  <si>
    <t>*100</t>
  </si>
  <si>
    <t>actual</t>
  </si>
  <si>
    <t>target</t>
  </si>
  <si>
    <t>Serum</t>
  </si>
  <si>
    <t>ng/ml</t>
  </si>
  <si>
    <t>S1</t>
  </si>
  <si>
    <t>S2</t>
  </si>
  <si>
    <t>S3</t>
  </si>
  <si>
    <t>S4</t>
  </si>
  <si>
    <t>S5</t>
  </si>
  <si>
    <t>R</t>
  </si>
  <si>
    <t>S6</t>
  </si>
  <si>
    <t>R²</t>
  </si>
  <si>
    <t>S7</t>
  </si>
  <si>
    <t>haemolysis</t>
  </si>
  <si>
    <t>Caspase Activity</t>
  </si>
  <si>
    <t>Ischaemia 30 min/Reperfusion 4h in C57BL/6J male mice</t>
  </si>
  <si>
    <t>n=8</t>
  </si>
  <si>
    <t>n=11</t>
  </si>
  <si>
    <t>1. Raw Data (405)</t>
  </si>
  <si>
    <t>A</t>
  </si>
  <si>
    <t>B</t>
  </si>
  <si>
    <t>C</t>
  </si>
  <si>
    <t>D</t>
  </si>
  <si>
    <t>E</t>
  </si>
  <si>
    <t>F</t>
  </si>
  <si>
    <t>G</t>
  </si>
  <si>
    <t>H</t>
  </si>
  <si>
    <t>IR+NCP</t>
  </si>
  <si>
    <t>2. Blank corrected based on Raw Data (405)</t>
  </si>
  <si>
    <t>IR+B-017</t>
  </si>
  <si>
    <t>3. Average over replicates based on Blank corrected (405)</t>
  </si>
  <si>
    <t>Apoptosis</t>
  </si>
  <si>
    <t>Ischaemia 30 min/Reperfusion 30 min in C57BK/6J male mice</t>
  </si>
  <si>
    <t xml:space="preserve">ApopTag Red In situ Apoptosis Detection Kit </t>
  </si>
  <si>
    <t>Slices</t>
  </si>
  <si>
    <t>Area LV µm2</t>
  </si>
  <si>
    <t xml:space="preserve">Apoptotic signals per 1.000.000 Area </t>
  </si>
  <si>
    <t>n1</t>
  </si>
  <si>
    <t>L1_1</t>
  </si>
  <si>
    <t>L1</t>
  </si>
  <si>
    <t>L1_2</t>
  </si>
  <si>
    <t>L3</t>
  </si>
  <si>
    <t>L1_3</t>
  </si>
  <si>
    <t>L4</t>
  </si>
  <si>
    <t>L2_1</t>
  </si>
  <si>
    <t>L2_2</t>
  </si>
  <si>
    <t>n2</t>
  </si>
  <si>
    <t>L2_3</t>
  </si>
  <si>
    <t>L3_1</t>
  </si>
  <si>
    <t>L2</t>
  </si>
  <si>
    <t>L3_2</t>
  </si>
  <si>
    <t>L4_1</t>
  </si>
  <si>
    <t>L3_3</t>
  </si>
  <si>
    <t>L4_2</t>
  </si>
  <si>
    <t>L4_3</t>
  </si>
  <si>
    <t>n3</t>
  </si>
  <si>
    <t>ATP</t>
  </si>
  <si>
    <t>ATP Assay Kit ab83355 - Fluorimetric</t>
  </si>
  <si>
    <t>Sample dilution 1:2</t>
  </si>
  <si>
    <t>Well-Plate Layout</t>
  </si>
  <si>
    <t>ATP Standard</t>
  </si>
  <si>
    <t>Maus</t>
  </si>
  <si>
    <t>PepB</t>
  </si>
  <si>
    <t>ATP nmol/well</t>
  </si>
  <si>
    <t>mg</t>
  </si>
  <si>
    <t>Reader data [RLU] from heart tissue  (blood free)</t>
  </si>
  <si>
    <t>Average Duplicates</t>
  </si>
  <si>
    <t>Average RLU</t>
  </si>
  <si>
    <t>Substract Blank</t>
  </si>
  <si>
    <t>Substract Background</t>
  </si>
  <si>
    <t>ohne Background gemacht!</t>
  </si>
  <si>
    <t>ATP Amount/well</t>
  </si>
  <si>
    <t>Sample ATP Concentration</t>
  </si>
  <si>
    <t>Dilution Factor for deproteinization</t>
  </si>
  <si>
    <t>DDF = (500µl+volume KOH (µl)) / initial sample volume in PCA</t>
  </si>
  <si>
    <t>ATP Concentration</t>
  </si>
  <si>
    <t>ATP [mM] = ((B/V)*D)*DDF)</t>
  </si>
  <si>
    <t>nmol/µl = µmol/ml = mM</t>
  </si>
  <si>
    <t xml:space="preserve">10 mg </t>
  </si>
  <si>
    <t>100 µl</t>
  </si>
  <si>
    <t>ATP amount in sample</t>
  </si>
  <si>
    <t>B (nmol)</t>
  </si>
  <si>
    <t>4 mg</t>
  </si>
  <si>
    <t>40 µl</t>
  </si>
  <si>
    <t>4 mg tissue in sample</t>
  </si>
  <si>
    <t>10 mg tissue in sample</t>
  </si>
  <si>
    <t>mean</t>
  </si>
  <si>
    <t>normalised to Sham</t>
  </si>
  <si>
    <t>Supplementary Figures</t>
  </si>
  <si>
    <t xml:space="preserve">CD spectra </t>
  </si>
  <si>
    <t xml:space="preserve">CD Spectrum of B017 </t>
  </si>
  <si>
    <t>B017 - 100 µM, 10 scans averaged</t>
  </si>
  <si>
    <t>Wavelength (nm)</t>
  </si>
  <si>
    <r>
      <rPr>
        <b/>
        <sz val="11"/>
        <color theme="1"/>
        <rFont val="Aptos Narrow"/>
        <family val="2"/>
        <charset val="1"/>
      </rPr>
      <t>MRE [deg  cm</t>
    </r>
    <r>
      <rPr>
        <b/>
        <vertAlign val="superscript"/>
        <sz val="11"/>
        <color theme="1"/>
        <rFont val="Aptos Narrow"/>
        <family val="2"/>
        <charset val="1"/>
      </rPr>
      <t>2</t>
    </r>
    <r>
      <rPr>
        <b/>
        <sz val="11"/>
        <color theme="1"/>
        <rFont val="Aptos Narrow"/>
        <family val="2"/>
        <charset val="1"/>
      </rPr>
      <t>/dmol]</t>
    </r>
  </si>
  <si>
    <t>BAX insertion</t>
  </si>
  <si>
    <t>WT  MEFs</t>
  </si>
  <si>
    <t>4 h Incubation time, Run 1</t>
  </si>
  <si>
    <t>STS 500 nM + 26 µM B-017 1</t>
  </si>
  <si>
    <t>STS 500 nM + 26 µM B-017 2</t>
  </si>
  <si>
    <t>STS 500 nM + 26 µM B-017 3</t>
  </si>
  <si>
    <t>STS 500 nM + 26 µM B-017 4</t>
  </si>
  <si>
    <t>STS 500 nM + 52 µM B-017 1</t>
  </si>
  <si>
    <t>STS 500 nM + 52 µM B-017 2</t>
  </si>
  <si>
    <t>STS 500 nM + 52 µM B-017 3</t>
  </si>
  <si>
    <t>STS 500 nM + 52 µM B-017 4</t>
  </si>
  <si>
    <t>HepG2</t>
  </si>
  <si>
    <t>Normalized time</t>
  </si>
  <si>
    <t>RUN 1</t>
  </si>
  <si>
    <t>(h)</t>
  </si>
  <si>
    <t>SD</t>
  </si>
  <si>
    <t xml:space="preserve">Run 1 </t>
  </si>
  <si>
    <t xml:space="preserve">Run 2 </t>
  </si>
  <si>
    <t>Analysis CellROX DeepRed</t>
  </si>
  <si>
    <t xml:space="preserve">Analysis H2O2 </t>
  </si>
  <si>
    <t>Analysis H2O2</t>
  </si>
  <si>
    <t>CellROX DeepRed</t>
  </si>
  <si>
    <t>STS 500 nM + B-017 1</t>
  </si>
  <si>
    <t>STS 500 nM + B-017 2</t>
  </si>
  <si>
    <t>STS 500 nM + B-017 3</t>
  </si>
  <si>
    <t>STS 500 nM + B-017 4</t>
  </si>
  <si>
    <t>Analysis JC-1</t>
  </si>
  <si>
    <t>Red fluorescence</t>
  </si>
  <si>
    <t>Green fluorescence</t>
  </si>
  <si>
    <t>Red/Green ratio</t>
  </si>
  <si>
    <t>FCCP 1</t>
  </si>
  <si>
    <t>FCCP 2</t>
  </si>
  <si>
    <t>Antimycin A 1</t>
  </si>
  <si>
    <t>Antimycin A 2</t>
  </si>
  <si>
    <t>negative control 1</t>
  </si>
  <si>
    <t>negative control 2</t>
  </si>
  <si>
    <t>negative control 3</t>
  </si>
  <si>
    <t>negative control 4</t>
  </si>
  <si>
    <r>
      <rPr>
        <sz val="11"/>
        <color rgb="FF000000"/>
        <rFont val="Arial"/>
        <family val="2"/>
        <charset val="1"/>
      </rPr>
      <t>1</t>
    </r>
    <r>
      <rPr>
        <vertAlign val="superscript"/>
        <sz val="11"/>
        <color rgb="FF000000"/>
        <rFont val="Arial"/>
        <family val="2"/>
        <charset val="1"/>
      </rPr>
      <t>st</t>
    </r>
    <r>
      <rPr>
        <sz val="11"/>
        <color rgb="FF000000"/>
        <rFont val="Arial"/>
        <family val="2"/>
        <charset val="1"/>
      </rPr>
      <t xml:space="preserve"> Experiment</t>
    </r>
  </si>
  <si>
    <r>
      <rPr>
        <sz val="11"/>
        <color rgb="FF000000"/>
        <rFont val="Arial"/>
        <family val="2"/>
        <charset val="1"/>
      </rPr>
      <t>2</t>
    </r>
    <r>
      <rPr>
        <vertAlign val="superscript"/>
        <sz val="11"/>
        <color rgb="FF000000"/>
        <rFont val="Arial"/>
        <family val="2"/>
        <charset val="1"/>
      </rPr>
      <t>nd</t>
    </r>
    <r>
      <rPr>
        <sz val="11"/>
        <color rgb="FF000000"/>
        <rFont val="Arial"/>
        <family val="2"/>
        <charset val="1"/>
      </rPr>
      <t xml:space="preserve"> Experiment</t>
    </r>
  </si>
  <si>
    <t>STS 2 µM 6</t>
  </si>
  <si>
    <t>STS 2 µM + 105,2 µM B-017 1</t>
  </si>
  <si>
    <t>STS 2 µM + 105,2 µM B-017 2</t>
  </si>
  <si>
    <t>STS 2 µM + 105,2 µM B-017 3</t>
  </si>
  <si>
    <t>STS 2 µM + 105,2 µM B-017 4</t>
  </si>
  <si>
    <t>STS 2 µM + 105,2 µM B-017 5</t>
  </si>
  <si>
    <t>STS 2 µM + 105,2 µM B-017 6</t>
  </si>
  <si>
    <t>STS 2 µM + 105,2 µM Control peptide 1</t>
  </si>
  <si>
    <t>STS 2 µM 7</t>
  </si>
  <si>
    <t>STS 2 µM + 105,2 µM Control peptide 2</t>
  </si>
  <si>
    <t>STS 2 µM 8</t>
  </si>
  <si>
    <t>STS 2 µM + 105,2 µM Control peptide 3</t>
  </si>
  <si>
    <t>STS 2 µM 9</t>
  </si>
  <si>
    <t>STS 2 µM + 105,2 µM Control peptide 4</t>
  </si>
  <si>
    <t>STS 2 µM 10</t>
  </si>
  <si>
    <t>STS 2 µM + 105,2 µM Control peptide 5</t>
  </si>
  <si>
    <t>STS 2 µM 11</t>
  </si>
  <si>
    <t>STS 2 µM + 105,2 µM Control peptide 6</t>
  </si>
  <si>
    <t>STS 2 µM 12</t>
  </si>
  <si>
    <t>STS 2 µM + 105,2 µM B-017 7</t>
  </si>
  <si>
    <t>STS 2 µM + 105,2 µM B-017 8</t>
  </si>
  <si>
    <t>STS 2 µM + 105,2 µM B-017 9</t>
  </si>
  <si>
    <t>STS 2 µM + 105,2 µM B-017 10</t>
  </si>
  <si>
    <t>STS 2 µM + 105,2 µM B-017 11</t>
  </si>
  <si>
    <t>STS 2 µM + 105,2 µM B-017 12</t>
  </si>
  <si>
    <t>STS 2 µM + 105,2 µM Control peptide 7</t>
  </si>
  <si>
    <t>STS 2 µM + 105,2 µM Control peptide 8</t>
  </si>
  <si>
    <t>STS 2 µM + 105,2 µM Control peptide 9</t>
  </si>
  <si>
    <t>STS 2 µM + 105,2 µM Control peptide 10</t>
  </si>
  <si>
    <t>STS 2 µM + 105,2 µM Control peptide 11</t>
  </si>
  <si>
    <t>STS 2 µM + 105,2 µM Control peptide 12</t>
  </si>
  <si>
    <t>4h Incubation time; 7.500 cells/well</t>
  </si>
  <si>
    <t>HCM</t>
  </si>
  <si>
    <r>
      <rPr>
        <sz val="11"/>
        <color rgb="FF000000"/>
        <rFont val="Arial"/>
        <family val="2"/>
        <charset val="1"/>
      </rPr>
      <t>3</t>
    </r>
    <r>
      <rPr>
        <vertAlign val="superscript"/>
        <sz val="11"/>
        <color rgb="FF000000"/>
        <rFont val="Arial"/>
        <family val="2"/>
        <charset val="1"/>
      </rPr>
      <t>rd</t>
    </r>
    <r>
      <rPr>
        <sz val="11"/>
        <color rgb="FF000000"/>
        <rFont val="Arial"/>
        <family val="2"/>
        <charset val="1"/>
      </rPr>
      <t xml:space="preserve"> Experiment</t>
    </r>
  </si>
  <si>
    <r>
      <rPr>
        <sz val="11"/>
        <color rgb="FF000000"/>
        <rFont val="Arial"/>
        <family val="2"/>
        <charset val="1"/>
      </rPr>
      <t>4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 xml:space="preserve"> Experiment</t>
    </r>
  </si>
  <si>
    <r>
      <rPr>
        <sz val="11"/>
        <color rgb="FF000000"/>
        <rFont val="Arial"/>
        <family val="2"/>
        <charset val="1"/>
      </rPr>
      <t>5</t>
    </r>
    <r>
      <rPr>
        <vertAlign val="superscript"/>
        <sz val="11"/>
        <color rgb="FF000000"/>
        <rFont val="Arial"/>
        <family val="2"/>
        <charset val="1"/>
      </rPr>
      <t>th</t>
    </r>
    <r>
      <rPr>
        <sz val="11"/>
        <color rgb="FF000000"/>
        <rFont val="Arial"/>
        <family val="2"/>
        <charset val="1"/>
      </rPr>
      <t>Experiment</t>
    </r>
  </si>
  <si>
    <t>CellROX Glo</t>
  </si>
  <si>
    <t>Doxorubicin 10 µM 1</t>
  </si>
  <si>
    <t>Doxorubicin 10 µM 2</t>
  </si>
  <si>
    <t>Doxorubicin 10 µM 3</t>
  </si>
  <si>
    <t>Doxorubicin 10 µM 4</t>
  </si>
  <si>
    <t>Doxorubicin 10 µM 5</t>
  </si>
  <si>
    <t>Doxorubicin 10 µM 6</t>
  </si>
  <si>
    <t>Doxorubicin 10 µM 7</t>
  </si>
  <si>
    <t>Doxorubicin 10 µM 8</t>
  </si>
  <si>
    <t>Doxorubicin 10 µM 9</t>
  </si>
  <si>
    <t>Doxorubicin 10 µM 10</t>
  </si>
  <si>
    <t>Doxorubicin 10 µM 11</t>
  </si>
  <si>
    <t>Doxorubicin 10 µM 12</t>
  </si>
  <si>
    <t>Doxorubicin 10 µM + 4,4 µM B-017 1</t>
  </si>
  <si>
    <t>Doxorubicin 10 µM + 4,4 µM B-017 2</t>
  </si>
  <si>
    <t>Doxorubicin 10 µM + 4,4 µM B-017 3</t>
  </si>
  <si>
    <t>Doxorubicin 10 µM + 4,4 µM B-017 4</t>
  </si>
  <si>
    <t>Doxorubicin 10 µM + 4,4 µM B-017 5</t>
  </si>
  <si>
    <t>Doxorubicin 10 µM + 4,4 µM B-017 6</t>
  </si>
  <si>
    <t>Doxorubicin 10 µM + 4,4 µM B-017 7</t>
  </si>
  <si>
    <t>Doxorubicin 10 µM + 4,4 µM B-017 8</t>
  </si>
  <si>
    <t>Doxorubicin 10 µM + 4,4 µM B-017 9</t>
  </si>
  <si>
    <t>Doxorubicin 10 µM + 4,4 µM B-017 10</t>
  </si>
  <si>
    <t>Doxorubicin 10 µM + 4,4 µM B-017 11</t>
  </si>
  <si>
    <t>Doxorubicin 10 µM + 4,4 µM B-017 12</t>
  </si>
  <si>
    <t>Doxorubicin 10 µM + 4,4 µM Control peptide 1</t>
  </si>
  <si>
    <t>Doxorubicin 10 µM + 4,4 µM Control peptide 2</t>
  </si>
  <si>
    <t>Doxorubicin 10 µM + 4,4 µM Control peptide 3</t>
  </si>
  <si>
    <t>Doxorubicin 10 µM + 4,4 µM Control peptide 4</t>
  </si>
  <si>
    <t>Doxorubicin 10 µM + 4,4 µM Control peptide 5</t>
  </si>
  <si>
    <t>Doxorubicin 10 µM + 4,4 µM Control peptide 6</t>
  </si>
  <si>
    <t>Doxorubicin 10 µM + 4,4 µM Control peptide 7</t>
  </si>
  <si>
    <t>Doxorubicin 10 µM + 4,4 µM Control peptide 8</t>
  </si>
  <si>
    <t>Doxorubicin 10 µM + 4,4 µM Control peptide 9</t>
  </si>
  <si>
    <t>Doxorubicin 10 µM + 4,4 µM Control peptide 10</t>
  </si>
  <si>
    <t>Doxorubicin 10 µM + 4,4 µM Control peptide 11</t>
  </si>
  <si>
    <t>Doxorubicin 10 µM + 4,4 µM Control peptide 12</t>
  </si>
  <si>
    <t xml:space="preserve">Analysis of mitochondrial Calcium </t>
  </si>
  <si>
    <t>1 h Incubation time; 50.000 cells/well</t>
  </si>
  <si>
    <t>Fluorescence intensity in % of vehicle control</t>
  </si>
  <si>
    <t>10 µM Doxorubicin</t>
  </si>
  <si>
    <t>10 µM Doxorubicin + 44 µM B-017</t>
  </si>
  <si>
    <t>10 µM Doxorubicin + 44 µM Control peptide</t>
  </si>
  <si>
    <t xml:space="preserve">Fluorescence Anisotropy titration </t>
  </si>
  <si>
    <t>Cy-5.5-B017 + GST (Control)</t>
  </si>
  <si>
    <t>Cy-5.5-B017 + GST-BCL2</t>
  </si>
  <si>
    <t>n = 3 technical replicates</t>
  </si>
  <si>
    <t>r(680/695 nm)</t>
  </si>
  <si>
    <t>r[680.0/695.0]</t>
  </si>
  <si>
    <t>c(GST) [nM]</t>
  </si>
  <si>
    <t>Sample 1</t>
  </si>
  <si>
    <t>Sample 2</t>
  </si>
  <si>
    <t>Sample 3</t>
  </si>
  <si>
    <t>StdDev.</t>
  </si>
  <si>
    <t>c(GST-BCL2) [nM]</t>
  </si>
  <si>
    <t>StDev</t>
  </si>
  <si>
    <t>Body weight</t>
  </si>
  <si>
    <t>Rats</t>
  </si>
  <si>
    <t xml:space="preserve">Sex: Male </t>
  </si>
  <si>
    <t>Sex: Female</t>
  </si>
  <si>
    <t>Distribution B-017 / Negative Control Peptide</t>
  </si>
  <si>
    <t>Ischaemia 30 min/Reperfusionn 5 min</t>
  </si>
  <si>
    <t>Fluo-Peptides</t>
  </si>
  <si>
    <t>Raw Data (485-12/Em520)</t>
  </si>
  <si>
    <t>Blank H2O</t>
  </si>
  <si>
    <t>Baseline = Autofluorescence</t>
  </si>
  <si>
    <t>Negative Control Peptide</t>
  </si>
  <si>
    <t>Heart</t>
  </si>
  <si>
    <t>Spleen</t>
  </si>
  <si>
    <t>Liver</t>
  </si>
  <si>
    <t>Plasma</t>
  </si>
  <si>
    <t>Autofluorescence corrected</t>
  </si>
  <si>
    <t>100 %</t>
  </si>
  <si>
    <t>Volume</t>
  </si>
  <si>
    <t>Dilution</t>
  </si>
  <si>
    <t>C57BL/6J male mice</t>
  </si>
  <si>
    <r>
      <rPr>
        <sz val="11"/>
        <color rgb="FF000000"/>
        <rFont val="Arial"/>
        <family val="2"/>
        <charset val="1"/>
      </rPr>
      <t xml:space="preserve">baseline and 5h post treatment with </t>
    </r>
    <r>
      <rPr>
        <b/>
        <sz val="11"/>
        <color rgb="FF000000"/>
        <rFont val="Arial"/>
        <family val="2"/>
        <charset val="1"/>
      </rPr>
      <t>B-017</t>
    </r>
  </si>
  <si>
    <t xml:space="preserve">Mice </t>
  </si>
  <si>
    <t>pre</t>
  </si>
  <si>
    <t>66.02</t>
  </si>
  <si>
    <t>post</t>
  </si>
  <si>
    <t>57.68</t>
  </si>
  <si>
    <t>56.53</t>
  </si>
  <si>
    <t>59.74</t>
  </si>
  <si>
    <t>60.02</t>
  </si>
  <si>
    <t>57.38</t>
  </si>
  <si>
    <t>Systolic blood pressure prior to and following i.v. administration of vehicle or B-017 (TAT-8B)</t>
  </si>
  <si>
    <t>Diastolic blood pressure prior to and following i.v. administration of vehicle or B-017 (TAT-8B)</t>
  </si>
  <si>
    <t>Mean arterial blood pressure prior to and following i.v. administration of vehicle or B-017 (TAT-8B)</t>
  </si>
  <si>
    <t>Heart rate prior to and following i.v. administration of vehicle or B-017 (TAT-8B)</t>
  </si>
  <si>
    <t>Bederson Score</t>
  </si>
  <si>
    <t>Stroke</t>
  </si>
  <si>
    <t>Brain I/R model</t>
  </si>
  <si>
    <t xml:space="preserve">Control </t>
  </si>
  <si>
    <t>(0.9% NaCl)</t>
  </si>
  <si>
    <t>n = 5</t>
  </si>
  <si>
    <t>Mouse No.</t>
  </si>
  <si>
    <t xml:space="preserve">n= </t>
  </si>
  <si>
    <t>Geschlecht</t>
  </si>
  <si>
    <t>Area 1(cm2)</t>
  </si>
  <si>
    <t>Infarct (%)</t>
  </si>
  <si>
    <t>Edema1 (%)</t>
  </si>
  <si>
    <t>Vol. 1 (cm3)</t>
  </si>
  <si>
    <t>Vol. 1 (mm3)</t>
  </si>
  <si>
    <t>Area 2 (cm2)</t>
  </si>
  <si>
    <t>Edema2 (%)</t>
  </si>
  <si>
    <t>Vol. 2 (cm3)</t>
  </si>
  <si>
    <t>Vol. 2 (mm3)</t>
  </si>
  <si>
    <t>Area 3 (cm2)</t>
  </si>
  <si>
    <t>Edema3 (%)</t>
  </si>
  <si>
    <t>Vol. 3 (cm3)</t>
  </si>
  <si>
    <t>Vol. 3 (mm3)</t>
  </si>
  <si>
    <t>Area 4 (cm2)</t>
  </si>
  <si>
    <t>Edema4 (%)</t>
  </si>
  <si>
    <t>Vol. 4 (mm3)</t>
  </si>
  <si>
    <t>Vol. 1-4 (mm3)</t>
  </si>
  <si>
    <t>Mean Vol. 1-4(mm3)</t>
  </si>
  <si>
    <t>m</t>
  </si>
  <si>
    <t>Liver I/R injury in rats</t>
  </si>
  <si>
    <t>ALT (U/l)</t>
  </si>
  <si>
    <t>Experiments</t>
  </si>
  <si>
    <t>Time point (min)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</si>
  <si>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</si>
  <si>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</si>
  <si>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</si>
  <si>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</si>
  <si>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</si>
  <si>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</si>
  <si>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</si>
  <si>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</si>
  <si>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</si>
  <si>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</si>
  <si>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AST (U/l)</t>
  </si>
  <si>
    <t>Bile (µl/g/h)</t>
  </si>
  <si>
    <t>0 - 120</t>
  </si>
  <si>
    <t>Mitochondrial cytochrome c level</t>
  </si>
  <si>
    <t>Mouse myocardial I/R</t>
  </si>
  <si>
    <t>Negative control peptide</t>
  </si>
  <si>
    <t>n = 3</t>
  </si>
  <si>
    <t>P value</t>
  </si>
  <si>
    <t>&lt;0.0001</t>
  </si>
  <si>
    <t>repeated-measures ANOVA</t>
  </si>
  <si>
    <t>Groups</t>
  </si>
  <si>
    <t>Vehicle vs. Vehicle+STS; Vehicle vs. NCP + STS</t>
  </si>
  <si>
    <t>0.0012</t>
  </si>
  <si>
    <t>0.0008</t>
  </si>
  <si>
    <t>Vehicle + STS vs. B-017 + STS; B-017 + STS vs. NCP + STS</t>
  </si>
  <si>
    <t>two-way ANOVA</t>
  </si>
  <si>
    <t>0.0071</t>
  </si>
  <si>
    <t>0.0072</t>
  </si>
  <si>
    <t>0.0383</t>
  </si>
  <si>
    <t>0.4270</t>
  </si>
  <si>
    <t>0.4371</t>
  </si>
  <si>
    <t>0.0018</t>
  </si>
  <si>
    <t>Vehicle vs. Vehicle+STS</t>
  </si>
  <si>
    <t>B-017 + STS vs. Control Peptide  + STS</t>
  </si>
  <si>
    <t>Vehicle + STS vs. B-017 + STS</t>
  </si>
  <si>
    <t>Vehicle vs. B-017 + STS</t>
  </si>
  <si>
    <t>Vehicle + STS vs. Control Peptide + STS</t>
  </si>
  <si>
    <t>Vehicle vs. Control Peptide + STS</t>
  </si>
  <si>
    <t>0.0011</t>
  </si>
  <si>
    <t>0.0191</t>
  </si>
  <si>
    <t>0.0113</t>
  </si>
  <si>
    <t>0.0270</t>
  </si>
  <si>
    <t>0.0001</t>
  </si>
  <si>
    <t>Vehicle vs. Vehicle + STS; B-017 + STS vs. Control Peptide + STS</t>
  </si>
  <si>
    <t>Vehicle + STS vs B-017 + STS</t>
  </si>
  <si>
    <t>Vehicle vs. Vehicle + STS</t>
  </si>
  <si>
    <t>0.0005</t>
  </si>
  <si>
    <t>0.0002</t>
  </si>
  <si>
    <t>0.0103</t>
  </si>
  <si>
    <t>0.0039</t>
  </si>
  <si>
    <t>one-way ANOVA</t>
  </si>
  <si>
    <t>0.0068</t>
  </si>
  <si>
    <t>0.0164</t>
  </si>
  <si>
    <t>0.0044</t>
  </si>
  <si>
    <t>0.0120</t>
  </si>
  <si>
    <t>0.0127</t>
  </si>
  <si>
    <t>0.0262</t>
  </si>
  <si>
    <t>0.0010</t>
  </si>
  <si>
    <t>0.0398</t>
  </si>
  <si>
    <t>0.0306</t>
  </si>
  <si>
    <t>0.0084</t>
  </si>
  <si>
    <t>0.0004</t>
  </si>
  <si>
    <t>0.0003</t>
  </si>
  <si>
    <t>Red/Green Ratio</t>
  </si>
  <si>
    <t>Normalized to Normoxia</t>
  </si>
  <si>
    <t>Normoxia</t>
  </si>
  <si>
    <t>Hypoxia + Veh.</t>
  </si>
  <si>
    <t>Hypoxia + B-017</t>
  </si>
  <si>
    <t>0.85666972</t>
  </si>
  <si>
    <t>0.51654550</t>
  </si>
  <si>
    <t>0.87326676</t>
  </si>
  <si>
    <t>101.7338</t>
  </si>
  <si>
    <t>61.3423</t>
  </si>
  <si>
    <t>103.7048</t>
  </si>
  <si>
    <t>0.87627588</t>
  </si>
  <si>
    <t>0.67100372</t>
  </si>
  <si>
    <t>0.87218150</t>
  </si>
  <si>
    <t>104.0621</t>
  </si>
  <si>
    <t>79.6850</t>
  </si>
  <si>
    <t>103.5759</t>
  </si>
  <si>
    <t>0.83780425</t>
  </si>
  <si>
    <t>0.71475637</t>
  </si>
  <si>
    <t>0.86743316</t>
  </si>
  <si>
    <t>99.4934</t>
  </si>
  <si>
    <t>84.8809</t>
  </si>
  <si>
    <t>103.0120</t>
  </si>
  <si>
    <t>0.86580425</t>
  </si>
  <si>
    <t>0.77201306</t>
  </si>
  <si>
    <t>102.8186</t>
  </si>
  <si>
    <t>91.6804</t>
  </si>
  <si>
    <t>0.77379662</t>
  </si>
  <si>
    <t>0.74718865</t>
  </si>
  <si>
    <t>91.8922</t>
  </si>
  <si>
    <t>88.7324</t>
  </si>
  <si>
    <t>0.0274</t>
  </si>
  <si>
    <t>0.0248</t>
  </si>
  <si>
    <t>0.0023</t>
  </si>
  <si>
    <t>0.0115</t>
  </si>
  <si>
    <t>Ctrl. vs B-017 0.2 mg/kg</t>
  </si>
  <si>
    <t>B-017 0.2 mg/kg vs. B-017 0.8 mg/kg</t>
  </si>
  <si>
    <t>B-017 0.2 mg/kg vs. B-017 1.6 mg/kg</t>
  </si>
  <si>
    <t>Ctrl. Vs. B-017 0.4 mg/kg</t>
  </si>
  <si>
    <t>Ctrl. vs. B-017 0.8 mg/kg</t>
  </si>
  <si>
    <t>Ctrl. vs. B-017 1.6 mg/kg</t>
  </si>
  <si>
    <t>Student's t-Test</t>
  </si>
  <si>
    <t>0.0090</t>
  </si>
  <si>
    <t xml:space="preserve">Ctrl. vs B-017 </t>
  </si>
  <si>
    <t>Ctrl., BL vs. d1</t>
  </si>
  <si>
    <t>B-017, d1 vs. d3, d5, d7</t>
  </si>
  <si>
    <t>B-017, BL vs. d1</t>
  </si>
  <si>
    <t>Ctrl. vs. B-017, d7</t>
  </si>
  <si>
    <t>Ctrl. vs B-017 , d7</t>
  </si>
  <si>
    <t>0.0026</t>
  </si>
  <si>
    <t>Ctrl. vs B-017, d28</t>
  </si>
  <si>
    <t>0.0015</t>
  </si>
  <si>
    <t>Ctrl. vs. B-017, d28</t>
  </si>
  <si>
    <t>two-way ANOVA, Tukey's multiple comparisons test</t>
  </si>
  <si>
    <t>B-017, BL vs. d1, d3, d5</t>
  </si>
  <si>
    <t>&lt;0.0004</t>
  </si>
  <si>
    <t>B-017, BL vs. d7, d14</t>
  </si>
  <si>
    <t>Ctrl., BL vs. d1, d3, d5, d7, d14, d28</t>
  </si>
  <si>
    <t>B-017, BL vs. 28</t>
  </si>
  <si>
    <t>0.018</t>
  </si>
  <si>
    <t>0.0054</t>
  </si>
  <si>
    <t>Ctrl. vs. B-017, d3</t>
  </si>
  <si>
    <t>0.0013</t>
  </si>
  <si>
    <t>Ctrl. vs. B-017, d14</t>
  </si>
  <si>
    <t>B-017, d1 vs. d3</t>
  </si>
  <si>
    <t>LVEF</t>
  </si>
  <si>
    <t>Ctrl. vs. B-017, d3, d5, d7</t>
  </si>
  <si>
    <t>two-way ANOVA, Sidak's multiple comparisons test</t>
  </si>
  <si>
    <t>Sham vs. NCP</t>
  </si>
  <si>
    <t>NCP vs. B-017</t>
  </si>
  <si>
    <t>Sham vs. B-017</t>
  </si>
  <si>
    <t>0.0009</t>
  </si>
  <si>
    <t>0.0032</t>
  </si>
  <si>
    <t>0.0123</t>
  </si>
  <si>
    <t>0.0242</t>
  </si>
  <si>
    <t>0.0027</t>
  </si>
  <si>
    <t xml:space="preserve">DDF </t>
  </si>
  <si>
    <t>0.79</t>
  </si>
  <si>
    <t>0.0231</t>
  </si>
  <si>
    <t>0.0154</t>
  </si>
  <si>
    <t xml:space="preserve">DMSO vs. STS </t>
  </si>
  <si>
    <t>0.0318</t>
  </si>
  <si>
    <t>STS vs. B-017 + STS, 26 µM</t>
  </si>
  <si>
    <t>STS vs. B-017 + STS, 52 µM</t>
  </si>
  <si>
    <t>0.0101</t>
  </si>
  <si>
    <t>0.0487</t>
  </si>
  <si>
    <t>0.0088</t>
  </si>
  <si>
    <t>0.0020</t>
  </si>
  <si>
    <t>0.0338</t>
  </si>
  <si>
    <t>0.0036</t>
  </si>
  <si>
    <t>0.0424</t>
  </si>
  <si>
    <t>0.0021</t>
  </si>
  <si>
    <t>0.0328</t>
  </si>
  <si>
    <t>0.0076</t>
  </si>
  <si>
    <t>Run 4</t>
  </si>
  <si>
    <t>MCF-7, 10.000 Cells/well</t>
  </si>
  <si>
    <t>Versuchsansatz</t>
  </si>
  <si>
    <t>Mittelwert pro Behandlungsansatz</t>
  </si>
  <si>
    <t>auf Kontrolle normiert</t>
  </si>
  <si>
    <t>0.0096</t>
  </si>
  <si>
    <t>0.0137</t>
  </si>
  <si>
    <t>0.0111</t>
  </si>
  <si>
    <t>0.0118</t>
  </si>
  <si>
    <t>B-017 + STS vs. Control peptide + STS</t>
  </si>
  <si>
    <t>Vehicle + STS vs. B017 + STS</t>
  </si>
  <si>
    <t>Vehicle vs. Control peptide + STS</t>
  </si>
  <si>
    <t>0.0224</t>
  </si>
  <si>
    <t>Vehicle + STS vs. Control peptide + STS</t>
  </si>
  <si>
    <t>0.0059</t>
  </si>
  <si>
    <t>Vehicle + DOX vs. B-017 + DOX</t>
  </si>
  <si>
    <t>B-017 + DOX vs. Control peptide + DOX</t>
  </si>
  <si>
    <t>Vehicle vs. Control peptide + DOX</t>
  </si>
  <si>
    <t>0.0058</t>
  </si>
  <si>
    <t>0.0295</t>
  </si>
  <si>
    <t>0.0016</t>
  </si>
  <si>
    <t>Vehicle vs. Vehicle + DOX</t>
  </si>
  <si>
    <t>right ventricle - portion  %</t>
  </si>
  <si>
    <t>Inf/LV  *L %</t>
  </si>
  <si>
    <t>AAR/LV  *L %</t>
  </si>
  <si>
    <t>WT + TAT betaGal</t>
  </si>
  <si>
    <t>WT + Negative Control Peptide</t>
  </si>
  <si>
    <t>WT + 0.8 mg/kg B-017</t>
  </si>
  <si>
    <t>Sham vs. NaCl</t>
  </si>
  <si>
    <t>Sham vs. TAT-ßGal</t>
  </si>
  <si>
    <t>TAT-ßGal vs. B-017</t>
  </si>
  <si>
    <t>NaCl vs. B-017</t>
  </si>
  <si>
    <t>Slice  6 Cranial</t>
  </si>
  <si>
    <t>0.0202</t>
  </si>
  <si>
    <t>Ctrl. vs. B-017</t>
  </si>
  <si>
    <t>Student's t-Test two-tailed</t>
  </si>
  <si>
    <t>GLS, P value</t>
  </si>
  <si>
    <t>0.0382</t>
  </si>
  <si>
    <t>GCS, P value</t>
  </si>
  <si>
    <t>Ctrl. vs B-017 , d8</t>
  </si>
  <si>
    <t>Student's t-Test two tailed</t>
  </si>
  <si>
    <t>Alt, P value</t>
  </si>
  <si>
    <t>0.0066</t>
  </si>
  <si>
    <t>Control peptide vs. B-017</t>
  </si>
  <si>
    <t>AST, P value</t>
  </si>
  <si>
    <t>Student's t-Test, two-tailed</t>
  </si>
  <si>
    <t>Bile, P value</t>
  </si>
  <si>
    <t>0.0196</t>
  </si>
  <si>
    <t>Bnip3-/-</t>
  </si>
  <si>
    <t>Bnip3-/- + B-017</t>
  </si>
  <si>
    <t>0.0057</t>
  </si>
  <si>
    <t>WT vs. Bnip3 ko</t>
  </si>
  <si>
    <t>WT vs. Bnip3 ko + B-017</t>
  </si>
  <si>
    <t xml:space="preserve">Run 3 </t>
  </si>
  <si>
    <t>Microscale Thermophoresis Cy5.5-B-017 + hBCL-2</t>
  </si>
  <si>
    <t>Microscale Thermophoresis Cy5.5-B-017 + hMCL-1</t>
  </si>
  <si>
    <t>One site -- Specific binding</t>
  </si>
  <si>
    <t>Best-fit values</t>
  </si>
  <si>
    <t>     Bmax</t>
  </si>
  <si>
    <t>     Kd</t>
  </si>
  <si>
    <t>95% CI (profile likelihood)</t>
  </si>
  <si>
    <t>-193,4 to -146,7</t>
  </si>
  <si>
    <t>658,0 to 2063</t>
  </si>
  <si>
    <t>Goodness of Fit</t>
  </si>
  <si>
    <t>     Degrees of Freedom</t>
  </si>
  <si>
    <t>     R squared</t>
  </si>
  <si>
    <t>     Sum of Squares</t>
  </si>
  <si>
    <t>     Sy.x</t>
  </si>
  <si>
    <t>Number of points</t>
  </si>
  <si>
    <t>     # of X values</t>
  </si>
  <si>
    <t>     # Y values analyzed</t>
  </si>
  <si>
    <t>-189,4 to -144,1</t>
  </si>
  <si>
    <t>733,0 to 2196</t>
  </si>
  <si>
    <t>-157,3 to -139,8</t>
  </si>
  <si>
    <t>226,1 to 405,5</t>
  </si>
  <si>
    <t>0.0038</t>
  </si>
  <si>
    <t>Sham vs. Control</t>
  </si>
  <si>
    <t>0.000037</t>
  </si>
  <si>
    <t>0.000089</t>
  </si>
  <si>
    <t>0.000078</t>
  </si>
  <si>
    <t>0.000044</t>
  </si>
  <si>
    <t>0.00000001</t>
  </si>
  <si>
    <t>0.0000006</t>
  </si>
  <si>
    <t>0.0000001</t>
  </si>
  <si>
    <t>0.000005</t>
  </si>
  <si>
    <t>0.000069</t>
  </si>
  <si>
    <t>0.0000007</t>
  </si>
  <si>
    <t>0.00000002</t>
  </si>
  <si>
    <t>0.0000043</t>
  </si>
  <si>
    <t>0.00039</t>
  </si>
  <si>
    <t>0.000222</t>
  </si>
  <si>
    <t>0.000091</t>
  </si>
  <si>
    <t>0.000018</t>
  </si>
  <si>
    <t>0.00018</t>
  </si>
  <si>
    <t>0.000022</t>
  </si>
  <si>
    <t>0.0000003</t>
  </si>
  <si>
    <t>0.0000164</t>
  </si>
  <si>
    <t>0.00003</t>
  </si>
  <si>
    <t>0.0000014</t>
  </si>
  <si>
    <t>0.0000144</t>
  </si>
  <si>
    <t>0.00048</t>
  </si>
  <si>
    <t>0.00000025</t>
  </si>
  <si>
    <t>0.0000449</t>
  </si>
  <si>
    <t>0.0000023</t>
  </si>
  <si>
    <t>0.000032</t>
  </si>
  <si>
    <t>0.0000000007</t>
  </si>
  <si>
    <t>0.0000000002</t>
  </si>
  <si>
    <t>0.000000006</t>
  </si>
  <si>
    <t>0.0000000014</t>
  </si>
  <si>
    <t>0.0000009</t>
  </si>
  <si>
    <t>0.00000023</t>
  </si>
  <si>
    <t>0.000043</t>
  </si>
  <si>
    <t>0.0000024</t>
  </si>
  <si>
    <t>0.00000005</t>
  </si>
  <si>
    <t>0.0000004</t>
  </si>
  <si>
    <t>0.00000012</t>
  </si>
  <si>
    <t>0.000014</t>
  </si>
  <si>
    <t>0.000039</t>
  </si>
  <si>
    <t>0.00008</t>
  </si>
  <si>
    <t>0.0006, 0.00015, 0.000045</t>
  </si>
  <si>
    <t>0.000022, 0.00000003, 0.00000004</t>
  </si>
  <si>
    <t>Mass spectrometry metabolomics</t>
  </si>
  <si>
    <t>Proline</t>
  </si>
  <si>
    <t>Succinate</t>
  </si>
  <si>
    <t>Control vs. B-017</t>
  </si>
  <si>
    <t>0.0255</t>
  </si>
  <si>
    <t xml:space="preserve">Malate </t>
  </si>
  <si>
    <t>0.0463</t>
  </si>
  <si>
    <t>Serine</t>
  </si>
  <si>
    <t>0.00007</t>
  </si>
  <si>
    <t>0.000004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</si>
</sst>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64" x14ac:knownFonts="1">
    <font>
      <sz val="11"/>
      <color theme="1"/>
      <name val="Aptos Narrow"/>
      <family val="2"/>
      <charset val="1"/>
    </font>
    <font>
      <sz val="48"/>
      <color theme="1"/>
      <name val="Arial"/>
      <family val="2"/>
      <charset val="1"/>
    </font>
    <font>
      <b/>
      <sz val="11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Courier New"/>
      <family val="3"/>
      <charset val="1"/>
    </font>
    <font>
      <b/>
      <sz val="12"/>
      <color rgb="FF000000"/>
      <name val="Aptos Narrow"/>
      <family val="2"/>
      <charset val="1"/>
    </font>
    <font>
      <b/>
      <sz val="12"/>
      <color rgb="FF000000"/>
      <name val="Courier New"/>
      <family val="3"/>
      <charset val="1"/>
    </font>
    <font>
      <b/>
      <sz val="12"/>
      <color rgb="FF000000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ptos Narrow"/>
    </font>
    <font>
      <sz val="11"/>
      <color rgb="FF000000"/>
      <name val="Aptos Narrow"/>
      <family val="2"/>
      <charset val="161"/>
    </font>
    <font>
      <sz val="11"/>
      <color rgb="FF000000"/>
      <name val="Arial"/>
      <family val="2"/>
      <charset val="1"/>
    </font>
    <font>
      <b/>
      <sz val="12"/>
      <color theme="1"/>
      <name val="Arial"/>
      <family val="2"/>
      <charset val="1"/>
    </font>
    <font>
      <b/>
      <u/>
      <sz val="11"/>
      <color rgb="FF000000"/>
      <name val="Arial"/>
      <family val="2"/>
      <charset val="1"/>
    </font>
    <font>
      <vertAlign val="superscript"/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u/>
      <sz val="16"/>
      <color theme="1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b/>
      <u/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vertAlign val="superscript"/>
      <sz val="11"/>
      <color theme="1"/>
      <name val="Arial"/>
      <family val="2"/>
      <charset val="1"/>
    </font>
    <font>
      <b/>
      <u/>
      <sz val="14"/>
      <color theme="1"/>
      <name val="Arial"/>
      <family val="2"/>
      <charset val="1"/>
    </font>
    <font>
      <b/>
      <sz val="14"/>
      <color theme="1"/>
      <name val="Arial"/>
      <family val="2"/>
      <charset val="1"/>
    </font>
    <font>
      <b/>
      <u/>
      <vertAlign val="subscript"/>
      <sz val="16"/>
      <color rgb="FF000000"/>
      <name val="Arial"/>
      <family val="2"/>
      <charset val="1"/>
    </font>
    <font>
      <sz val="10"/>
      <color theme="1"/>
      <name val="Arial Unicode MS"/>
      <family val="2"/>
      <charset val="1"/>
    </font>
    <font>
      <b/>
      <sz val="16"/>
      <color theme="1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6"/>
      <color theme="1"/>
      <name val="Aptos Narrow"/>
      <family val="2"/>
      <charset val="1"/>
    </font>
    <font>
      <i/>
      <sz val="11"/>
      <color rgb="FF000000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u/>
      <sz val="11"/>
      <color rgb="FF000000"/>
      <name val="Aptos Narrow"/>
      <family val="2"/>
      <charset val="1"/>
    </font>
    <font>
      <sz val="12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vertAlign val="superscript"/>
      <sz val="11"/>
      <color theme="1"/>
      <name val="Aptos Narrow"/>
      <family val="2"/>
      <charset val="1"/>
    </font>
    <font>
      <sz val="12"/>
      <color theme="1"/>
      <name val="Arial"/>
      <family val="2"/>
      <charset val="1"/>
    </font>
    <font>
      <sz val="16"/>
      <color rgb="FF000000"/>
      <name val="Aptos Narrow"/>
      <family val="2"/>
      <charset val="1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  <charset val="1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u/>
      <sz val="11"/>
      <color rgb="FF000000"/>
      <name val="Arial"/>
      <family val="2"/>
    </font>
    <font>
      <b/>
      <u/>
      <sz val="11"/>
      <color theme="1"/>
      <name val="Arial"/>
      <family val="2"/>
    </font>
    <font>
      <sz val="8"/>
      <name val="Aptos Narrow"/>
      <family val="2"/>
      <charset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ptos Narrow"/>
      <scheme val="minor"/>
    </font>
    <font>
      <b/>
      <sz val="16"/>
      <color theme="1"/>
      <name val="Aptos Narrow"/>
    </font>
    <font>
      <b/>
      <sz val="14"/>
      <color theme="1"/>
      <name val="Aptos Narrow"/>
    </font>
  </fonts>
  <fills count="144">
    <fill>
      <patternFill patternType="none"/>
    </fill>
    <fill>
      <patternFill patternType="gray125"/>
    </fill>
    <fill>
      <patternFill patternType="solid">
        <fgColor theme="3" tint="0.49977111117893003"/>
        <bgColor rgb="FFB7BDE1"/>
      </patternFill>
    </fill>
    <fill>
      <patternFill patternType="solid">
        <fgColor rgb="FFFFF4B8"/>
        <bgColor rgb="FFFFF5BB"/>
      </patternFill>
    </fill>
    <fill>
      <patternFill patternType="mediumGray">
        <fgColor rgb="FFFFEF97"/>
        <bgColor rgb="FFFFEF9C"/>
      </patternFill>
    </fill>
    <fill>
      <patternFill patternType="solid">
        <fgColor rgb="FFFFE782"/>
        <bgColor rgb="FFFFE883"/>
      </patternFill>
    </fill>
    <fill>
      <patternFill patternType="solid">
        <fgColor rgb="FFFFF7CB"/>
        <bgColor rgb="FFFFF6C5"/>
      </patternFill>
    </fill>
    <fill>
      <patternFill patternType="darkGray">
        <fgColor rgb="FFFFEC88"/>
        <bgColor rgb="FFFFED8D"/>
      </patternFill>
    </fill>
    <fill>
      <patternFill patternType="solid">
        <fgColor rgb="FFFFF0A1"/>
        <bgColor rgb="FFFFF09F"/>
      </patternFill>
    </fill>
    <fill>
      <patternFill patternType="darkGray">
        <fgColor rgb="FFFFF2AD"/>
        <bgColor rgb="FFFFF2AA"/>
      </patternFill>
    </fill>
    <fill>
      <patternFill patternType="solid">
        <fgColor rgb="FFFFF09F"/>
        <bgColor rgb="FFFFF0A1"/>
      </patternFill>
    </fill>
    <fill>
      <patternFill patternType="solid">
        <fgColor rgb="FFFFEB84"/>
        <bgColor rgb="FFFFEA84"/>
      </patternFill>
    </fill>
    <fill>
      <patternFill patternType="solid">
        <fgColor rgb="FFFFEE94"/>
        <bgColor rgb="FFFFEF97"/>
      </patternFill>
    </fill>
    <fill>
      <patternFill patternType="darkGray">
        <fgColor rgb="FFFFEF97"/>
        <bgColor rgb="FFFFEE94"/>
      </patternFill>
    </fill>
    <fill>
      <patternFill patternType="solid">
        <fgColor rgb="FFFFEC88"/>
        <bgColor rgb="FFFFEB84"/>
      </patternFill>
    </fill>
    <fill>
      <patternFill patternType="solid">
        <fgColor rgb="FFFFEA84"/>
        <bgColor rgb="FFFFEB84"/>
      </patternFill>
    </fill>
    <fill>
      <patternFill patternType="solid">
        <fgColor rgb="FFFFF5BB"/>
        <bgColor rgb="FFFFF4B8"/>
      </patternFill>
    </fill>
    <fill>
      <patternFill patternType="darkGray">
        <fgColor rgb="FFFF794E"/>
        <bgColor rgb="FFFF0000"/>
      </patternFill>
    </fill>
    <fill>
      <patternFill patternType="solid">
        <fgColor rgb="FFFFFFF4"/>
        <bgColor rgb="FFFFFFFF"/>
      </patternFill>
    </fill>
    <fill>
      <patternFill patternType="darkGray">
        <fgColor rgb="FFFFB971"/>
        <bgColor rgb="FFFFC26D"/>
      </patternFill>
    </fill>
    <fill>
      <patternFill patternType="solid">
        <fgColor rgb="FFFFDE7C"/>
        <bgColor rgb="FFFFDF7D"/>
      </patternFill>
    </fill>
    <fill>
      <patternFill patternType="mediumGray">
        <fgColor rgb="FFFF0000"/>
        <bgColor rgb="FFFF794E"/>
      </patternFill>
    </fill>
    <fill>
      <patternFill patternType="solid">
        <fgColor rgb="FFFFED8D"/>
        <bgColor rgb="FFFFEC88"/>
      </patternFill>
    </fill>
    <fill>
      <patternFill patternType="solid">
        <fgColor rgb="FFFFEF9C"/>
        <bgColor rgb="FFFFF09F"/>
      </patternFill>
    </fill>
    <fill>
      <patternFill patternType="solid">
        <fgColor rgb="FFFFE983"/>
        <bgColor rgb="FFFFE883"/>
      </patternFill>
    </fill>
    <fill>
      <patternFill patternType="solid">
        <fgColor rgb="FFFFF1A7"/>
        <bgColor rgb="FFFFF1A5"/>
      </patternFill>
    </fill>
    <fill>
      <patternFill patternType="solid">
        <fgColor rgb="FFFFF6C2"/>
        <bgColor rgb="FFFFF5BF"/>
      </patternFill>
    </fill>
    <fill>
      <patternFill patternType="solid">
        <fgColor rgb="FFFFEF97"/>
        <bgColor rgb="FFFFEE94"/>
      </patternFill>
    </fill>
    <fill>
      <patternFill patternType="solid">
        <fgColor rgb="FFFFFFFF"/>
        <bgColor rgb="FFFCFBFE"/>
      </patternFill>
    </fill>
    <fill>
      <patternFill patternType="solid">
        <fgColor rgb="FFFF794E"/>
        <bgColor rgb="FFFFB971"/>
      </patternFill>
    </fill>
    <fill>
      <patternFill patternType="solid">
        <fgColor rgb="FFFF0000"/>
        <bgColor rgb="FFFF794E"/>
      </patternFill>
    </fill>
    <fill>
      <patternFill patternType="mediumGray">
        <fgColor rgb="FFFF794E"/>
        <bgColor rgb="FFFFB971"/>
      </patternFill>
    </fill>
    <fill>
      <patternFill patternType="solid">
        <fgColor rgb="FFFFE480"/>
        <bgColor rgb="FFFFE580"/>
      </patternFill>
    </fill>
    <fill>
      <patternFill patternType="solid">
        <fgColor rgb="FFFFB971"/>
        <bgColor rgb="FFFFC26D"/>
      </patternFill>
    </fill>
    <fill>
      <patternFill patternType="solid">
        <fgColor rgb="FFFFF1A7"/>
        <bgColor rgb="FFFFF1A5"/>
      </patternFill>
    </fill>
    <fill>
      <patternFill patternType="mediumGray">
        <fgColor rgb="FFFF0000"/>
        <bgColor rgb="FFFF794E"/>
      </patternFill>
    </fill>
    <fill>
      <patternFill patternType="solid">
        <fgColor rgb="FFFFD577"/>
        <bgColor rgb="FFFFD376"/>
      </patternFill>
    </fill>
    <fill>
      <patternFill patternType="solid">
        <fgColor rgb="FFFFD878"/>
        <bgColor rgb="FFFFD577"/>
      </patternFill>
    </fill>
    <fill>
      <patternFill patternType="mediumGray">
        <fgColor rgb="FFFFF7CB"/>
        <bgColor rgb="FFFFFAD3"/>
      </patternFill>
    </fill>
    <fill>
      <patternFill patternType="solid">
        <fgColor rgb="FFFFF2AA"/>
        <bgColor rgb="FFFFF1A7"/>
      </patternFill>
    </fill>
    <fill>
      <patternFill patternType="solid">
        <fgColor rgb="FFFFF0A1"/>
        <bgColor rgb="FFFFF09F"/>
      </patternFill>
    </fill>
    <fill>
      <patternFill patternType="darkGray">
        <fgColor rgb="FFFFFAD3"/>
        <bgColor rgb="FFFFF7CB"/>
      </patternFill>
    </fill>
    <fill>
      <patternFill patternType="mediumGray">
        <fgColor rgb="FFFFF4B8"/>
        <bgColor rgb="FFFFF5BB"/>
      </patternFill>
    </fill>
    <fill>
      <patternFill patternType="darkGray">
        <fgColor rgb="FFFFD376"/>
        <bgColor rgb="FFFFCE73"/>
      </patternFill>
    </fill>
    <fill>
      <patternFill patternType="solid">
        <fgColor rgb="FFFFE883"/>
        <bgColor rgb="FFFFE983"/>
      </patternFill>
    </fill>
    <fill>
      <patternFill patternType="solid">
        <fgColor rgb="FFFCF4F7"/>
        <bgColor rgb="FFFCECF0"/>
      </patternFill>
    </fill>
    <fill>
      <patternFill patternType="darkGray">
        <fgColor rgb="FFFCF4F7"/>
        <bgColor rgb="FFFCFBFE"/>
      </patternFill>
    </fill>
    <fill>
      <patternFill patternType="solid">
        <fgColor rgb="FFFCFBFE"/>
        <bgColor rgb="FFFFFFFF"/>
      </patternFill>
    </fill>
    <fill>
      <patternFill patternType="solid">
        <fgColor rgb="FFFCFBFE"/>
        <bgColor rgb="FFFFFFFF"/>
      </patternFill>
    </fill>
    <fill>
      <patternFill patternType="solid">
        <fgColor rgb="FFFCDDDE"/>
        <bgColor rgb="FFFCECF0"/>
      </patternFill>
    </fill>
    <fill>
      <patternFill patternType="solid">
        <fgColor rgb="FFFCECF0"/>
        <bgColor rgb="FFFCF4F7"/>
      </patternFill>
    </fill>
    <fill>
      <patternFill patternType="darkGray">
        <fgColor rgb="FFFCFBFE"/>
        <bgColor rgb="FFFCF4F7"/>
      </patternFill>
    </fill>
    <fill>
      <patternFill patternType="mediumGray">
        <fgColor rgb="FFFCF4F7"/>
        <bgColor rgb="FFFCFBFE"/>
      </patternFill>
    </fill>
    <fill>
      <patternFill patternType="darkGray">
        <fgColor rgb="FFFCFBFE"/>
        <bgColor rgb="FFFFFFFF"/>
      </patternFill>
    </fill>
    <fill>
      <patternFill patternType="darkGray">
        <fgColor rgb="FFFCECF0"/>
        <bgColor rgb="FFFCDDDE"/>
      </patternFill>
    </fill>
    <fill>
      <patternFill patternType="solid">
        <fgColor rgb="FFFCECF0"/>
        <bgColor rgb="FFFCF4F7"/>
      </patternFill>
    </fill>
    <fill>
      <patternFill patternType="darkGray">
        <fgColor rgb="FFFCF4F7"/>
        <bgColor rgb="FFFCECF0"/>
      </patternFill>
    </fill>
    <fill>
      <patternFill patternType="darkGray">
        <fgColor rgb="FFFCDDDE"/>
        <bgColor rgb="FFCED1DA"/>
      </patternFill>
    </fill>
    <fill>
      <patternFill patternType="darkGray">
        <fgColor rgb="FFFCDDDE"/>
        <bgColor rgb="FFFCECF0"/>
      </patternFill>
    </fill>
    <fill>
      <patternFill patternType="solid">
        <fgColor rgb="FFFFB971"/>
        <bgColor rgb="FFFFC26D"/>
      </patternFill>
    </fill>
    <fill>
      <patternFill patternType="mediumGray">
        <fgColor rgb="FFFCDDDE"/>
        <bgColor rgb="FFFFB971"/>
      </patternFill>
    </fill>
    <fill>
      <patternFill patternType="darkGray">
        <fgColor rgb="FFFF794E"/>
        <bgColor rgb="FFFFB971"/>
      </patternFill>
    </fill>
    <fill>
      <patternFill patternType="mediumGray">
        <fgColor rgb="FFFF794E"/>
        <bgColor rgb="FFFFB971"/>
      </patternFill>
    </fill>
    <fill>
      <patternFill patternType="solid">
        <fgColor rgb="FFFFB971"/>
        <bgColor rgb="FFFFC26D"/>
      </patternFill>
    </fill>
    <fill>
      <patternFill patternType="darkGray">
        <fgColor rgb="FFFCECF0"/>
        <bgColor rgb="FFFCF4F7"/>
      </patternFill>
    </fill>
    <fill>
      <patternFill patternType="mediumGray">
        <fgColor rgb="FFFCDDDE"/>
        <bgColor rgb="FFFCECF0"/>
      </patternFill>
    </fill>
    <fill>
      <patternFill patternType="solid">
        <fgColor rgb="FFFCDDDE"/>
        <bgColor rgb="FFFCECF0"/>
      </patternFill>
    </fill>
    <fill>
      <patternFill patternType="darkGray">
        <fgColor rgb="FFFCF4F7"/>
        <bgColor rgb="FFFCECF0"/>
      </patternFill>
    </fill>
    <fill>
      <patternFill patternType="mediumGray">
        <fgColor rgb="FFFCECF0"/>
        <bgColor rgb="FFFCDDDE"/>
      </patternFill>
    </fill>
    <fill>
      <patternFill patternType="darkGray">
        <fgColor rgb="FFFCDDDE"/>
        <bgColor rgb="FFFCECF0"/>
      </patternFill>
    </fill>
    <fill>
      <patternFill patternType="darkGray">
        <fgColor rgb="FFFCFBFE"/>
        <bgColor rgb="FFFCF4F7"/>
      </patternFill>
    </fill>
    <fill>
      <patternFill patternType="solid">
        <fgColor rgb="FFFFEF9C"/>
        <bgColor rgb="FFFFEF97"/>
      </patternFill>
    </fill>
    <fill>
      <patternFill patternType="darkGray">
        <fgColor rgb="FFFFEF97"/>
        <bgColor rgb="FFFFEF9C"/>
      </patternFill>
    </fill>
    <fill>
      <patternFill patternType="solid">
        <fgColor rgb="FFFFF6C2"/>
        <bgColor rgb="FFFFF6C5"/>
      </patternFill>
    </fill>
    <fill>
      <patternFill patternType="solid">
        <fgColor rgb="FFFFF2AA"/>
        <bgColor rgb="FFFFF2AD"/>
      </patternFill>
    </fill>
    <fill>
      <patternFill patternType="solid">
        <fgColor rgb="FFFFF3B1"/>
        <bgColor rgb="FFFFF2AD"/>
      </patternFill>
    </fill>
    <fill>
      <patternFill patternType="solid">
        <fgColor rgb="FFFFE580"/>
        <bgColor rgb="FFFFE480"/>
      </patternFill>
    </fill>
    <fill>
      <patternFill patternType="solid">
        <fgColor rgb="FFFFF5BF"/>
        <bgColor rgb="FFFFF6C2"/>
      </patternFill>
    </fill>
    <fill>
      <patternFill patternType="solid">
        <fgColor rgb="FFFFFAD3"/>
        <bgColor rgb="FFFFF7CB"/>
      </patternFill>
    </fill>
    <fill>
      <patternFill patternType="mediumGray">
        <fgColor rgb="FFFFFFF4"/>
        <bgColor rgb="FFFFFFFF"/>
      </patternFill>
    </fill>
    <fill>
      <patternFill patternType="solid">
        <fgColor rgb="FFFFF6C5"/>
        <bgColor rgb="FFFFF6C2"/>
      </patternFill>
    </fill>
    <fill>
      <patternFill patternType="darkGray">
        <fgColor rgb="FFFFFAD3"/>
        <bgColor rgb="FFFFF7CB"/>
      </patternFill>
    </fill>
    <fill>
      <patternFill patternType="solid">
        <fgColor rgb="FFFFFCE5"/>
        <bgColor rgb="FFFFFFF4"/>
      </patternFill>
    </fill>
    <fill>
      <patternFill patternType="solid">
        <fgColor rgb="FFFFF2AD"/>
        <bgColor rgb="FFFFF2AA"/>
      </patternFill>
    </fill>
    <fill>
      <patternFill patternType="darkGray">
        <fgColor rgb="FFFFCE73"/>
        <bgColor rgb="FFFFD376"/>
      </patternFill>
    </fill>
    <fill>
      <patternFill patternType="solid">
        <fgColor rgb="FFFFB971"/>
        <bgColor rgb="FFFFC26D"/>
      </patternFill>
    </fill>
    <fill>
      <patternFill patternType="solid">
        <fgColor rgb="FFFFFCE5"/>
        <bgColor rgb="FFFFFAD3"/>
      </patternFill>
    </fill>
    <fill>
      <patternFill patternType="solid">
        <fgColor rgb="FFFFEE90"/>
        <bgColor rgb="FFFFED8D"/>
      </patternFill>
    </fill>
    <fill>
      <patternFill patternType="solid">
        <fgColor rgb="FFFFD376"/>
        <bgColor rgb="FFFFD577"/>
      </patternFill>
    </fill>
    <fill>
      <patternFill patternType="mediumGray">
        <fgColor rgb="FFFFD577"/>
        <bgColor rgb="FFFFD878"/>
      </patternFill>
    </fill>
    <fill>
      <patternFill patternType="lightGray">
        <fgColor rgb="FFFFEC88"/>
        <bgColor rgb="FFFFED8D"/>
      </patternFill>
    </fill>
    <fill>
      <patternFill patternType="darkGray">
        <fgColor rgb="FFFFF4B8"/>
        <bgColor rgb="FFFFF3B1"/>
      </patternFill>
    </fill>
    <fill>
      <patternFill patternType="darkGray">
        <fgColor rgb="FFFFC26D"/>
        <bgColor rgb="FFFFCE73"/>
      </patternFill>
    </fill>
    <fill>
      <patternFill patternType="solid">
        <fgColor rgb="FFFFE17E"/>
        <bgColor rgb="FFFFE27F"/>
      </patternFill>
    </fill>
    <fill>
      <patternFill patternType="darkGray">
        <fgColor rgb="FFFF0000"/>
        <bgColor rgb="FFFF794E"/>
      </patternFill>
    </fill>
    <fill>
      <patternFill patternType="darkGray">
        <fgColor rgb="FFFFC26D"/>
        <bgColor rgb="FFFFB971"/>
      </patternFill>
    </fill>
    <fill>
      <patternFill patternType="solid">
        <fgColor rgb="FFFFE681"/>
        <bgColor rgb="FFFFE782"/>
      </patternFill>
    </fill>
    <fill>
      <patternFill patternType="solid">
        <fgColor rgb="FFFFF1A5"/>
        <bgColor rgb="FFFFF1A7"/>
      </patternFill>
    </fill>
    <fill>
      <patternFill patternType="solid">
        <fgColor rgb="FFFFE37F"/>
        <bgColor rgb="FFFFE27F"/>
      </patternFill>
    </fill>
    <fill>
      <patternFill patternType="solid">
        <fgColor rgb="FFFFE27F"/>
        <bgColor rgb="FFFFE37F"/>
      </patternFill>
    </fill>
    <fill>
      <patternFill patternType="darkGray">
        <fgColor rgb="FFFFEE90"/>
        <bgColor rgb="FFFFEE94"/>
      </patternFill>
    </fill>
    <fill>
      <patternFill patternType="mediumGray">
        <fgColor rgb="FFFFFCE5"/>
        <bgColor rgb="FFFFFFF4"/>
      </patternFill>
    </fill>
    <fill>
      <patternFill patternType="darkGray">
        <fgColor rgb="FFFFFCE5"/>
        <bgColor rgb="FFFFFFF4"/>
      </patternFill>
    </fill>
    <fill>
      <patternFill patternType="mediumGray">
        <fgColor rgb="FFFFF3B1"/>
        <bgColor rgb="FFFFF4B8"/>
      </patternFill>
    </fill>
    <fill>
      <patternFill patternType="darkGray">
        <fgColor rgb="FFFFF7CB"/>
        <bgColor rgb="FFFFF6C5"/>
      </patternFill>
    </fill>
    <fill>
      <patternFill patternType="darkGray">
        <fgColor rgb="FFFFFFF4"/>
        <bgColor rgb="FFFFFCE5"/>
      </patternFill>
    </fill>
    <fill>
      <patternFill patternType="solid">
        <fgColor rgb="FFFFDF7D"/>
        <bgColor rgb="FFFFDE7C"/>
      </patternFill>
    </fill>
    <fill>
      <patternFill patternType="darkGray">
        <fgColor rgb="FFFFE17E"/>
        <bgColor rgb="FFFFDF7D"/>
      </patternFill>
    </fill>
    <fill>
      <patternFill patternType="solid">
        <fgColor rgb="FFFFE37F"/>
        <bgColor rgb="FFFFE480"/>
      </patternFill>
    </fill>
    <fill>
      <patternFill patternType="darkGray">
        <fgColor rgb="FFFFFAD3"/>
        <bgColor rgb="FFFFFCE5"/>
      </patternFill>
    </fill>
    <fill>
      <patternFill patternType="mediumGray">
        <fgColor rgb="FFFFED8D"/>
        <bgColor rgb="FFFFEE90"/>
      </patternFill>
    </fill>
    <fill>
      <patternFill patternType="darkGray">
        <fgColor rgb="FFFFEF9C"/>
        <bgColor rgb="FFFFEF97"/>
      </patternFill>
    </fill>
    <fill>
      <patternFill patternType="darkGray">
        <fgColor rgb="FFFFFCE5"/>
        <bgColor rgb="FFFFFAD3"/>
      </patternFill>
    </fill>
    <fill>
      <patternFill patternType="solid">
        <fgColor rgb="FFFFCE73"/>
        <bgColor rgb="FFFFD376"/>
      </patternFill>
    </fill>
    <fill>
      <patternFill patternType="darkGray">
        <fgColor rgb="FFFFF6C5"/>
        <bgColor rgb="FFFFF7CB"/>
      </patternFill>
    </fill>
    <fill>
      <patternFill patternType="mediumGray">
        <fgColor rgb="FFFFC26D"/>
        <bgColor rgb="FFFFCE73"/>
      </patternFill>
    </fill>
    <fill>
      <patternFill patternType="mediumGray">
        <fgColor rgb="FFFFCE73"/>
        <bgColor rgb="FFFFC26D"/>
      </patternFill>
    </fill>
    <fill>
      <patternFill patternType="darkGray">
        <fgColor rgb="FFFFD878"/>
        <bgColor rgb="FFFFD577"/>
      </patternFill>
    </fill>
    <fill>
      <patternFill patternType="darkGray">
        <fgColor rgb="FFFFFFFF"/>
        <bgColor rgb="FFFFFFF4"/>
      </patternFill>
    </fill>
    <fill>
      <patternFill patternType="darkGray">
        <fgColor rgb="FFFFFFF4"/>
        <bgColor rgb="FFFFFFFF"/>
      </patternFill>
    </fill>
    <fill>
      <patternFill patternType="mediumGray">
        <fgColor rgb="FFFFFFF4"/>
        <bgColor rgb="FFFFFCE5"/>
      </patternFill>
    </fill>
    <fill>
      <patternFill patternType="mediumGray">
        <fgColor rgb="FFFFFCE5"/>
        <bgColor rgb="FFFFFFF4"/>
      </patternFill>
    </fill>
    <fill>
      <patternFill patternType="mediumGray">
        <fgColor rgb="FFFFDE7C"/>
        <bgColor rgb="FFFFD878"/>
      </patternFill>
    </fill>
    <fill>
      <patternFill patternType="mediumGray">
        <fgColor rgb="FFFFF7CB"/>
        <bgColor rgb="FFFFFAD3"/>
      </patternFill>
    </fill>
    <fill>
      <patternFill patternType="solid">
        <fgColor rgb="FFFFD376"/>
        <bgColor rgb="FFFFD577"/>
      </patternFill>
    </fill>
    <fill>
      <patternFill patternType="solid">
        <fgColor rgb="FFFFF3B1"/>
        <bgColor rgb="FFFFF2AD"/>
      </patternFill>
    </fill>
    <fill>
      <patternFill patternType="solid">
        <fgColor theme="3" tint="0.89989928891872917"/>
        <bgColor rgb="FFFCECF0"/>
      </patternFill>
    </fill>
    <fill>
      <patternFill patternType="solid">
        <fgColor rgb="FFFFFF00"/>
        <bgColor rgb="FFFFEB84"/>
      </patternFill>
    </fill>
    <fill>
      <patternFill patternType="solid">
        <fgColor rgb="FFCED1DA"/>
        <bgColor rgb="FFB7BDE1"/>
      </patternFill>
    </fill>
    <fill>
      <patternFill patternType="solid">
        <fgColor rgb="FFFFB91D"/>
        <bgColor rgb="FFFFC26D"/>
      </patternFill>
    </fill>
    <fill>
      <patternFill patternType="darkGray">
        <fgColor rgb="FFBEDE99"/>
        <bgColor rgb="FFCED1DA"/>
      </patternFill>
    </fill>
    <fill>
      <patternFill patternType="mediumGray">
        <fgColor rgb="FF7387CF"/>
        <bgColor rgb="FFB7BDE1"/>
      </patternFill>
    </fill>
    <fill>
      <patternFill patternType="solid">
        <fgColor rgb="FFBEDE99"/>
        <bgColor rgb="FFB7BDE1"/>
      </patternFill>
    </fill>
    <fill>
      <patternFill patternType="solid">
        <fgColor rgb="FFCED1DA"/>
        <bgColor rgb="FFB7BDE1"/>
      </patternFill>
    </fill>
    <fill>
      <patternFill patternType="mediumGray">
        <fgColor rgb="FFB7BDE1"/>
        <bgColor rgb="FFCED1DA"/>
      </patternFill>
    </fill>
    <fill>
      <patternFill patternType="mediumGray">
        <fgColor rgb="FF7387CF"/>
        <bgColor rgb="FF000000"/>
      </patternFill>
    </fill>
    <fill>
      <patternFill patternType="darkGray">
        <fgColor rgb="FFB7BDE1"/>
        <bgColor rgb="FF7387CF"/>
      </patternFill>
    </fill>
    <fill>
      <patternFill patternType="darkGray">
        <fgColor rgb="FFBEDE99"/>
        <bgColor rgb="FFCED1DA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rgb="FF000000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1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6"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4" fillId="28" borderId="3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2" borderId="0" xfId="0" applyFill="1"/>
    <xf numFmtId="0" fontId="1" fillId="2" borderId="0" xfId="0" applyFont="1" applyFill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6" fillId="24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2" fillId="26" borderId="0" xfId="0" applyFont="1" applyFill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7" borderId="12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8" borderId="15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horizontal="center" vertical="center" wrapText="1"/>
    </xf>
    <xf numFmtId="0" fontId="3" fillId="30" borderId="7" xfId="0" applyFont="1" applyFill="1" applyBorder="1" applyAlignment="1">
      <alignment horizontal="center" vertical="center" wrapText="1"/>
    </xf>
    <xf numFmtId="0" fontId="2" fillId="30" borderId="0" xfId="0" applyFont="1" applyFill="1" applyAlignment="1">
      <alignment horizontal="center" vertical="center" wrapText="1"/>
    </xf>
    <xf numFmtId="0" fontId="3" fillId="31" borderId="12" xfId="0" applyFont="1" applyFill="1" applyBorder="1" applyAlignment="1">
      <alignment horizontal="center" vertical="center" wrapText="1"/>
    </xf>
    <xf numFmtId="0" fontId="3" fillId="32" borderId="7" xfId="0" applyFont="1" applyFill="1" applyBorder="1" applyAlignment="1">
      <alignment horizontal="center" vertical="center" wrapText="1"/>
    </xf>
    <xf numFmtId="0" fontId="2" fillId="33" borderId="0" xfId="0" applyFont="1" applyFill="1" applyAlignment="1">
      <alignment horizontal="center" vertical="center" wrapText="1"/>
    </xf>
    <xf numFmtId="0" fontId="3" fillId="34" borderId="1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35" borderId="7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36" borderId="7" xfId="0" applyFont="1" applyFill="1" applyBorder="1" applyAlignment="1">
      <alignment horizontal="center" vertical="center" wrapText="1"/>
    </xf>
    <xf numFmtId="0" fontId="2" fillId="37" borderId="0" xfId="0" applyFont="1" applyFill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2" fillId="38" borderId="0" xfId="0" applyFont="1" applyFill="1" applyAlignment="1">
      <alignment horizontal="center" vertical="center" wrapText="1"/>
    </xf>
    <xf numFmtId="0" fontId="3" fillId="39" borderId="7" xfId="0" applyFont="1" applyFill="1" applyBorder="1" applyAlignment="1">
      <alignment horizontal="center" vertical="center" wrapText="1"/>
    </xf>
    <xf numFmtId="0" fontId="3" fillId="40" borderId="12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2" fillId="41" borderId="0" xfId="0" applyFont="1" applyFill="1" applyAlignment="1">
      <alignment horizontal="center" vertical="center" wrapText="1"/>
    </xf>
    <xf numFmtId="0" fontId="3" fillId="42" borderId="15" xfId="0" applyFont="1" applyFill="1" applyBorder="1" applyAlignment="1">
      <alignment horizontal="center" vertical="center" wrapText="1"/>
    </xf>
    <xf numFmtId="0" fontId="3" fillId="43" borderId="7" xfId="0" applyFont="1" applyFill="1" applyBorder="1" applyAlignment="1">
      <alignment horizontal="center" vertical="center" wrapText="1"/>
    </xf>
    <xf numFmtId="0" fontId="2" fillId="44" borderId="0" xfId="0" applyFont="1" applyFill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3" fillId="34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1" xfId="0" applyBorder="1"/>
    <xf numFmtId="0" fontId="8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9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3" fillId="0" borderId="18" xfId="0" applyFont="1" applyBorder="1" applyAlignment="1">
      <alignment horizontal="left" wrapText="1"/>
    </xf>
    <xf numFmtId="0" fontId="3" fillId="0" borderId="17" xfId="0" applyFont="1" applyBorder="1" applyAlignment="1">
      <alignment horizontal="right" wrapText="1"/>
    </xf>
    <xf numFmtId="0" fontId="3" fillId="0" borderId="19" xfId="0" applyFont="1" applyBorder="1" applyAlignment="1">
      <alignment horizontal="left" wrapText="1"/>
    </xf>
    <xf numFmtId="0" fontId="10" fillId="0" borderId="16" xfId="0" applyFont="1" applyBorder="1" applyAlignment="1">
      <alignment horizontal="right" wrapText="1"/>
    </xf>
    <xf numFmtId="0" fontId="10" fillId="0" borderId="17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45" borderId="0" xfId="0" applyFont="1" applyFill="1" applyAlignment="1">
      <alignment horizontal="right" vertical="center" wrapText="1"/>
    </xf>
    <xf numFmtId="0" fontId="3" fillId="46" borderId="7" xfId="0" applyFont="1" applyFill="1" applyBorder="1" applyAlignment="1">
      <alignment horizontal="right" vertical="center" wrapText="1"/>
    </xf>
    <xf numFmtId="0" fontId="3" fillId="47" borderId="0" xfId="0" applyFont="1" applyFill="1" applyAlignment="1">
      <alignment horizontal="right" vertical="center" wrapText="1"/>
    </xf>
    <xf numFmtId="0" fontId="3" fillId="48" borderId="7" xfId="0" applyFont="1" applyFill="1" applyBorder="1" applyAlignment="1">
      <alignment horizontal="right" vertical="center" wrapText="1"/>
    </xf>
    <xf numFmtId="0" fontId="3" fillId="49" borderId="0" xfId="0" applyFont="1" applyFill="1" applyAlignment="1">
      <alignment horizontal="right" vertical="center" wrapText="1"/>
    </xf>
    <xf numFmtId="0" fontId="3" fillId="50" borderId="7" xfId="0" applyFont="1" applyFill="1" applyBorder="1" applyAlignment="1">
      <alignment horizontal="right" vertical="center" wrapText="1"/>
    </xf>
    <xf numFmtId="0" fontId="3" fillId="51" borderId="0" xfId="0" applyFont="1" applyFill="1" applyAlignment="1">
      <alignment horizontal="right" vertical="center" wrapText="1"/>
    </xf>
    <xf numFmtId="0" fontId="3" fillId="50" borderId="0" xfId="0" applyFont="1" applyFill="1" applyAlignment="1">
      <alignment horizontal="right" vertical="center" wrapText="1"/>
    </xf>
    <xf numFmtId="0" fontId="3" fillId="45" borderId="7" xfId="0" applyFont="1" applyFill="1" applyBorder="1" applyAlignment="1">
      <alignment horizontal="right" vertical="center" wrapText="1"/>
    </xf>
    <xf numFmtId="0" fontId="3" fillId="51" borderId="7" xfId="0" applyFont="1" applyFill="1" applyBorder="1" applyAlignment="1">
      <alignment horizontal="right" vertical="center" wrapText="1"/>
    </xf>
    <xf numFmtId="0" fontId="3" fillId="52" borderId="0" xfId="0" applyFont="1" applyFill="1" applyAlignment="1">
      <alignment horizontal="right" vertical="center" wrapText="1"/>
    </xf>
    <xf numFmtId="0" fontId="3" fillId="53" borderId="0" xfId="0" applyFont="1" applyFill="1" applyAlignment="1">
      <alignment horizontal="right" vertical="center" wrapText="1"/>
    </xf>
    <xf numFmtId="0" fontId="3" fillId="46" borderId="0" xfId="0" applyFont="1" applyFill="1" applyAlignment="1">
      <alignment horizontal="right" vertical="center" wrapText="1"/>
    </xf>
    <xf numFmtId="0" fontId="3" fillId="52" borderId="7" xfId="0" applyFont="1" applyFill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54" borderId="19" xfId="0" applyFont="1" applyFill="1" applyBorder="1" applyAlignment="1">
      <alignment horizontal="right" vertical="center" wrapText="1"/>
    </xf>
    <xf numFmtId="0" fontId="3" fillId="55" borderId="20" xfId="0" applyFont="1" applyFill="1" applyBorder="1" applyAlignment="1">
      <alignment horizontal="right" vertical="center" wrapText="1"/>
    </xf>
    <xf numFmtId="0" fontId="3" fillId="53" borderId="7" xfId="0" applyFont="1" applyFill="1" applyBorder="1" applyAlignment="1">
      <alignment horizontal="right" vertical="center" wrapText="1"/>
    </xf>
    <xf numFmtId="0" fontId="3" fillId="56" borderId="0" xfId="0" applyFont="1" applyFill="1" applyAlignment="1">
      <alignment horizontal="right" vertical="center" wrapText="1"/>
    </xf>
    <xf numFmtId="0" fontId="3" fillId="48" borderId="19" xfId="0" applyFont="1" applyFill="1" applyBorder="1" applyAlignment="1">
      <alignment horizontal="right" vertical="center" wrapText="1"/>
    </xf>
    <xf numFmtId="0" fontId="3" fillId="47" borderId="20" xfId="0" applyFont="1" applyFill="1" applyBorder="1" applyAlignment="1">
      <alignment horizontal="right" vertical="center" wrapText="1"/>
    </xf>
    <xf numFmtId="0" fontId="3" fillId="57" borderId="0" xfId="0" applyFont="1" applyFill="1" applyAlignment="1">
      <alignment horizontal="right" vertical="center" wrapText="1"/>
    </xf>
    <xf numFmtId="0" fontId="3" fillId="58" borderId="7" xfId="0" applyFont="1" applyFill="1" applyBorder="1" applyAlignment="1">
      <alignment horizontal="right" vertical="center" wrapText="1"/>
    </xf>
    <xf numFmtId="0" fontId="3" fillId="59" borderId="0" xfId="0" applyFont="1" applyFill="1" applyAlignment="1">
      <alignment horizontal="right" vertical="center" wrapText="1"/>
    </xf>
    <xf numFmtId="0" fontId="3" fillId="60" borderId="7" xfId="0" applyFont="1" applyFill="1" applyBorder="1" applyAlignment="1">
      <alignment horizontal="right" vertical="center" wrapText="1"/>
    </xf>
    <xf numFmtId="0" fontId="3" fillId="61" borderId="0" xfId="0" applyFont="1" applyFill="1" applyAlignment="1">
      <alignment horizontal="right" vertical="center" wrapText="1"/>
    </xf>
    <xf numFmtId="0" fontId="3" fillId="57" borderId="7" xfId="0" applyFont="1" applyFill="1" applyBorder="1" applyAlignment="1">
      <alignment horizontal="right" vertical="center" wrapText="1"/>
    </xf>
    <xf numFmtId="0" fontId="3" fillId="62" borderId="0" xfId="0" applyFont="1" applyFill="1" applyAlignment="1">
      <alignment horizontal="right" vertical="center" wrapText="1"/>
    </xf>
    <xf numFmtId="0" fontId="3" fillId="63" borderId="7" xfId="0" applyFont="1" applyFill="1" applyBorder="1" applyAlignment="1">
      <alignment horizontal="right" vertical="center" wrapText="1"/>
    </xf>
    <xf numFmtId="0" fontId="3" fillId="64" borderId="7" xfId="0" applyFont="1" applyFill="1" applyBorder="1" applyAlignment="1">
      <alignment horizontal="right" vertical="center" wrapText="1"/>
    </xf>
    <xf numFmtId="0" fontId="3" fillId="60" borderId="0" xfId="0" applyFont="1" applyFill="1" applyAlignment="1">
      <alignment horizontal="right" vertical="center" wrapText="1"/>
    </xf>
    <xf numFmtId="0" fontId="3" fillId="29" borderId="7" xfId="0" applyFont="1" applyFill="1" applyBorder="1" applyAlignment="1">
      <alignment horizontal="right" vertical="center" wrapText="1"/>
    </xf>
    <xf numFmtId="0" fontId="3" fillId="65" borderId="0" xfId="0" applyFont="1" applyFill="1" applyAlignment="1">
      <alignment horizontal="right" vertical="center" wrapText="1"/>
    </xf>
    <xf numFmtId="0" fontId="3" fillId="54" borderId="7" xfId="0" applyFont="1" applyFill="1" applyBorder="1" applyAlignment="1">
      <alignment horizontal="right" vertical="center" wrapText="1"/>
    </xf>
    <xf numFmtId="0" fontId="3" fillId="66" borderId="7" xfId="0" applyFont="1" applyFill="1" applyBorder="1" applyAlignment="1">
      <alignment horizontal="right" vertical="center" wrapText="1"/>
    </xf>
    <xf numFmtId="0" fontId="3" fillId="29" borderId="19" xfId="0" applyFont="1" applyFill="1" applyBorder="1" applyAlignment="1">
      <alignment horizontal="right" vertical="center" wrapText="1"/>
    </xf>
    <xf numFmtId="0" fontId="3" fillId="60" borderId="20" xfId="0" applyFont="1" applyFill="1" applyBorder="1" applyAlignment="1">
      <alignment horizontal="right" vertical="center" wrapText="1"/>
    </xf>
    <xf numFmtId="0" fontId="3" fillId="46" borderId="19" xfId="0" applyFont="1" applyFill="1" applyBorder="1" applyAlignment="1">
      <alignment horizontal="right" vertical="center" wrapText="1"/>
    </xf>
    <xf numFmtId="0" fontId="3" fillId="51" borderId="20" xfId="0" applyFont="1" applyFill="1" applyBorder="1" applyAlignment="1">
      <alignment horizontal="right" vertical="center" wrapText="1"/>
    </xf>
    <xf numFmtId="0" fontId="3" fillId="67" borderId="7" xfId="0" applyFont="1" applyFill="1" applyBorder="1" applyAlignment="1">
      <alignment horizontal="right" vertical="center" wrapText="1"/>
    </xf>
    <xf numFmtId="0" fontId="3" fillId="68" borderId="7" xfId="0" applyFont="1" applyFill="1" applyBorder="1" applyAlignment="1">
      <alignment horizontal="right" vertical="center" wrapText="1"/>
    </xf>
    <xf numFmtId="0" fontId="3" fillId="49" borderId="19" xfId="0" applyFont="1" applyFill="1" applyBorder="1" applyAlignment="1">
      <alignment horizontal="right" vertical="center" wrapText="1"/>
    </xf>
    <xf numFmtId="0" fontId="3" fillId="64" borderId="20" xfId="0" applyFont="1" applyFill="1" applyBorder="1" applyAlignment="1">
      <alignment horizontal="right" vertical="center" wrapText="1"/>
    </xf>
    <xf numFmtId="0" fontId="3" fillId="69" borderId="0" xfId="0" applyFont="1" applyFill="1" applyAlignment="1">
      <alignment horizontal="right" vertical="center" wrapText="1"/>
    </xf>
    <xf numFmtId="0" fontId="3" fillId="70" borderId="19" xfId="0" applyFont="1" applyFill="1" applyBorder="1" applyAlignment="1">
      <alignment horizontal="right" vertical="center" wrapText="1"/>
    </xf>
    <xf numFmtId="0" fontId="3" fillId="64" borderId="0" xfId="0" applyFont="1" applyFill="1" applyAlignment="1">
      <alignment horizontal="right" vertical="center" wrapText="1"/>
    </xf>
    <xf numFmtId="0" fontId="3" fillId="65" borderId="7" xfId="0" applyFont="1" applyFill="1" applyBorder="1" applyAlignment="1">
      <alignment horizontal="right" vertical="center" wrapText="1"/>
    </xf>
    <xf numFmtId="0" fontId="3" fillId="54" borderId="0" xfId="0" applyFont="1" applyFill="1" applyAlignment="1">
      <alignment horizontal="right" vertical="center" wrapText="1"/>
    </xf>
    <xf numFmtId="0" fontId="3" fillId="49" borderId="20" xfId="0" applyFont="1" applyFill="1" applyBorder="1" applyAlignment="1">
      <alignment horizontal="right" vertical="center" wrapText="1"/>
    </xf>
    <xf numFmtId="0" fontId="3" fillId="68" borderId="0" xfId="0" applyFont="1" applyFill="1" applyAlignment="1">
      <alignment horizontal="right" vertical="center" wrapText="1"/>
    </xf>
    <xf numFmtId="0" fontId="3" fillId="65" borderId="19" xfId="0" applyFont="1" applyFill="1" applyBorder="1" applyAlignment="1">
      <alignment horizontal="right" vertical="center" wrapText="1"/>
    </xf>
    <xf numFmtId="0" fontId="3" fillId="46" borderId="20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3" fillId="71" borderId="7" xfId="0" applyFont="1" applyFill="1" applyBorder="1" applyAlignment="1">
      <alignment horizontal="center" vertical="center" wrapText="1"/>
    </xf>
    <xf numFmtId="0" fontId="3" fillId="42" borderId="7" xfId="0" applyFont="1" applyFill="1" applyBorder="1" applyAlignment="1">
      <alignment horizontal="center" vertical="center" wrapText="1"/>
    </xf>
    <xf numFmtId="0" fontId="3" fillId="72" borderId="7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73" borderId="7" xfId="0" applyFont="1" applyFill="1" applyBorder="1" applyAlignment="1">
      <alignment horizontal="center" vertical="center" wrapText="1"/>
    </xf>
    <xf numFmtId="0" fontId="3" fillId="74" borderId="7" xfId="0" applyFont="1" applyFill="1" applyBorder="1" applyAlignment="1">
      <alignment horizontal="center" vertical="center" wrapText="1"/>
    </xf>
    <xf numFmtId="0" fontId="3" fillId="75" borderId="7" xfId="0" applyFont="1" applyFill="1" applyBorder="1" applyAlignment="1">
      <alignment horizontal="center" vertical="center" wrapText="1"/>
    </xf>
    <xf numFmtId="0" fontId="3" fillId="76" borderId="7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77" borderId="7" xfId="0" applyFont="1" applyFill="1" applyBorder="1" applyAlignment="1">
      <alignment horizontal="center" vertical="center" wrapText="1"/>
    </xf>
    <xf numFmtId="0" fontId="3" fillId="78" borderId="7" xfId="0" applyFont="1" applyFill="1" applyBorder="1" applyAlignment="1">
      <alignment horizontal="center" vertical="center" wrapText="1"/>
    </xf>
    <xf numFmtId="0" fontId="3" fillId="79" borderId="7" xfId="0" applyFont="1" applyFill="1" applyBorder="1" applyAlignment="1">
      <alignment horizontal="center" vertical="center" wrapText="1"/>
    </xf>
    <xf numFmtId="0" fontId="3" fillId="80" borderId="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3" fillId="77" borderId="20" xfId="0" applyFont="1" applyFill="1" applyBorder="1" applyAlignment="1">
      <alignment horizontal="center" vertical="center" wrapText="1"/>
    </xf>
    <xf numFmtId="0" fontId="3" fillId="81" borderId="7" xfId="0" applyFont="1" applyFill="1" applyBorder="1" applyAlignment="1">
      <alignment horizontal="center" vertical="center" wrapText="1"/>
    </xf>
    <xf numFmtId="0" fontId="3" fillId="61" borderId="7" xfId="0" applyFont="1" applyFill="1" applyBorder="1" applyAlignment="1">
      <alignment horizontal="center" vertical="center" wrapText="1"/>
    </xf>
    <xf numFmtId="0" fontId="3" fillId="82" borderId="7" xfId="0" applyFont="1" applyFill="1" applyBorder="1" applyAlignment="1">
      <alignment horizontal="center" vertical="center" wrapText="1"/>
    </xf>
    <xf numFmtId="0" fontId="3" fillId="83" borderId="7" xfId="0" applyFont="1" applyFill="1" applyBorder="1" applyAlignment="1">
      <alignment horizontal="center" vertical="center" wrapText="1"/>
    </xf>
    <xf numFmtId="0" fontId="3" fillId="84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85" borderId="7" xfId="0" applyFont="1" applyFill="1" applyBorder="1" applyAlignment="1">
      <alignment horizontal="center" vertical="center" wrapText="1"/>
    </xf>
    <xf numFmtId="0" fontId="3" fillId="86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87" borderId="7" xfId="0" applyFont="1" applyFill="1" applyBorder="1" applyAlignment="1">
      <alignment horizontal="center" vertical="center" wrapText="1"/>
    </xf>
    <xf numFmtId="0" fontId="3" fillId="88" borderId="7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89" borderId="7" xfId="0" applyFont="1" applyFill="1" applyBorder="1" applyAlignment="1">
      <alignment horizontal="center" vertical="center" wrapText="1"/>
    </xf>
    <xf numFmtId="0" fontId="3" fillId="90" borderId="7" xfId="0" applyFont="1" applyFill="1" applyBorder="1" applyAlignment="1">
      <alignment horizontal="center" vertical="center" wrapText="1"/>
    </xf>
    <xf numFmtId="0" fontId="3" fillId="91" borderId="7" xfId="0" applyFont="1" applyFill="1" applyBorder="1" applyAlignment="1">
      <alignment horizontal="center" vertical="center" wrapText="1"/>
    </xf>
    <xf numFmtId="0" fontId="3" fillId="92" borderId="7" xfId="0" applyFont="1" applyFill="1" applyBorder="1" applyAlignment="1">
      <alignment horizontal="center" vertical="center" wrapText="1"/>
    </xf>
    <xf numFmtId="0" fontId="3" fillId="93" borderId="7" xfId="0" applyFont="1" applyFill="1" applyBorder="1" applyAlignment="1">
      <alignment horizontal="center" vertical="center" wrapText="1"/>
    </xf>
    <xf numFmtId="0" fontId="3" fillId="94" borderId="7" xfId="0" applyFont="1" applyFill="1" applyBorder="1" applyAlignment="1">
      <alignment horizontal="center" vertical="center" wrapText="1"/>
    </xf>
    <xf numFmtId="0" fontId="3" fillId="95" borderId="7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3" fillId="96" borderId="7" xfId="0" applyFont="1" applyFill="1" applyBorder="1" applyAlignment="1">
      <alignment horizontal="center" vertical="center" wrapText="1"/>
    </xf>
    <xf numFmtId="0" fontId="3" fillId="97" borderId="7" xfId="0" applyFont="1" applyFill="1" applyBorder="1" applyAlignment="1">
      <alignment horizontal="center" vertical="center" wrapText="1"/>
    </xf>
    <xf numFmtId="0" fontId="3" fillId="98" borderId="7" xfId="0" applyFont="1" applyFill="1" applyBorder="1" applyAlignment="1">
      <alignment horizontal="center" vertical="center" wrapText="1"/>
    </xf>
    <xf numFmtId="0" fontId="3" fillId="99" borderId="7" xfId="0" applyFont="1" applyFill="1" applyBorder="1" applyAlignment="1">
      <alignment horizontal="center" vertical="center" wrapText="1"/>
    </xf>
    <xf numFmtId="0" fontId="3" fillId="100" borderId="7" xfId="0" applyFont="1" applyFill="1" applyBorder="1" applyAlignment="1">
      <alignment horizontal="center" vertical="center" wrapText="1"/>
    </xf>
    <xf numFmtId="0" fontId="3" fillId="44" borderId="7" xfId="0" applyFont="1" applyFill="1" applyBorder="1" applyAlignment="1">
      <alignment horizontal="center" vertical="center" wrapText="1"/>
    </xf>
    <xf numFmtId="0" fontId="3" fillId="101" borderId="7" xfId="0" applyFont="1" applyFill="1" applyBorder="1" applyAlignment="1">
      <alignment horizontal="center" vertical="center" wrapText="1"/>
    </xf>
    <xf numFmtId="0" fontId="3" fillId="102" borderId="7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103" borderId="7" xfId="0" applyFont="1" applyFill="1" applyBorder="1" applyAlignment="1">
      <alignment horizontal="center" vertical="center" wrapText="1"/>
    </xf>
    <xf numFmtId="0" fontId="3" fillId="104" borderId="7" xfId="0" applyFont="1" applyFill="1" applyBorder="1" applyAlignment="1">
      <alignment horizontal="center" vertical="center" wrapText="1"/>
    </xf>
    <xf numFmtId="0" fontId="3" fillId="105" borderId="7" xfId="0" applyFont="1" applyFill="1" applyBorder="1" applyAlignment="1">
      <alignment horizontal="center" vertical="center" wrapText="1"/>
    </xf>
    <xf numFmtId="0" fontId="3" fillId="106" borderId="7" xfId="0" applyFont="1" applyFill="1" applyBorder="1" applyAlignment="1">
      <alignment horizontal="center" vertical="center" wrapText="1"/>
    </xf>
    <xf numFmtId="0" fontId="3" fillId="107" borderId="7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108" borderId="7" xfId="0" applyFont="1" applyFill="1" applyBorder="1" applyAlignment="1">
      <alignment horizontal="center" vertical="center" wrapText="1"/>
    </xf>
    <xf numFmtId="0" fontId="3" fillId="109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7" borderId="7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110" borderId="7" xfId="0" applyFont="1" applyFill="1" applyBorder="1" applyAlignment="1">
      <alignment horizontal="center" vertical="center" wrapText="1"/>
    </xf>
    <xf numFmtId="0" fontId="3" fillId="111" borderId="7" xfId="0" applyFont="1" applyFill="1" applyBorder="1" applyAlignment="1">
      <alignment horizontal="center" vertical="center" wrapText="1"/>
    </xf>
    <xf numFmtId="0" fontId="3" fillId="112" borderId="7" xfId="0" applyFont="1" applyFill="1" applyBorder="1" applyAlignment="1">
      <alignment horizontal="center" vertical="center" wrapText="1"/>
    </xf>
    <xf numFmtId="0" fontId="3" fillId="113" borderId="7" xfId="0" applyFont="1" applyFill="1" applyBorder="1" applyAlignment="1">
      <alignment horizontal="center" vertical="center" wrapText="1"/>
    </xf>
    <xf numFmtId="0" fontId="3" fillId="114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115" borderId="7" xfId="0" applyFont="1" applyFill="1" applyBorder="1" applyAlignment="1">
      <alignment horizontal="center" vertical="center" wrapText="1"/>
    </xf>
    <xf numFmtId="0" fontId="3" fillId="116" borderId="7" xfId="0" applyFont="1" applyFill="1" applyBorder="1" applyAlignment="1">
      <alignment horizontal="center" vertical="center" wrapText="1"/>
    </xf>
    <xf numFmtId="0" fontId="3" fillId="117" borderId="7" xfId="0" applyFont="1" applyFill="1" applyBorder="1" applyAlignment="1">
      <alignment horizontal="center" vertical="center" wrapText="1"/>
    </xf>
    <xf numFmtId="0" fontId="3" fillId="118" borderId="7" xfId="0" applyFont="1" applyFill="1" applyBorder="1" applyAlignment="1">
      <alignment horizontal="center" vertical="center" wrapText="1"/>
    </xf>
    <xf numFmtId="0" fontId="3" fillId="119" borderId="7" xfId="0" applyFont="1" applyFill="1" applyBorder="1" applyAlignment="1">
      <alignment horizontal="center" vertical="center" wrapText="1"/>
    </xf>
    <xf numFmtId="0" fontId="3" fillId="84" borderId="20" xfId="0" applyFont="1" applyFill="1" applyBorder="1" applyAlignment="1">
      <alignment horizontal="center" vertical="center" wrapText="1"/>
    </xf>
    <xf numFmtId="0" fontId="3" fillId="120" borderId="7" xfId="0" applyFont="1" applyFill="1" applyBorder="1" applyAlignment="1">
      <alignment horizontal="center" vertical="center" wrapText="1"/>
    </xf>
    <xf numFmtId="0" fontId="3" fillId="121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3" fillId="15" borderId="7" xfId="0" applyFont="1" applyFill="1" applyBorder="1" applyAlignment="1">
      <alignment horizontal="center" wrapText="1"/>
    </xf>
    <xf numFmtId="0" fontId="3" fillId="122" borderId="7" xfId="0" applyFont="1" applyFill="1" applyBorder="1" applyAlignment="1">
      <alignment horizontal="center" wrapText="1"/>
    </xf>
    <xf numFmtId="0" fontId="3" fillId="76" borderId="7" xfId="0" applyFont="1" applyFill="1" applyBorder="1" applyAlignment="1">
      <alignment horizontal="center" wrapText="1"/>
    </xf>
    <xf numFmtId="0" fontId="3" fillId="20" borderId="7" xfId="0" applyFont="1" applyFill="1" applyBorder="1" applyAlignment="1">
      <alignment horizontal="center" wrapText="1"/>
    </xf>
    <xf numFmtId="0" fontId="3" fillId="95" borderId="7" xfId="0" applyFont="1" applyFill="1" applyBorder="1" applyAlignment="1">
      <alignment horizontal="center" wrapText="1"/>
    </xf>
    <xf numFmtId="0" fontId="3" fillId="99" borderId="7" xfId="0" applyFont="1" applyFill="1" applyBorder="1" applyAlignment="1">
      <alignment horizontal="center" wrapText="1"/>
    </xf>
    <xf numFmtId="0" fontId="3" fillId="37" borderId="7" xfId="0" applyFont="1" applyFill="1" applyBorder="1" applyAlignment="1">
      <alignment horizontal="center" wrapText="1"/>
    </xf>
    <xf numFmtId="0" fontId="3" fillId="98" borderId="7" xfId="0" applyFont="1" applyFill="1" applyBorder="1" applyAlignment="1">
      <alignment horizontal="center" wrapText="1"/>
    </xf>
    <xf numFmtId="0" fontId="3" fillId="87" borderId="7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44" borderId="7" xfId="0" applyFont="1" applyFill="1" applyBorder="1" applyAlignment="1">
      <alignment horizontal="center" wrapText="1"/>
    </xf>
    <xf numFmtId="0" fontId="3" fillId="9" borderId="7" xfId="0" applyFont="1" applyFill="1" applyBorder="1" applyAlignment="1">
      <alignment horizontal="center" wrapText="1"/>
    </xf>
    <xf numFmtId="0" fontId="3" fillId="107" borderId="7" xfId="0" applyFont="1" applyFill="1" applyBorder="1" applyAlignment="1">
      <alignment horizontal="center" wrapText="1"/>
    </xf>
    <xf numFmtId="0" fontId="3" fillId="12" borderId="7" xfId="0" applyFont="1" applyFill="1" applyBorder="1" applyAlignment="1">
      <alignment horizontal="center" wrapText="1"/>
    </xf>
    <xf numFmtId="0" fontId="3" fillId="24" borderId="7" xfId="0" applyFont="1" applyFill="1" applyBorder="1" applyAlignment="1">
      <alignment horizontal="center" wrapText="1"/>
    </xf>
    <xf numFmtId="0" fontId="3" fillId="26" borderId="7" xfId="0" applyFont="1" applyFill="1" applyBorder="1" applyAlignment="1">
      <alignment horizontal="center" wrapText="1"/>
    </xf>
    <xf numFmtId="0" fontId="3" fillId="123" borderId="7" xfId="0" applyFont="1" applyFill="1" applyBorder="1" applyAlignment="1">
      <alignment horizontal="center" wrapText="1"/>
    </xf>
    <xf numFmtId="0" fontId="3" fillId="124" borderId="7" xfId="0" applyFont="1" applyFill="1" applyBorder="1" applyAlignment="1">
      <alignment horizontal="center" wrapText="1"/>
    </xf>
    <xf numFmtId="0" fontId="3" fillId="125" borderId="7" xfId="0" applyFont="1" applyFill="1" applyBorder="1" applyAlignment="1">
      <alignment horizontal="center" wrapText="1"/>
    </xf>
    <xf numFmtId="0" fontId="3" fillId="100" borderId="7" xfId="0" applyFont="1" applyFill="1" applyBorder="1" applyAlignment="1">
      <alignment horizontal="center" wrapText="1"/>
    </xf>
    <xf numFmtId="0" fontId="3" fillId="96" borderId="7" xfId="0" applyFont="1" applyFill="1" applyBorder="1" applyAlignment="1">
      <alignment horizontal="center" wrapText="1"/>
    </xf>
    <xf numFmtId="0" fontId="3" fillId="33" borderId="7" xfId="0" applyFont="1" applyFill="1" applyBorder="1" applyAlignment="1">
      <alignment horizontal="center" wrapText="1"/>
    </xf>
    <xf numFmtId="0" fontId="3" fillId="30" borderId="7" xfId="0" applyFont="1" applyFill="1" applyBorder="1" applyAlignment="1">
      <alignment horizontal="center" wrapText="1"/>
    </xf>
    <xf numFmtId="0" fontId="3" fillId="36" borderId="7" xfId="0" applyFont="1" applyFill="1" applyBorder="1" applyAlignment="1">
      <alignment horizontal="center" wrapText="1"/>
    </xf>
    <xf numFmtId="0" fontId="3" fillId="40" borderId="7" xfId="0" applyFont="1" applyFill="1" applyBorder="1" applyAlignment="1">
      <alignment horizontal="center" wrapText="1"/>
    </xf>
    <xf numFmtId="0" fontId="3" fillId="93" borderId="7" xfId="0" applyFont="1" applyFill="1" applyBorder="1" applyAlignment="1">
      <alignment horizontal="center" wrapText="1"/>
    </xf>
    <xf numFmtId="0" fontId="3" fillId="89" borderId="7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5" fillId="0" borderId="19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3" fillId="110" borderId="20" xfId="0" applyFont="1" applyFill="1" applyBorder="1" applyAlignment="1">
      <alignment horizontal="center" wrapText="1"/>
    </xf>
    <xf numFmtId="0" fontId="10" fillId="0" borderId="0" xfId="0" applyFont="1"/>
    <xf numFmtId="2" fontId="10" fillId="0" borderId="0" xfId="0" applyNumberFormat="1" applyFont="1"/>
    <xf numFmtId="0" fontId="9" fillId="0" borderId="0" xfId="0" applyFont="1"/>
    <xf numFmtId="2" fontId="9" fillId="0" borderId="0" xfId="0" applyNumberFormat="1" applyFont="1"/>
    <xf numFmtId="0" fontId="11" fillId="0" borderId="0" xfId="0" applyFont="1"/>
    <xf numFmtId="0" fontId="10" fillId="0" borderId="25" xfId="0" applyFont="1" applyBorder="1"/>
    <xf numFmtId="0" fontId="0" fillId="0" borderId="25" xfId="0" applyBorder="1"/>
    <xf numFmtId="0" fontId="9" fillId="0" borderId="27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10" fillId="0" borderId="0" xfId="0" applyFont="1" applyAlignment="1">
      <alignment horizontal="right"/>
    </xf>
    <xf numFmtId="0" fontId="0" fillId="0" borderId="31" xfId="0" applyBorder="1"/>
    <xf numFmtId="0" fontId="10" fillId="0" borderId="30" xfId="0" applyFont="1" applyBorder="1"/>
    <xf numFmtId="164" fontId="10" fillId="0" borderId="0" xfId="0" applyNumberFormat="1" applyFont="1"/>
    <xf numFmtId="164" fontId="10" fillId="0" borderId="31" xfId="0" applyNumberFormat="1" applyFont="1" applyBorder="1"/>
    <xf numFmtId="0" fontId="0" fillId="0" borderId="30" xfId="0" applyBorder="1"/>
    <xf numFmtId="0" fontId="13" fillId="0" borderId="30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32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0" fillId="0" borderId="14" xfId="0" applyBorder="1"/>
    <xf numFmtId="0" fontId="0" fillId="0" borderId="33" xfId="0" applyBorder="1"/>
    <xf numFmtId="0" fontId="10" fillId="0" borderId="32" xfId="0" applyFont="1" applyBorder="1"/>
    <xf numFmtId="0" fontId="10" fillId="0" borderId="14" xfId="0" applyFont="1" applyBorder="1"/>
    <xf numFmtId="164" fontId="10" fillId="0" borderId="14" xfId="0" applyNumberFormat="1" applyFont="1" applyBorder="1"/>
    <xf numFmtId="164" fontId="10" fillId="0" borderId="33" xfId="0" applyNumberFormat="1" applyFont="1" applyBorder="1"/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16" xfId="0" applyFont="1" applyBorder="1" applyAlignment="1">
      <alignment horizontal="left" wrapText="1"/>
    </xf>
    <xf numFmtId="0" fontId="3" fillId="0" borderId="20" xfId="0" applyFont="1" applyBorder="1" applyAlignment="1">
      <alignment horizontal="right" wrapText="1"/>
    </xf>
    <xf numFmtId="0" fontId="14" fillId="0" borderId="0" xfId="0" applyFont="1"/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7" xfId="0" applyBorder="1" applyAlignment="1">
      <alignment vertical="center"/>
    </xf>
    <xf numFmtId="0" fontId="0" fillId="0" borderId="34" xfId="0" applyBorder="1" applyAlignment="1">
      <alignment vertical="center"/>
    </xf>
    <xf numFmtId="0" fontId="13" fillId="0" borderId="21" xfId="0" applyFont="1" applyBorder="1" applyAlignment="1">
      <alignment horizontal="left" vertical="center" wrapText="1"/>
    </xf>
    <xf numFmtId="0" fontId="0" fillId="0" borderId="35" xfId="0" applyBorder="1" applyAlignment="1">
      <alignment vertical="center"/>
    </xf>
    <xf numFmtId="0" fontId="4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vertical="center"/>
    </xf>
    <xf numFmtId="0" fontId="4" fillId="0" borderId="37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right" vertical="center" wrapText="1"/>
    </xf>
    <xf numFmtId="0" fontId="4" fillId="0" borderId="35" xfId="0" applyFont="1" applyBorder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3" fillId="28" borderId="34" xfId="0" applyFont="1" applyFill="1" applyBorder="1" applyAlignment="1">
      <alignment horizontal="left" vertical="center" wrapText="1"/>
    </xf>
    <xf numFmtId="0" fontId="13" fillId="28" borderId="34" xfId="0" applyFont="1" applyFill="1" applyBorder="1" applyAlignment="1">
      <alignment horizontal="left" vertical="center" wrapText="1"/>
    </xf>
    <xf numFmtId="0" fontId="3" fillId="28" borderId="7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8" borderId="1" xfId="0" applyFont="1" applyFill="1" applyBorder="1" applyAlignment="1">
      <alignment horizontal="left" vertical="center" wrapText="1"/>
    </xf>
    <xf numFmtId="0" fontId="13" fillId="28" borderId="22" xfId="0" applyFont="1" applyFill="1" applyBorder="1" applyAlignment="1">
      <alignment horizontal="left" vertical="center" wrapText="1"/>
    </xf>
    <xf numFmtId="0" fontId="13" fillId="28" borderId="2" xfId="0" applyFont="1" applyFill="1" applyBorder="1" applyAlignment="1">
      <alignment horizontal="left" vertical="center" wrapText="1"/>
    </xf>
    <xf numFmtId="0" fontId="13" fillId="28" borderId="3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14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right" vertical="center" wrapText="1"/>
    </xf>
    <xf numFmtId="0" fontId="20" fillId="0" borderId="18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126" borderId="0" xfId="0" applyFont="1" applyFill="1" applyAlignment="1">
      <alignment horizontal="right" vertical="center" wrapText="1"/>
    </xf>
    <xf numFmtId="0" fontId="13" fillId="126" borderId="6" xfId="0" applyFont="1" applyFill="1" applyBorder="1" applyAlignment="1">
      <alignment horizontal="right" vertical="center" wrapText="1"/>
    </xf>
    <xf numFmtId="0" fontId="13" fillId="126" borderId="7" xfId="0" applyFont="1" applyFill="1" applyBorder="1" applyAlignment="1">
      <alignment horizontal="right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126" borderId="34" xfId="0" applyFont="1" applyFill="1" applyBorder="1" applyAlignment="1">
      <alignment horizontal="right" vertical="center" wrapText="1"/>
    </xf>
    <xf numFmtId="0" fontId="10" fillId="126" borderId="7" xfId="0" applyFont="1" applyFill="1" applyBorder="1" applyAlignment="1">
      <alignment horizontal="right" vertical="center" wrapText="1"/>
    </xf>
    <xf numFmtId="0" fontId="10" fillId="126" borderId="39" xfId="0" applyFont="1" applyFill="1" applyBorder="1" applyAlignment="1">
      <alignment horizontal="right" vertical="center" wrapText="1"/>
    </xf>
    <xf numFmtId="0" fontId="10" fillId="126" borderId="2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10" fillId="126" borderId="0" xfId="0" applyNumberFormat="1" applyFont="1" applyFill="1" applyAlignment="1">
      <alignment horizontal="right" vertical="center" wrapText="1"/>
    </xf>
    <xf numFmtId="164" fontId="10" fillId="126" borderId="34" xfId="0" applyNumberFormat="1" applyFont="1" applyFill="1" applyBorder="1" applyAlignment="1">
      <alignment horizontal="right" vertical="center" wrapText="1"/>
    </xf>
    <xf numFmtId="164" fontId="10" fillId="126" borderId="7" xfId="0" applyNumberFormat="1" applyFont="1" applyFill="1" applyBorder="1" applyAlignment="1">
      <alignment horizontal="right" vertical="center" wrapText="1"/>
    </xf>
    <xf numFmtId="164" fontId="10" fillId="126" borderId="19" xfId="0" applyNumberFormat="1" applyFont="1" applyFill="1" applyBorder="1" applyAlignment="1">
      <alignment horizontal="right" vertical="center" wrapText="1"/>
    </xf>
    <xf numFmtId="164" fontId="10" fillId="126" borderId="39" xfId="0" applyNumberFormat="1" applyFont="1" applyFill="1" applyBorder="1" applyAlignment="1">
      <alignment horizontal="right" vertical="center" wrapText="1"/>
    </xf>
    <xf numFmtId="164" fontId="10" fillId="126" borderId="20" xfId="0" applyNumberFormat="1" applyFont="1" applyFill="1" applyBorder="1" applyAlignment="1">
      <alignment horizontal="right" vertical="center" wrapText="1"/>
    </xf>
    <xf numFmtId="0" fontId="13" fillId="0" borderId="42" xfId="0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126" borderId="3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126" borderId="0" xfId="0" applyFont="1" applyFill="1" applyAlignment="1">
      <alignment horizontal="right" vertical="center" wrapText="1"/>
    </xf>
    <xf numFmtId="0" fontId="10" fillId="126" borderId="19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righ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49" fontId="13" fillId="0" borderId="43" xfId="0" applyNumberFormat="1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0" fillId="0" borderId="45" xfId="0" applyBorder="1" applyAlignment="1">
      <alignment vertical="center"/>
    </xf>
    <xf numFmtId="0" fontId="26" fillId="0" borderId="0" xfId="0" applyFont="1" applyAlignment="1">
      <alignment vertical="center"/>
    </xf>
    <xf numFmtId="0" fontId="0" fillId="0" borderId="46" xfId="0" applyBorder="1" applyAlignment="1">
      <alignment vertical="center"/>
    </xf>
    <xf numFmtId="0" fontId="27" fillId="0" borderId="0" xfId="0" applyFont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2" fontId="13" fillId="0" borderId="38" xfId="0" applyNumberFormat="1" applyFont="1" applyBorder="1" applyAlignment="1">
      <alignment horizontal="right" vertical="center" wrapText="1"/>
    </xf>
    <xf numFmtId="3" fontId="13" fillId="0" borderId="38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right" vertical="center" wrapText="1"/>
    </xf>
    <xf numFmtId="2" fontId="3" fillId="0" borderId="38" xfId="0" applyNumberFormat="1" applyFont="1" applyBorder="1" applyAlignment="1">
      <alignment horizontal="right" vertical="center" wrapText="1"/>
    </xf>
    <xf numFmtId="0" fontId="0" fillId="0" borderId="34" xfId="0" applyBorder="1" applyAlignment="1">
      <alignment horizontal="center" vertical="center"/>
    </xf>
    <xf numFmtId="0" fontId="3" fillId="0" borderId="34" xfId="0" applyFont="1" applyBorder="1" applyAlignment="1">
      <alignment horizontal="right" vertical="center" wrapText="1"/>
    </xf>
    <xf numFmtId="2" fontId="0" fillId="0" borderId="7" xfId="0" applyNumberForma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2" fontId="10" fillId="0" borderId="34" xfId="0" applyNumberFormat="1" applyFont="1" applyBorder="1" applyAlignment="1">
      <alignment vertical="center"/>
    </xf>
    <xf numFmtId="3" fontId="13" fillId="0" borderId="34" xfId="0" applyNumberFormat="1" applyFont="1" applyBorder="1" applyAlignment="1">
      <alignment horizontal="right" vertical="center" wrapText="1"/>
    </xf>
    <xf numFmtId="2" fontId="10" fillId="0" borderId="34" xfId="0" applyNumberFormat="1" applyFont="1" applyBorder="1" applyAlignment="1">
      <alignment horizontal="right" vertical="center"/>
    </xf>
    <xf numFmtId="3" fontId="3" fillId="0" borderId="34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3" fontId="13" fillId="0" borderId="43" xfId="0" applyNumberFormat="1" applyFont="1" applyBorder="1" applyAlignment="1">
      <alignment horizontal="right" vertical="center" wrapText="1"/>
    </xf>
    <xf numFmtId="2" fontId="13" fillId="0" borderId="43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3" fillId="0" borderId="11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0" fontId="10" fillId="0" borderId="44" xfId="0" applyFont="1" applyBorder="1" applyAlignment="1">
      <alignment vertical="center"/>
    </xf>
    <xf numFmtId="0" fontId="10" fillId="0" borderId="44" xfId="0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right" vertical="center" wrapText="1"/>
    </xf>
    <xf numFmtId="2" fontId="3" fillId="0" borderId="43" xfId="0" applyNumberFormat="1" applyFont="1" applyBorder="1" applyAlignment="1">
      <alignment horizontal="right" vertical="center" wrapText="1"/>
    </xf>
    <xf numFmtId="2" fontId="13" fillId="0" borderId="34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/>
    </xf>
    <xf numFmtId="3" fontId="13" fillId="0" borderId="44" xfId="0" applyNumberFormat="1" applyFont="1" applyBorder="1" applyAlignment="1">
      <alignment horizontal="right" vertical="center" wrapText="1"/>
    </xf>
    <xf numFmtId="2" fontId="10" fillId="0" borderId="44" xfId="0" applyNumberFormat="1" applyFont="1" applyBorder="1" applyAlignment="1">
      <alignment vertical="center"/>
    </xf>
    <xf numFmtId="0" fontId="0" fillId="0" borderId="34" xfId="0" applyBorder="1" applyAlignment="1">
      <alignment horizontal="right" vertical="center"/>
    </xf>
    <xf numFmtId="0" fontId="20" fillId="0" borderId="6" xfId="0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3" fillId="0" borderId="14" xfId="0" applyFont="1" applyBorder="1" applyAlignment="1">
      <alignment horizontal="right" vertical="center" wrapText="1"/>
    </xf>
    <xf numFmtId="0" fontId="3" fillId="0" borderId="44" xfId="0" applyFont="1" applyBorder="1" applyAlignment="1">
      <alignment horizontal="right" vertical="center" wrapText="1"/>
    </xf>
    <xf numFmtId="2" fontId="0" fillId="0" borderId="15" xfId="0" applyNumberForma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2" fontId="10" fillId="0" borderId="44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right" vertical="center" wrapText="1"/>
    </xf>
    <xf numFmtId="0" fontId="3" fillId="0" borderId="44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3" fontId="13" fillId="0" borderId="39" xfId="0" applyNumberFormat="1" applyFont="1" applyBorder="1" applyAlignment="1">
      <alignment horizontal="right" vertical="center" wrapText="1"/>
    </xf>
    <xf numFmtId="2" fontId="10" fillId="0" borderId="39" xfId="0" applyNumberFormat="1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2" fontId="3" fillId="0" borderId="34" xfId="0" applyNumberFormat="1" applyFont="1" applyBorder="1" applyAlignment="1">
      <alignment horizontal="right" vertical="center" wrapText="1"/>
    </xf>
    <xf numFmtId="0" fontId="0" fillId="0" borderId="1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3" fillId="0" borderId="19" xfId="0" applyFont="1" applyBorder="1" applyAlignment="1">
      <alignment horizontal="right" vertical="center" wrapText="1"/>
    </xf>
    <xf numFmtId="0" fontId="3" fillId="0" borderId="39" xfId="0" applyFont="1" applyBorder="1" applyAlignment="1">
      <alignment horizontal="right" vertical="center" wrapText="1"/>
    </xf>
    <xf numFmtId="2" fontId="0" fillId="0" borderId="20" xfId="0" applyNumberFormat="1" applyBorder="1" applyAlignment="1">
      <alignment horizontal="right" vertical="center"/>
    </xf>
    <xf numFmtId="0" fontId="10" fillId="0" borderId="18" xfId="0" applyFont="1" applyBorder="1" applyAlignment="1">
      <alignment horizontal="left" vertical="center"/>
    </xf>
    <xf numFmtId="2" fontId="10" fillId="0" borderId="39" xfId="0" applyNumberFormat="1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right" vertical="center" wrapText="1"/>
    </xf>
    <xf numFmtId="0" fontId="3" fillId="0" borderId="39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right" vertical="center" wrapText="1"/>
    </xf>
    <xf numFmtId="165" fontId="13" fillId="0" borderId="6" xfId="0" applyNumberFormat="1" applyFont="1" applyBorder="1" applyAlignment="1">
      <alignment horizontal="right" vertical="center" wrapText="1"/>
    </xf>
    <xf numFmtId="165" fontId="13" fillId="0" borderId="23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 wrapText="1"/>
    </xf>
    <xf numFmtId="2" fontId="13" fillId="0" borderId="23" xfId="0" applyNumberFormat="1" applyFont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right" vertical="center" wrapText="1"/>
    </xf>
    <xf numFmtId="2" fontId="13" fillId="0" borderId="23" xfId="0" applyNumberFormat="1" applyFont="1" applyBorder="1" applyAlignment="1">
      <alignment horizontal="left" vertical="center" wrapText="1"/>
    </xf>
    <xf numFmtId="2" fontId="13" fillId="0" borderId="7" xfId="0" applyNumberFormat="1" applyFont="1" applyBorder="1" applyAlignment="1">
      <alignment horizontal="left" vertical="center" wrapText="1"/>
    </xf>
    <xf numFmtId="2" fontId="13" fillId="0" borderId="49" xfId="0" applyNumberFormat="1" applyFont="1" applyBorder="1" applyAlignment="1">
      <alignment horizontal="left" vertical="center" wrapText="1"/>
    </xf>
    <xf numFmtId="2" fontId="13" fillId="0" borderId="15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165" fontId="13" fillId="0" borderId="7" xfId="0" applyNumberFormat="1" applyFont="1" applyBorder="1" applyAlignment="1">
      <alignment horizontal="left" vertical="center" wrapText="1"/>
    </xf>
    <xf numFmtId="165" fontId="13" fillId="0" borderId="23" xfId="0" applyNumberFormat="1" applyFont="1" applyBorder="1" applyAlignment="1">
      <alignment horizontal="left" vertical="center" wrapText="1"/>
    </xf>
    <xf numFmtId="1" fontId="13" fillId="0" borderId="7" xfId="0" applyNumberFormat="1" applyFont="1" applyBorder="1" applyAlignment="1">
      <alignment horizontal="right" vertical="center" wrapText="1"/>
    </xf>
    <xf numFmtId="165" fontId="13" fillId="0" borderId="7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horizontal="left" vertical="center" wrapText="1"/>
    </xf>
    <xf numFmtId="165" fontId="13" fillId="0" borderId="48" xfId="0" applyNumberFormat="1" applyFont="1" applyBorder="1" applyAlignment="1">
      <alignment horizontal="left" vertical="center" wrapText="1"/>
    </xf>
    <xf numFmtId="0" fontId="31" fillId="0" borderId="6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49" xfId="0" applyFont="1" applyBorder="1" applyAlignment="1">
      <alignment horizontal="right" vertical="center" wrapText="1"/>
    </xf>
    <xf numFmtId="165" fontId="13" fillId="0" borderId="15" xfId="0" applyNumberFormat="1" applyFont="1" applyBorder="1" applyAlignment="1">
      <alignment horizontal="left" vertical="center" wrapText="1"/>
    </xf>
    <xf numFmtId="165" fontId="13" fillId="0" borderId="49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13" fillId="0" borderId="48" xfId="0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165" fontId="13" fillId="0" borderId="15" xfId="0" applyNumberFormat="1" applyFont="1" applyBorder="1" applyAlignment="1">
      <alignment horizontal="right" vertical="center" wrapText="1"/>
    </xf>
    <xf numFmtId="165" fontId="13" fillId="0" borderId="49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left" vertical="center" wrapText="1"/>
    </xf>
    <xf numFmtId="165" fontId="13" fillId="0" borderId="20" xfId="0" applyNumberFormat="1" applyFont="1" applyBorder="1" applyAlignment="1">
      <alignment horizontal="left" vertical="center" wrapText="1"/>
    </xf>
    <xf numFmtId="0" fontId="34" fillId="0" borderId="6" xfId="0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127" borderId="34" xfId="0" applyFont="1" applyFill="1" applyBorder="1" applyAlignment="1">
      <alignment horizontal="right" vertical="center" wrapText="1"/>
    </xf>
    <xf numFmtId="0" fontId="2" fillId="0" borderId="34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127" borderId="38" xfId="0" applyFont="1" applyFill="1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0" fillId="0" borderId="38" xfId="0" applyBorder="1" applyAlignment="1">
      <alignment horizontal="center" vertical="center" wrapText="1"/>
    </xf>
    <xf numFmtId="0" fontId="35" fillId="0" borderId="38" xfId="0" applyFont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0" fillId="0" borderId="34" xfId="0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5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left" vertical="center" wrapText="1"/>
    </xf>
    <xf numFmtId="0" fontId="36" fillId="127" borderId="37" xfId="0" applyFont="1" applyFill="1" applyBorder="1" applyAlignment="1">
      <alignment horizontal="left" vertical="center" wrapText="1"/>
    </xf>
    <xf numFmtId="0" fontId="36" fillId="127" borderId="4" xfId="0" applyFont="1" applyFill="1" applyBorder="1" applyAlignment="1">
      <alignment horizontal="right" vertical="center" wrapText="1"/>
    </xf>
    <xf numFmtId="0" fontId="36" fillId="127" borderId="22" xfId="0" applyFont="1" applyFill="1" applyBorder="1" applyAlignment="1">
      <alignment horizontal="right" vertical="center" wrapText="1"/>
    </xf>
    <xf numFmtId="0" fontId="36" fillId="127" borderId="5" xfId="0" applyFont="1" applyFill="1" applyBorder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0" fontId="3" fillId="0" borderId="57" xfId="0" applyFont="1" applyBorder="1" applyAlignment="1">
      <alignment horizontal="right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58" xfId="0" applyFont="1" applyBorder="1" applyAlignment="1">
      <alignment horizontal="right" vertical="center" wrapText="1"/>
    </xf>
    <xf numFmtId="0" fontId="3" fillId="0" borderId="5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6" fillId="127" borderId="2" xfId="0" applyFont="1" applyFill="1" applyBorder="1" applyAlignment="1">
      <alignment horizontal="right" vertical="center" wrapText="1"/>
    </xf>
    <xf numFmtId="0" fontId="36" fillId="127" borderId="3" xfId="0" applyFont="1" applyFill="1" applyBorder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33" fillId="0" borderId="34" xfId="0" applyFont="1" applyBorder="1" applyAlignment="1">
      <alignment vertical="center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right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righ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right" vertical="center" wrapText="1"/>
    </xf>
    <xf numFmtId="49" fontId="13" fillId="0" borderId="24" xfId="0" applyNumberFormat="1" applyFont="1" applyBorder="1" applyAlignment="1">
      <alignment horizontal="right" vertical="center" wrapText="1"/>
    </xf>
    <xf numFmtId="49" fontId="13" fillId="0" borderId="49" xfId="0" applyNumberFormat="1" applyFont="1" applyBorder="1" applyAlignment="1">
      <alignment horizontal="right" vertical="center" wrapText="1"/>
    </xf>
    <xf numFmtId="49" fontId="13" fillId="0" borderId="48" xfId="0" applyNumberFormat="1" applyFont="1" applyBorder="1" applyAlignment="1">
      <alignment horizontal="right" vertical="center" wrapText="1"/>
    </xf>
    <xf numFmtId="49" fontId="13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0" fillId="0" borderId="65" xfId="0" applyFont="1" applyBorder="1"/>
    <xf numFmtId="0" fontId="10" fillId="0" borderId="66" xfId="0" applyFont="1" applyBorder="1"/>
    <xf numFmtId="0" fontId="13" fillId="0" borderId="0" xfId="0" applyFont="1" applyAlignment="1">
      <alignment horizontal="right" wrapText="1"/>
    </xf>
    <xf numFmtId="0" fontId="13" fillId="0" borderId="67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13" fillId="0" borderId="73" xfId="0" applyFont="1" applyBorder="1" applyAlignment="1">
      <alignment horizontal="right" vertical="center" wrapText="1"/>
    </xf>
    <xf numFmtId="0" fontId="10" fillId="0" borderId="65" xfId="0" applyFont="1" applyBorder="1" applyAlignment="1">
      <alignment vertical="center"/>
    </xf>
    <xf numFmtId="0" fontId="10" fillId="0" borderId="66" xfId="0" applyFont="1" applyBorder="1" applyAlignment="1">
      <alignment vertical="center"/>
    </xf>
    <xf numFmtId="0" fontId="4" fillId="0" borderId="38" xfId="0" applyFont="1" applyBorder="1" applyAlignment="1">
      <alignment horizontal="left" vertical="center" wrapText="1"/>
    </xf>
    <xf numFmtId="0" fontId="0" fillId="0" borderId="39" xfId="0" applyBorder="1" applyAlignment="1">
      <alignment vertical="center"/>
    </xf>
    <xf numFmtId="0" fontId="2" fillId="0" borderId="57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0" borderId="54" xfId="0" applyFont="1" applyBorder="1" applyAlignment="1">
      <alignment horizontal="right" vertical="center" wrapText="1"/>
    </xf>
    <xf numFmtId="0" fontId="13" fillId="127" borderId="34" xfId="0" applyFont="1" applyFill="1" applyBorder="1" applyAlignment="1">
      <alignment horizontal="center" vertical="center" wrapText="1"/>
    </xf>
    <xf numFmtId="0" fontId="13" fillId="127" borderId="8" xfId="0" applyFont="1" applyFill="1" applyBorder="1" applyAlignment="1">
      <alignment horizontal="right" vertical="center" wrapText="1"/>
    </xf>
    <xf numFmtId="0" fontId="13" fillId="127" borderId="23" xfId="0" applyFont="1" applyFill="1" applyBorder="1" applyAlignment="1">
      <alignment horizontal="right" vertical="center" wrapText="1"/>
    </xf>
    <xf numFmtId="0" fontId="3" fillId="127" borderId="23" xfId="0" applyFont="1" applyFill="1" applyBorder="1" applyAlignment="1">
      <alignment horizontal="right" vertical="center" wrapText="1"/>
    </xf>
    <xf numFmtId="0" fontId="13" fillId="127" borderId="23" xfId="0" applyFont="1" applyFill="1" applyBorder="1" applyAlignment="1">
      <alignment horizontal="left" vertical="center" wrapText="1"/>
    </xf>
    <xf numFmtId="0" fontId="13" fillId="127" borderId="9" xfId="0" applyFont="1" applyFill="1" applyBorder="1" applyAlignment="1">
      <alignment horizontal="left" vertical="center" wrapText="1"/>
    </xf>
    <xf numFmtId="0" fontId="0" fillId="28" borderId="0" xfId="0" applyFill="1"/>
    <xf numFmtId="0" fontId="3" fillId="0" borderId="74" xfId="0" applyFont="1" applyBorder="1" applyAlignment="1">
      <alignment horizontal="left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77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13" fillId="0" borderId="8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right" vertical="center" wrapText="1"/>
    </xf>
    <xf numFmtId="0" fontId="4" fillId="0" borderId="77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right" vertical="center" wrapText="1"/>
    </xf>
    <xf numFmtId="0" fontId="13" fillId="127" borderId="82" xfId="0" applyFont="1" applyFill="1" applyBorder="1" applyAlignment="1">
      <alignment horizontal="righ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83" xfId="0" applyFont="1" applyBorder="1" applyAlignment="1">
      <alignment horizontal="left" vertical="center" wrapText="1"/>
    </xf>
    <xf numFmtId="0" fontId="13" fillId="0" borderId="84" xfId="0" applyFont="1" applyBorder="1" applyAlignment="1">
      <alignment horizontal="left" vertical="center" wrapText="1"/>
    </xf>
    <xf numFmtId="0" fontId="13" fillId="0" borderId="85" xfId="0" applyFont="1" applyBorder="1" applyAlignment="1">
      <alignment horizontal="left" vertical="center" wrapText="1"/>
    </xf>
    <xf numFmtId="0" fontId="2" fillId="0" borderId="8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 wrapText="1"/>
    </xf>
    <xf numFmtId="0" fontId="4" fillId="0" borderId="53" xfId="0" applyFont="1" applyBorder="1" applyAlignment="1">
      <alignment horizontal="left" vertical="center" wrapText="1"/>
    </xf>
    <xf numFmtId="0" fontId="13" fillId="128" borderId="11" xfId="0" applyFont="1" applyFill="1" applyBorder="1" applyAlignment="1">
      <alignment horizontal="right" vertical="center" wrapText="1"/>
    </xf>
    <xf numFmtId="0" fontId="13" fillId="128" borderId="30" xfId="0" applyFont="1" applyFill="1" applyBorder="1" applyAlignment="1">
      <alignment horizontal="right" vertical="center" wrapText="1"/>
    </xf>
    <xf numFmtId="0" fontId="13" fillId="128" borderId="0" xfId="0" applyFont="1" applyFill="1" applyAlignment="1">
      <alignment horizontal="right" vertical="center" wrapText="1"/>
    </xf>
    <xf numFmtId="0" fontId="13" fillId="65" borderId="0" xfId="0" applyFont="1" applyFill="1" applyAlignment="1">
      <alignment horizontal="right" vertical="center" wrapText="1"/>
    </xf>
    <xf numFmtId="0" fontId="3" fillId="0" borderId="83" xfId="0" applyFont="1" applyBorder="1" applyAlignment="1">
      <alignment horizontal="left" vertical="center" wrapText="1"/>
    </xf>
    <xf numFmtId="0" fontId="3" fillId="0" borderId="84" xfId="0" applyFont="1" applyBorder="1" applyAlignment="1">
      <alignment horizontal="left" vertical="center" wrapText="1"/>
    </xf>
    <xf numFmtId="0" fontId="3" fillId="0" borderId="85" xfId="0" applyFont="1" applyBorder="1" applyAlignment="1">
      <alignment horizontal="left" vertical="center" wrapText="1"/>
    </xf>
    <xf numFmtId="0" fontId="31" fillId="65" borderId="0" xfId="0" applyFont="1" applyFill="1" applyAlignment="1">
      <alignment horizontal="right" vertical="center" wrapText="1"/>
    </xf>
    <xf numFmtId="0" fontId="13" fillId="128" borderId="32" xfId="0" applyFont="1" applyFill="1" applyBorder="1" applyAlignment="1">
      <alignment horizontal="right" vertical="center" wrapText="1"/>
    </xf>
    <xf numFmtId="0" fontId="13" fillId="128" borderId="14" xfId="0" applyFont="1" applyFill="1" applyBorder="1" applyAlignment="1">
      <alignment horizontal="right" vertical="center" wrapText="1"/>
    </xf>
    <xf numFmtId="0" fontId="13" fillId="65" borderId="14" xfId="0" applyFont="1" applyFill="1" applyBorder="1" applyAlignment="1">
      <alignment horizontal="right" vertical="center" wrapText="1"/>
    </xf>
    <xf numFmtId="0" fontId="13" fillId="65" borderId="30" xfId="0" applyFont="1" applyFill="1" applyBorder="1" applyAlignment="1">
      <alignment horizontal="righ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9" xfId="0" applyFont="1" applyBorder="1" applyAlignment="1">
      <alignment horizontal="left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13" fillId="0" borderId="60" xfId="0" applyNumberFormat="1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0" fillId="0" borderId="43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63" xfId="0" applyBorder="1" applyAlignment="1">
      <alignment vertical="center"/>
    </xf>
    <xf numFmtId="3" fontId="13" fillId="0" borderId="16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left" vertical="center" wrapText="1"/>
    </xf>
    <xf numFmtId="0" fontId="13" fillId="56" borderId="74" xfId="0" applyFont="1" applyFill="1" applyBorder="1" applyAlignment="1">
      <alignment horizontal="center" vertical="center" wrapText="1"/>
    </xf>
    <xf numFmtId="0" fontId="13" fillId="56" borderId="75" xfId="0" applyFont="1" applyFill="1" applyBorder="1" applyAlignment="1">
      <alignment horizontal="center" vertical="center" wrapText="1"/>
    </xf>
    <xf numFmtId="0" fontId="13" fillId="56" borderId="76" xfId="0" applyFont="1" applyFill="1" applyBorder="1" applyAlignment="1">
      <alignment horizontal="center" vertical="center" wrapText="1"/>
    </xf>
    <xf numFmtId="0" fontId="13" fillId="56" borderId="36" xfId="0" applyFont="1" applyFill="1" applyBorder="1" applyAlignment="1">
      <alignment horizontal="center" vertical="center" wrapText="1"/>
    </xf>
    <xf numFmtId="0" fontId="13" fillId="129" borderId="25" xfId="0" applyFont="1" applyFill="1" applyBorder="1" applyAlignment="1">
      <alignment horizontal="center" vertical="center" wrapText="1"/>
    </xf>
    <xf numFmtId="0" fontId="13" fillId="129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129" borderId="30" xfId="0" applyFont="1" applyFill="1" applyBorder="1" applyAlignment="1">
      <alignment horizontal="center" vertical="center" wrapText="1"/>
    </xf>
    <xf numFmtId="0" fontId="13" fillId="129" borderId="0" xfId="0" applyFont="1" applyFill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128" borderId="30" xfId="0" applyFont="1" applyFill="1" applyBorder="1" applyAlignment="1">
      <alignment horizontal="center" vertical="center" wrapText="1"/>
    </xf>
    <xf numFmtId="0" fontId="13" fillId="128" borderId="0" xfId="0" applyFont="1" applyFill="1" applyAlignment="1">
      <alignment horizontal="center" vertical="center" wrapText="1"/>
    </xf>
    <xf numFmtId="0" fontId="13" fillId="130" borderId="0" xfId="0" applyFont="1" applyFill="1" applyAlignment="1">
      <alignment horizontal="center" vertical="center" wrapText="1"/>
    </xf>
    <xf numFmtId="0" fontId="13" fillId="131" borderId="0" xfId="0" applyFont="1" applyFill="1" applyAlignment="1">
      <alignment horizontal="center" vertical="center" wrapText="1"/>
    </xf>
    <xf numFmtId="0" fontId="13" fillId="131" borderId="31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56" borderId="8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4" fillId="129" borderId="74" xfId="0" applyFont="1" applyFill="1" applyBorder="1" applyAlignment="1">
      <alignment horizontal="left" vertical="center" wrapText="1"/>
    </xf>
    <xf numFmtId="0" fontId="13" fillId="129" borderId="75" xfId="0" applyFont="1" applyFill="1" applyBorder="1" applyAlignment="1">
      <alignment horizontal="center" vertical="center" wrapText="1"/>
    </xf>
    <xf numFmtId="0" fontId="13" fillId="129" borderId="7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3" fillId="128" borderId="74" xfId="0" applyFont="1" applyFill="1" applyBorder="1" applyAlignment="1">
      <alignment horizontal="center" vertical="center" wrapText="1"/>
    </xf>
    <xf numFmtId="0" fontId="13" fillId="128" borderId="75" xfId="0" applyFont="1" applyFill="1" applyBorder="1" applyAlignment="1">
      <alignment horizontal="center" vertical="center" wrapText="1"/>
    </xf>
    <xf numFmtId="0" fontId="13" fillId="130" borderId="75" xfId="0" applyFont="1" applyFill="1" applyBorder="1" applyAlignment="1">
      <alignment horizontal="center" vertical="center" wrapText="1"/>
    </xf>
    <xf numFmtId="0" fontId="13" fillId="131" borderId="75" xfId="0" applyFont="1" applyFill="1" applyBorder="1" applyAlignment="1">
      <alignment horizontal="center" vertical="center" wrapText="1"/>
    </xf>
    <xf numFmtId="0" fontId="13" fillId="131" borderId="76" xfId="0" applyFont="1" applyFill="1" applyBorder="1" applyAlignment="1">
      <alignment horizontal="center" vertical="center" wrapText="1"/>
    </xf>
    <xf numFmtId="0" fontId="4" fillId="129" borderId="86" xfId="0" applyFont="1" applyFill="1" applyBorder="1" applyAlignment="1">
      <alignment horizontal="left" vertical="center" wrapText="1"/>
    </xf>
    <xf numFmtId="0" fontId="13" fillId="129" borderId="28" xfId="0" applyFont="1" applyFill="1" applyBorder="1" applyAlignment="1">
      <alignment horizontal="center" vertical="center" wrapText="1"/>
    </xf>
    <xf numFmtId="0" fontId="13" fillId="129" borderId="87" xfId="0" applyFont="1" applyFill="1" applyBorder="1" applyAlignment="1">
      <alignment horizontal="center" vertical="center" wrapText="1"/>
    </xf>
    <xf numFmtId="0" fontId="13" fillId="128" borderId="86" xfId="0" applyFont="1" applyFill="1" applyBorder="1" applyAlignment="1">
      <alignment horizontal="center" vertical="center" wrapText="1"/>
    </xf>
    <xf numFmtId="0" fontId="13" fillId="128" borderId="28" xfId="0" applyFont="1" applyFill="1" applyBorder="1" applyAlignment="1">
      <alignment horizontal="center" vertical="center" wrapText="1"/>
    </xf>
    <xf numFmtId="0" fontId="13" fillId="130" borderId="28" xfId="0" applyFont="1" applyFill="1" applyBorder="1" applyAlignment="1">
      <alignment horizontal="center" vertical="center" wrapText="1"/>
    </xf>
    <xf numFmtId="0" fontId="13" fillId="131" borderId="28" xfId="0" applyFont="1" applyFill="1" applyBorder="1" applyAlignment="1">
      <alignment horizontal="center" vertical="center" wrapText="1"/>
    </xf>
    <xf numFmtId="0" fontId="13" fillId="131" borderId="87" xfId="0" applyFont="1" applyFill="1" applyBorder="1" applyAlignment="1">
      <alignment horizontal="center" vertical="center" wrapText="1"/>
    </xf>
    <xf numFmtId="0" fontId="13" fillId="129" borderId="74" xfId="0" applyFont="1" applyFill="1" applyBorder="1" applyAlignment="1">
      <alignment horizontal="center" vertical="center" wrapText="1"/>
    </xf>
    <xf numFmtId="0" fontId="13" fillId="0" borderId="75" xfId="0" applyFont="1" applyBorder="1" applyAlignment="1">
      <alignment horizontal="left" vertical="center" wrapText="1"/>
    </xf>
    <xf numFmtId="0" fontId="13" fillId="0" borderId="76" xfId="0" applyFont="1" applyBorder="1" applyAlignment="1">
      <alignment horizontal="left" vertical="center" wrapText="1"/>
    </xf>
    <xf numFmtId="0" fontId="13" fillId="129" borderId="36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131" borderId="35" xfId="0" applyFont="1" applyFill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87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4" fillId="30" borderId="0" xfId="0" applyFont="1" applyFill="1" applyAlignment="1">
      <alignment horizontal="center" vertical="center" wrapText="1"/>
    </xf>
    <xf numFmtId="0" fontId="13" fillId="30" borderId="0" xfId="0" applyFont="1" applyFill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88" xfId="0" applyFont="1" applyBorder="1" applyAlignment="1">
      <alignment horizontal="left" vertical="center" wrapText="1"/>
    </xf>
    <xf numFmtId="0" fontId="13" fillId="0" borderId="89" xfId="0" applyFont="1" applyBorder="1" applyAlignment="1">
      <alignment horizontal="left" vertical="center" wrapText="1"/>
    </xf>
    <xf numFmtId="0" fontId="13" fillId="0" borderId="90" xfId="0" applyFont="1" applyBorder="1" applyAlignment="1">
      <alignment horizontal="left" vertical="center" wrapText="1"/>
    </xf>
    <xf numFmtId="0" fontId="13" fillId="131" borderId="89" xfId="0" applyFont="1" applyFill="1" applyBorder="1" applyAlignment="1">
      <alignment horizontal="center" vertical="center" wrapText="1"/>
    </xf>
    <xf numFmtId="0" fontId="13" fillId="128" borderId="89" xfId="0" applyFont="1" applyFill="1" applyBorder="1" applyAlignment="1">
      <alignment horizontal="center" vertical="center" wrapText="1"/>
    </xf>
    <xf numFmtId="0" fontId="13" fillId="130" borderId="91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13" fillId="0" borderId="92" xfId="0" applyFont="1" applyBorder="1" applyAlignment="1">
      <alignment horizontal="left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93" xfId="0" applyFont="1" applyBorder="1" applyAlignment="1">
      <alignment horizontal="center" vertical="center" wrapText="1"/>
    </xf>
    <xf numFmtId="0" fontId="13" fillId="30" borderId="30" xfId="0" applyFont="1" applyFill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87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94" xfId="0" applyFont="1" applyBorder="1" applyAlignment="1">
      <alignment horizontal="left" vertical="center" wrapText="1"/>
    </xf>
    <xf numFmtId="0" fontId="9" fillId="0" borderId="95" xfId="0" applyFont="1" applyBorder="1" applyAlignment="1">
      <alignment horizontal="center" wrapText="1"/>
    </xf>
    <xf numFmtId="0" fontId="9" fillId="0" borderId="96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69" xfId="0" applyFont="1" applyBorder="1" applyAlignment="1">
      <alignment horizontal="right" wrapText="1"/>
    </xf>
    <xf numFmtId="0" fontId="10" fillId="0" borderId="70" xfId="0" applyFont="1" applyBorder="1" applyAlignment="1">
      <alignment horizontal="right" wrapText="1"/>
    </xf>
    <xf numFmtId="0" fontId="10" fillId="0" borderId="71" xfId="0" applyFont="1" applyBorder="1" applyAlignment="1">
      <alignment horizontal="right" wrapText="1"/>
    </xf>
    <xf numFmtId="0" fontId="10" fillId="0" borderId="72" xfId="0" applyFont="1" applyBorder="1" applyAlignment="1">
      <alignment horizontal="right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5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3" fillId="122" borderId="7" xfId="0" applyFont="1" applyFill="1" applyBorder="1" applyAlignment="1">
      <alignment horizontal="center" vertical="center" wrapText="1"/>
    </xf>
    <xf numFmtId="0" fontId="3" fillId="110" borderId="20" xfId="0" applyFont="1" applyFill="1" applyBorder="1" applyAlignment="1">
      <alignment horizontal="center" vertical="center" wrapText="1"/>
    </xf>
    <xf numFmtId="0" fontId="40" fillId="0" borderId="0" xfId="0" applyFont="1"/>
    <xf numFmtId="0" fontId="32" fillId="0" borderId="0" xfId="0" applyFont="1" applyAlignment="1">
      <alignment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left" vertical="center" wrapText="1"/>
    </xf>
    <xf numFmtId="0" fontId="4" fillId="0" borderId="97" xfId="0" applyFont="1" applyBorder="1" applyAlignment="1">
      <alignment horizontal="left" vertical="center" wrapText="1"/>
    </xf>
    <xf numFmtId="0" fontId="13" fillId="0" borderId="98" xfId="0" applyFont="1" applyBorder="1" applyAlignment="1">
      <alignment horizontal="right" vertical="center" wrapText="1"/>
    </xf>
    <xf numFmtId="0" fontId="13" fillId="0" borderId="99" xfId="0" applyFont="1" applyBorder="1" applyAlignment="1">
      <alignment horizontal="left" vertical="center" wrapText="1"/>
    </xf>
    <xf numFmtId="0" fontId="13" fillId="0" borderId="94" xfId="0" applyFont="1" applyBorder="1" applyAlignment="1">
      <alignment horizontal="right" vertical="center" wrapText="1"/>
    </xf>
    <xf numFmtId="0" fontId="13" fillId="0" borderId="100" xfId="0" applyFont="1" applyBorder="1" applyAlignment="1">
      <alignment horizontal="right" vertical="center" wrapText="1"/>
    </xf>
    <xf numFmtId="0" fontId="40" fillId="0" borderId="77" xfId="0" applyFont="1" applyBorder="1"/>
    <xf numFmtId="0" fontId="14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83" xfId="0" applyFont="1" applyBorder="1"/>
    <xf numFmtId="0" fontId="10" fillId="0" borderId="88" xfId="0" applyFont="1" applyBorder="1"/>
    <xf numFmtId="0" fontId="10" fillId="0" borderId="91" xfId="0" applyFont="1" applyBorder="1"/>
    <xf numFmtId="0" fontId="40" fillId="0" borderId="88" xfId="0" applyFont="1" applyBorder="1"/>
    <xf numFmtId="0" fontId="40" fillId="0" borderId="91" xfId="0" applyFont="1" applyBorder="1"/>
    <xf numFmtId="0" fontId="10" fillId="0" borderId="77" xfId="0" applyFont="1" applyBorder="1"/>
    <xf numFmtId="0" fontId="10" fillId="0" borderId="31" xfId="0" applyFont="1" applyBorder="1"/>
    <xf numFmtId="0" fontId="40" fillId="0" borderId="25" xfId="0" applyFont="1" applyBorder="1"/>
    <xf numFmtId="0" fontId="40" fillId="0" borderId="26" xfId="0" applyFont="1" applyBorder="1"/>
    <xf numFmtId="166" fontId="10" fillId="0" borderId="53" xfId="0" applyNumberFormat="1" applyFont="1" applyBorder="1" applyAlignment="1">
      <alignment horizontal="center"/>
    </xf>
    <xf numFmtId="0" fontId="40" fillId="0" borderId="30" xfId="0" applyFont="1" applyBorder="1"/>
    <xf numFmtId="0" fontId="40" fillId="0" borderId="31" xfId="0" applyFont="1" applyBorder="1"/>
    <xf numFmtId="166" fontId="10" fillId="126" borderId="83" xfId="0" applyNumberFormat="1" applyFont="1" applyFill="1" applyBorder="1" applyAlignment="1">
      <alignment horizontal="center"/>
    </xf>
    <xf numFmtId="0" fontId="10" fillId="126" borderId="32" xfId="0" applyFont="1" applyFill="1" applyBorder="1"/>
    <xf numFmtId="0" fontId="10" fillId="126" borderId="14" xfId="0" applyFont="1" applyFill="1" applyBorder="1"/>
    <xf numFmtId="0" fontId="10" fillId="126" borderId="33" xfId="0" applyFont="1" applyFill="1" applyBorder="1"/>
    <xf numFmtId="0" fontId="40" fillId="126" borderId="32" xfId="0" applyFont="1" applyFill="1" applyBorder="1"/>
    <xf numFmtId="0" fontId="40" fillId="126" borderId="33" xfId="0" applyFont="1" applyFill="1" applyBorder="1"/>
    <xf numFmtId="0" fontId="40" fillId="126" borderId="14" xfId="0" applyFont="1" applyFill="1" applyBorder="1"/>
    <xf numFmtId="0" fontId="13" fillId="0" borderId="102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0" fillId="126" borderId="77" xfId="0" applyFill="1" applyBorder="1"/>
    <xf numFmtId="0" fontId="0" fillId="126" borderId="53" xfId="0" applyFill="1" applyBorder="1"/>
    <xf numFmtId="0" fontId="0" fillId="126" borderId="83" xfId="0" applyFill="1" applyBorder="1"/>
    <xf numFmtId="0" fontId="4" fillId="30" borderId="3" xfId="0" applyFont="1" applyFill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righ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105" xfId="0" applyFont="1" applyBorder="1" applyAlignment="1">
      <alignment horizontal="right" vertical="center" wrapText="1"/>
    </xf>
    <xf numFmtId="0" fontId="13" fillId="0" borderId="60" xfId="0" applyFont="1" applyBorder="1" applyAlignment="1">
      <alignment horizontal="right" vertical="center" wrapText="1"/>
    </xf>
    <xf numFmtId="0" fontId="4" fillId="30" borderId="4" xfId="0" applyFont="1" applyFill="1" applyBorder="1" applyAlignment="1">
      <alignment horizontal="left" vertical="center" wrapText="1"/>
    </xf>
    <xf numFmtId="0" fontId="4" fillId="132" borderId="22" xfId="0" applyFont="1" applyFill="1" applyBorder="1" applyAlignment="1">
      <alignment horizontal="left" vertical="center" wrapText="1"/>
    </xf>
    <xf numFmtId="0" fontId="4" fillId="132" borderId="4" xfId="0" applyFont="1" applyFill="1" applyBorder="1" applyAlignment="1">
      <alignment horizontal="left" vertical="center" wrapText="1"/>
    </xf>
    <xf numFmtId="0" fontId="4" fillId="0" borderId="0" xfId="0" applyFont="1"/>
    <xf numFmtId="0" fontId="3" fillId="0" borderId="31" xfId="0" applyFont="1" applyBorder="1"/>
    <xf numFmtId="0" fontId="3" fillId="0" borderId="33" xfId="0" applyFont="1" applyBorder="1"/>
    <xf numFmtId="0" fontId="41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13" fillId="133" borderId="25" xfId="0" applyFont="1" applyFill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13" fillId="133" borderId="0" xfId="0" applyFont="1" applyFill="1" applyAlignment="1">
      <alignment horizontal="left" vertical="center" wrapText="1"/>
    </xf>
    <xf numFmtId="0" fontId="13" fillId="0" borderId="101" xfId="0" applyFont="1" applyBorder="1" applyAlignment="1">
      <alignment horizontal="left" vertical="center" wrapText="1"/>
    </xf>
    <xf numFmtId="0" fontId="4" fillId="0" borderId="78" xfId="0" applyFont="1" applyBorder="1" applyAlignment="1">
      <alignment horizontal="left" vertical="center" wrapText="1"/>
    </xf>
    <xf numFmtId="0" fontId="4" fillId="0" borderId="79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13" fillId="0" borderId="82" xfId="0" applyFont="1" applyBorder="1" applyAlignment="1">
      <alignment horizontal="righ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84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center" wrapText="1"/>
    </xf>
    <xf numFmtId="0" fontId="4" fillId="0" borderId="85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13" fillId="0" borderId="110" xfId="0" applyFont="1" applyBorder="1" applyAlignment="1">
      <alignment horizontal="right" vertical="center" wrapText="1"/>
    </xf>
    <xf numFmtId="0" fontId="13" fillId="0" borderId="111" xfId="0" applyFont="1" applyBorder="1" applyAlignment="1">
      <alignment horizontal="right" vertical="center" wrapText="1"/>
    </xf>
    <xf numFmtId="0" fontId="13" fillId="0" borderId="84" xfId="0" applyFont="1" applyBorder="1" applyAlignment="1">
      <alignment horizontal="right" vertical="center" wrapText="1"/>
    </xf>
    <xf numFmtId="0" fontId="13" fillId="0" borderId="85" xfId="0" applyFont="1" applyBorder="1" applyAlignment="1">
      <alignment horizontal="right" vertical="center" wrapText="1"/>
    </xf>
    <xf numFmtId="0" fontId="13" fillId="0" borderId="110" xfId="0" applyFont="1" applyBorder="1" applyAlignment="1">
      <alignment horizontal="left" vertical="center" wrapText="1"/>
    </xf>
    <xf numFmtId="0" fontId="13" fillId="0" borderId="111" xfId="0" applyFont="1" applyBorder="1" applyAlignment="1">
      <alignment horizontal="left" vertical="center" wrapText="1"/>
    </xf>
    <xf numFmtId="0" fontId="13" fillId="0" borderId="82" xfId="0" applyFont="1" applyBorder="1" applyAlignment="1">
      <alignment horizontal="left" vertical="center" wrapText="1"/>
    </xf>
    <xf numFmtId="0" fontId="13" fillId="0" borderId="81" xfId="0" applyFont="1" applyBorder="1" applyAlignment="1">
      <alignment horizontal="left" vertical="center" wrapText="1"/>
    </xf>
    <xf numFmtId="0" fontId="4" fillId="0" borderId="112" xfId="0" applyFont="1" applyBorder="1" applyAlignment="1">
      <alignment horizontal="left" vertical="center" wrapText="1"/>
    </xf>
    <xf numFmtId="0" fontId="4" fillId="0" borderId="113" xfId="0" applyFont="1" applyBorder="1" applyAlignment="1">
      <alignment horizontal="left" vertical="center" wrapText="1"/>
    </xf>
    <xf numFmtId="0" fontId="4" fillId="0" borderId="114" xfId="0" applyFont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13" fillId="0" borderId="116" xfId="0" applyFont="1" applyBorder="1" applyAlignment="1">
      <alignment horizontal="left" vertical="center" wrapText="1"/>
    </xf>
    <xf numFmtId="0" fontId="4" fillId="0" borderId="117" xfId="0" applyFont="1" applyBorder="1" applyAlignment="1">
      <alignment horizontal="left" vertical="center" wrapText="1"/>
    </xf>
    <xf numFmtId="0" fontId="4" fillId="0" borderId="118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wrapText="1"/>
    </xf>
    <xf numFmtId="0" fontId="30" fillId="0" borderId="0" xfId="0" applyFont="1"/>
    <xf numFmtId="0" fontId="4" fillId="0" borderId="101" xfId="0" applyFont="1" applyBorder="1" applyAlignment="1">
      <alignment horizontal="center" wrapText="1"/>
    </xf>
    <xf numFmtId="0" fontId="4" fillId="0" borderId="78" xfId="0" applyFont="1" applyBorder="1" applyAlignment="1">
      <alignment horizontal="center" wrapText="1"/>
    </xf>
    <xf numFmtId="0" fontId="4" fillId="0" borderId="80" xfId="0" applyFont="1" applyBorder="1" applyAlignment="1">
      <alignment horizont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134" borderId="22" xfId="0" applyFont="1" applyFill="1" applyBorder="1" applyAlignment="1">
      <alignment horizontal="center" vertical="center" wrapText="1"/>
    </xf>
    <xf numFmtId="0" fontId="35" fillId="135" borderId="22" xfId="0" applyFont="1" applyFill="1" applyBorder="1" applyAlignment="1">
      <alignment horizontal="center" vertical="center" wrapText="1"/>
    </xf>
    <xf numFmtId="0" fontId="35" fillId="136" borderId="22" xfId="0" applyFont="1" applyFill="1" applyBorder="1" applyAlignment="1">
      <alignment horizontal="center" vertical="center" wrapText="1"/>
    </xf>
    <xf numFmtId="0" fontId="35" fillId="28" borderId="22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53" xfId="0" applyFont="1" applyBorder="1" applyAlignment="1">
      <alignment horizontal="center" wrapText="1"/>
    </xf>
    <xf numFmtId="0" fontId="13" fillId="0" borderId="81" xfId="0" applyFont="1" applyBorder="1" applyAlignment="1">
      <alignment horizontal="center" wrapText="1"/>
    </xf>
    <xf numFmtId="0" fontId="13" fillId="0" borderId="82" xfId="0" applyFont="1" applyBorder="1" applyAlignment="1">
      <alignment horizontal="center" wrapText="1"/>
    </xf>
    <xf numFmtId="0" fontId="35" fillId="28" borderId="34" xfId="0" applyFont="1" applyFill="1" applyBorder="1" applyAlignment="1">
      <alignment horizontal="center" vertical="center" wrapText="1"/>
    </xf>
    <xf numFmtId="0" fontId="35" fillId="28" borderId="8" xfId="0" applyFont="1" applyFill="1" applyBorder="1" applyAlignment="1">
      <alignment horizontal="center" vertical="center" wrapText="1"/>
    </xf>
    <xf numFmtId="0" fontId="35" fillId="28" borderId="23" xfId="0" applyFont="1" applyFill="1" applyBorder="1" applyAlignment="1">
      <alignment horizontal="center" vertical="center" wrapText="1"/>
    </xf>
    <xf numFmtId="0" fontId="0" fillId="28" borderId="23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8" borderId="0" xfId="0" applyFill="1" applyAlignment="1">
      <alignment horizontal="center" vertical="center" wrapText="1"/>
    </xf>
    <xf numFmtId="0" fontId="35" fillId="0" borderId="34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134" borderId="23" xfId="0" applyFont="1" applyFill="1" applyBorder="1" applyAlignment="1">
      <alignment horizontal="center" vertical="center" wrapText="1"/>
    </xf>
    <xf numFmtId="0" fontId="35" fillId="135" borderId="23" xfId="0" applyFont="1" applyFill="1" applyBorder="1" applyAlignment="1">
      <alignment horizontal="center" vertical="center" wrapText="1"/>
    </xf>
    <xf numFmtId="0" fontId="35" fillId="136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5" fillId="137" borderId="23" xfId="0" applyFont="1" applyFill="1" applyBorder="1" applyAlignment="1">
      <alignment horizontal="center" vertical="center" wrapText="1"/>
    </xf>
    <xf numFmtId="0" fontId="35" fillId="129" borderId="9" xfId="0" applyFont="1" applyFill="1" applyBorder="1" applyAlignment="1">
      <alignment horizontal="center" vertical="center" wrapText="1"/>
    </xf>
    <xf numFmtId="0" fontId="13" fillId="0" borderId="83" xfId="0" applyFont="1" applyBorder="1" applyAlignment="1">
      <alignment horizontal="center" wrapText="1"/>
    </xf>
    <xf numFmtId="0" fontId="13" fillId="0" borderId="84" xfId="0" applyFont="1" applyBorder="1" applyAlignment="1">
      <alignment horizontal="center" wrapText="1"/>
    </xf>
    <xf numFmtId="0" fontId="13" fillId="0" borderId="85" xfId="0" applyFont="1" applyBorder="1" applyAlignment="1">
      <alignment horizontal="center" wrapText="1"/>
    </xf>
    <xf numFmtId="0" fontId="35" fillId="28" borderId="44" xfId="0" applyFont="1" applyFill="1" applyBorder="1" applyAlignment="1">
      <alignment horizontal="left" vertical="center" wrapText="1"/>
    </xf>
    <xf numFmtId="0" fontId="35" fillId="28" borderId="60" xfId="0" applyFont="1" applyFill="1" applyBorder="1" applyAlignment="1">
      <alignment horizontal="center" vertical="center" wrapText="1"/>
    </xf>
    <xf numFmtId="0" fontId="35" fillId="28" borderId="49" xfId="0" applyFont="1" applyFill="1" applyBorder="1" applyAlignment="1">
      <alignment horizontal="center" vertical="center" wrapText="1"/>
    </xf>
    <xf numFmtId="0" fontId="0" fillId="28" borderId="49" xfId="0" applyFill="1" applyBorder="1" applyAlignment="1">
      <alignment horizontal="center" vertical="center" wrapText="1"/>
    </xf>
    <xf numFmtId="0" fontId="35" fillId="0" borderId="61" xfId="0" applyFont="1" applyBorder="1" applyAlignment="1">
      <alignment horizontal="center" vertical="center" wrapText="1"/>
    </xf>
    <xf numFmtId="0" fontId="0" fillId="28" borderId="6" xfId="0" applyFill="1" applyBorder="1" applyAlignment="1">
      <alignment vertical="center" wrapText="1"/>
    </xf>
    <xf numFmtId="0" fontId="0" fillId="28" borderId="0" xfId="0" applyFill="1" applyAlignment="1">
      <alignment vertical="center" wrapText="1"/>
    </xf>
    <xf numFmtId="0" fontId="35" fillId="28" borderId="34" xfId="0" applyFont="1" applyFill="1" applyBorder="1" applyAlignment="1">
      <alignment horizontal="left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28" borderId="39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134" borderId="24" xfId="0" applyFont="1" applyFill="1" applyBorder="1" applyAlignment="1">
      <alignment horizontal="center" vertical="center" wrapText="1"/>
    </xf>
    <xf numFmtId="0" fontId="35" fillId="135" borderId="24" xfId="0" applyFont="1" applyFill="1" applyBorder="1" applyAlignment="1">
      <alignment horizontal="center" vertical="center" wrapText="1"/>
    </xf>
    <xf numFmtId="0" fontId="35" fillId="136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5" fillId="137" borderId="24" xfId="0" applyFont="1" applyFill="1" applyBorder="1" applyAlignment="1">
      <alignment horizontal="center" vertical="center" wrapText="1"/>
    </xf>
    <xf numFmtId="0" fontId="35" fillId="129" borderId="1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left" vertical="center" wrapText="1"/>
    </xf>
    <xf numFmtId="0" fontId="13" fillId="0" borderId="120" xfId="0" applyFont="1" applyBorder="1" applyAlignment="1">
      <alignment horizontal="center" vertical="center" wrapText="1"/>
    </xf>
    <xf numFmtId="0" fontId="13" fillId="0" borderId="121" xfId="0" applyFont="1" applyBorder="1" applyAlignment="1">
      <alignment horizontal="left" vertical="center" wrapText="1"/>
    </xf>
    <xf numFmtId="0" fontId="13" fillId="0" borderId="122" xfId="0" applyFont="1" applyBorder="1" applyAlignment="1">
      <alignment horizontal="center" vertical="center" wrapText="1"/>
    </xf>
    <xf numFmtId="0" fontId="13" fillId="0" borderId="123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left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124" xfId="0" applyFont="1" applyBorder="1" applyAlignment="1">
      <alignment horizontal="left" vertical="center" wrapText="1"/>
    </xf>
    <xf numFmtId="0" fontId="13" fillId="0" borderId="125" xfId="0" applyFont="1" applyBorder="1" applyAlignment="1">
      <alignment horizontal="center" vertical="center" wrapText="1"/>
    </xf>
    <xf numFmtId="0" fontId="13" fillId="0" borderId="126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3" fillId="0" borderId="88" xfId="0" applyFont="1" applyBorder="1" applyAlignment="1">
      <alignment vertical="center"/>
    </xf>
    <xf numFmtId="0" fontId="43" fillId="0" borderId="89" xfId="0" applyFont="1" applyBorder="1" applyAlignment="1">
      <alignment vertical="center"/>
    </xf>
    <xf numFmtId="0" fontId="43" fillId="0" borderId="101" xfId="0" applyFont="1" applyBorder="1" applyAlignment="1">
      <alignment vertical="center"/>
    </xf>
    <xf numFmtId="0" fontId="43" fillId="0" borderId="32" xfId="0" applyFont="1" applyBorder="1" applyAlignment="1">
      <alignment vertical="center"/>
    </xf>
    <xf numFmtId="0" fontId="43" fillId="0" borderId="14" xfId="0" applyFont="1" applyBorder="1" applyAlignment="1">
      <alignment horizontal="right" vertical="center"/>
    </xf>
    <xf numFmtId="0" fontId="43" fillId="0" borderId="83" xfId="0" applyFont="1" applyBorder="1" applyAlignment="1">
      <alignment vertical="center"/>
    </xf>
    <xf numFmtId="0" fontId="44" fillId="0" borderId="30" xfId="0" applyFont="1" applyBorder="1" applyAlignment="1">
      <alignment horizontal="left"/>
    </xf>
    <xf numFmtId="0" fontId="44" fillId="0" borderId="31" xfId="0" applyFont="1" applyBorder="1" applyAlignment="1">
      <alignment horizontal="center"/>
    </xf>
    <xf numFmtId="0" fontId="44" fillId="0" borderId="32" xfId="0" applyFont="1" applyBorder="1" applyAlignment="1">
      <alignment horizontal="left"/>
    </xf>
    <xf numFmtId="0" fontId="44" fillId="0" borderId="33" xfId="0" applyFont="1" applyBorder="1" applyAlignment="1">
      <alignment horizontal="center"/>
    </xf>
    <xf numFmtId="0" fontId="0" fillId="0" borderId="77" xfId="0" applyBorder="1"/>
    <xf numFmtId="0" fontId="0" fillId="0" borderId="53" xfId="0" applyBorder="1"/>
    <xf numFmtId="0" fontId="0" fillId="0" borderId="83" xfId="0" applyBorder="1"/>
    <xf numFmtId="0" fontId="0" fillId="0" borderId="101" xfId="0" applyBorder="1"/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0" fillId="0" borderId="83" xfId="0" applyBorder="1" applyAlignment="1">
      <alignment vertical="center"/>
    </xf>
    <xf numFmtId="0" fontId="46" fillId="139" borderId="88" xfId="0" applyFont="1" applyFill="1" applyBorder="1" applyAlignment="1">
      <alignment horizontal="left"/>
    </xf>
    <xf numFmtId="0" fontId="3" fillId="0" borderId="91" xfId="0" applyFont="1" applyBorder="1"/>
    <xf numFmtId="0" fontId="3" fillId="0" borderId="53" xfId="0" applyFont="1" applyBorder="1"/>
    <xf numFmtId="0" fontId="46" fillId="0" borderId="0" xfId="0" applyFont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46" fillId="0" borderId="14" xfId="0" applyFont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46" fillId="139" borderId="127" xfId="0" applyFont="1" applyFill="1" applyBorder="1" applyAlignment="1">
      <alignment horizontal="left"/>
    </xf>
    <xf numFmtId="0" fontId="46" fillId="0" borderId="0" xfId="0" applyFont="1"/>
    <xf numFmtId="0" fontId="44" fillId="0" borderId="14" xfId="0" applyFont="1" applyBorder="1" applyAlignment="1">
      <alignment horizontal="center"/>
    </xf>
    <xf numFmtId="0" fontId="3" fillId="0" borderId="83" xfId="0" applyFont="1" applyBorder="1"/>
    <xf numFmtId="0" fontId="0" fillId="0" borderId="14" xfId="0" applyBorder="1" applyAlignment="1">
      <alignment horizontal="center"/>
    </xf>
    <xf numFmtId="0" fontId="3" fillId="0" borderId="0" xfId="0" applyFont="1"/>
    <xf numFmtId="0" fontId="3" fillId="0" borderId="26" xfId="0" applyFont="1" applyBorder="1"/>
    <xf numFmtId="0" fontId="44" fillId="0" borderId="25" xfId="0" applyFont="1" applyBorder="1" applyAlignment="1">
      <alignment horizontal="left"/>
    </xf>
    <xf numFmtId="0" fontId="44" fillId="0" borderId="11" xfId="0" applyFont="1" applyBorder="1" applyAlignment="1">
      <alignment horizontal="center"/>
    </xf>
    <xf numFmtId="0" fontId="0" fillId="0" borderId="32" xfId="0" applyBorder="1"/>
    <xf numFmtId="0" fontId="0" fillId="0" borderId="0" xfId="0" applyAlignment="1">
      <alignment horizontal="center"/>
    </xf>
    <xf numFmtId="0" fontId="44" fillId="0" borderId="88" xfId="0" applyFont="1" applyBorder="1" applyAlignment="1">
      <alignment horizontal="left"/>
    </xf>
    <xf numFmtId="0" fontId="44" fillId="0" borderId="8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13" fillId="0" borderId="30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13" fillId="0" borderId="32" xfId="0" applyFont="1" applyBorder="1" applyAlignment="1">
      <alignment horizontal="left" wrapText="1"/>
    </xf>
    <xf numFmtId="0" fontId="13" fillId="0" borderId="33" xfId="0" applyFont="1" applyBorder="1" applyAlignment="1">
      <alignment horizontal="left" wrapText="1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46" fillId="0" borderId="14" xfId="0" applyFont="1" applyBorder="1" applyAlignment="1">
      <alignment horizontal="center" wrapText="1"/>
    </xf>
    <xf numFmtId="0" fontId="47" fillId="0" borderId="0" xfId="0" applyFont="1" applyAlignment="1">
      <alignment horizontal="left" wrapText="1"/>
    </xf>
    <xf numFmtId="0" fontId="46" fillId="0" borderId="26" xfId="0" applyFont="1" applyBorder="1"/>
    <xf numFmtId="0" fontId="46" fillId="0" borderId="31" xfId="0" applyFont="1" applyBorder="1"/>
    <xf numFmtId="0" fontId="46" fillId="0" borderId="91" xfId="0" applyFont="1" applyBorder="1"/>
    <xf numFmtId="0" fontId="46" fillId="0" borderId="53" xfId="0" applyFont="1" applyBorder="1"/>
    <xf numFmtId="0" fontId="46" fillId="0" borderId="83" xfId="0" applyFont="1" applyBorder="1"/>
    <xf numFmtId="3" fontId="13" fillId="0" borderId="0" xfId="0" applyNumberFormat="1" applyFont="1" applyAlignment="1">
      <alignment horizontal="center" vertical="center" wrapText="1"/>
    </xf>
    <xf numFmtId="0" fontId="46" fillId="0" borderId="33" xfId="0" applyFont="1" applyBorder="1"/>
    <xf numFmtId="0" fontId="3" fillId="0" borderId="32" xfId="0" applyFont="1" applyBorder="1"/>
    <xf numFmtId="0" fontId="46" fillId="0" borderId="32" xfId="0" applyFont="1" applyBorder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13" fillId="0" borderId="0" xfId="0" applyFont="1"/>
    <xf numFmtId="0" fontId="13" fillId="0" borderId="101" xfId="0" applyFont="1" applyBorder="1"/>
    <xf numFmtId="0" fontId="13" fillId="140" borderId="101" xfId="0" applyFont="1" applyFill="1" applyBorder="1"/>
    <xf numFmtId="0" fontId="13" fillId="0" borderId="101" xfId="0" applyFont="1" applyBorder="1" applyAlignment="1">
      <alignment horizontal="center"/>
    </xf>
    <xf numFmtId="0" fontId="13" fillId="0" borderId="77" xfId="0" applyFont="1" applyBorder="1"/>
    <xf numFmtId="1" fontId="13" fillId="0" borderId="77" xfId="0" applyNumberFormat="1" applyFont="1" applyBorder="1"/>
    <xf numFmtId="2" fontId="13" fillId="0" borderId="77" xfId="0" applyNumberFormat="1" applyFont="1" applyBorder="1"/>
    <xf numFmtId="0" fontId="13" fillId="0" borderId="53" xfId="0" applyFont="1" applyBorder="1"/>
    <xf numFmtId="1" fontId="13" fillId="0" borderId="53" xfId="0" applyNumberFormat="1" applyFont="1" applyBorder="1"/>
    <xf numFmtId="2" fontId="13" fillId="0" borderId="53" xfId="0" applyNumberFormat="1" applyFont="1" applyBorder="1"/>
    <xf numFmtId="0" fontId="13" fillId="0" borderId="129" xfId="0" applyFont="1" applyBorder="1"/>
    <xf numFmtId="1" fontId="13" fillId="0" borderId="129" xfId="0" applyNumberFormat="1" applyFont="1" applyBorder="1"/>
    <xf numFmtId="2" fontId="13" fillId="0" borderId="129" xfId="0" applyNumberFormat="1" applyFont="1" applyBorder="1"/>
    <xf numFmtId="0" fontId="13" fillId="0" borderId="83" xfId="0" applyFont="1" applyBorder="1"/>
    <xf numFmtId="2" fontId="13" fillId="0" borderId="83" xfId="0" applyNumberFormat="1" applyFont="1" applyBorder="1"/>
    <xf numFmtId="1" fontId="13" fillId="0" borderId="83" xfId="0" applyNumberFormat="1" applyFont="1" applyBorder="1"/>
    <xf numFmtId="0" fontId="46" fillId="0" borderId="14" xfId="0" applyFont="1" applyBorder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0" fontId="46" fillId="0" borderId="30" xfId="0" applyFont="1" applyBorder="1"/>
    <xf numFmtId="0" fontId="43" fillId="0" borderId="32" xfId="0" applyFont="1" applyBorder="1"/>
    <xf numFmtId="0" fontId="43" fillId="0" borderId="14" xfId="0" applyFont="1" applyBorder="1" applyAlignment="1">
      <alignment horizontal="center"/>
    </xf>
    <xf numFmtId="0" fontId="43" fillId="0" borderId="30" xfId="0" applyFont="1" applyBorder="1"/>
    <xf numFmtId="0" fontId="45" fillId="0" borderId="0" xfId="0" applyFont="1"/>
    <xf numFmtId="0" fontId="50" fillId="0" borderId="0" xfId="0" applyFont="1" applyAlignment="1">
      <alignment horizontal="center"/>
    </xf>
    <xf numFmtId="0" fontId="0" fillId="141" borderId="0" xfId="0" applyFill="1"/>
    <xf numFmtId="0" fontId="0" fillId="142" borderId="0" xfId="0" applyFill="1"/>
    <xf numFmtId="0" fontId="51" fillId="0" borderId="0" xfId="0" applyFont="1" applyAlignment="1">
      <alignment horizontal="left" vertical="center" readingOrder="1"/>
    </xf>
    <xf numFmtId="0" fontId="47" fillId="0" borderId="0" xfId="0" applyFont="1" applyAlignment="1">
      <alignment horizontal="center"/>
    </xf>
    <xf numFmtId="2" fontId="46" fillId="0" borderId="0" xfId="0" applyNumberFormat="1" applyFont="1"/>
    <xf numFmtId="0" fontId="52" fillId="0" borderId="0" xfId="0" applyFont="1"/>
    <xf numFmtId="0" fontId="52" fillId="143" borderId="0" xfId="0" applyFont="1" applyFill="1"/>
    <xf numFmtId="2" fontId="52" fillId="143" borderId="0" xfId="0" applyNumberFormat="1" applyFont="1" applyFill="1"/>
    <xf numFmtId="2" fontId="52" fillId="0" borderId="0" xfId="0" applyNumberFormat="1" applyFont="1"/>
    <xf numFmtId="0" fontId="49" fillId="0" borderId="0" xfId="0" applyFont="1" applyAlignment="1">
      <alignment horizontal="center"/>
    </xf>
    <xf numFmtId="2" fontId="43" fillId="0" borderId="0" xfId="0" applyNumberFormat="1" applyFont="1"/>
    <xf numFmtId="0" fontId="53" fillId="141" borderId="0" xfId="0" applyFont="1" applyFill="1"/>
    <xf numFmtId="2" fontId="53" fillId="141" borderId="0" xfId="0" applyNumberFormat="1" applyFont="1" applyFill="1"/>
    <xf numFmtId="0" fontId="46" fillId="0" borderId="0" xfId="0" applyFont="1" applyAlignment="1">
      <alignment horizontal="left" wrapText="1"/>
    </xf>
    <xf numFmtId="0" fontId="49" fillId="0" borderId="0" xfId="0" applyFont="1" applyAlignment="1">
      <alignment horizontal="left" wrapText="1"/>
    </xf>
    <xf numFmtId="0" fontId="47" fillId="0" borderId="0" xfId="0" applyFont="1"/>
    <xf numFmtId="0" fontId="46" fillId="0" borderId="42" xfId="0" applyFont="1" applyBorder="1" applyAlignment="1">
      <alignment horizontal="left" wrapText="1"/>
    </xf>
    <xf numFmtId="0" fontId="47" fillId="0" borderId="37" xfId="0" applyFont="1" applyBorder="1" applyAlignment="1">
      <alignment horizontal="left" wrapText="1"/>
    </xf>
    <xf numFmtId="0" fontId="49" fillId="0" borderId="64" xfId="0" applyFont="1" applyBorder="1" applyAlignment="1">
      <alignment horizontal="center" wrapText="1"/>
    </xf>
    <xf numFmtId="0" fontId="49" fillId="0" borderId="106" xfId="0" applyFont="1" applyBorder="1" applyAlignment="1">
      <alignment horizontal="center" wrapText="1"/>
    </xf>
    <xf numFmtId="0" fontId="49" fillId="0" borderId="107" xfId="0" applyFont="1" applyBorder="1" applyAlignment="1">
      <alignment horizontal="center" wrapText="1"/>
    </xf>
    <xf numFmtId="0" fontId="49" fillId="0" borderId="108" xfId="0" applyFont="1" applyBorder="1" applyAlignment="1">
      <alignment horizontal="center" wrapText="1"/>
    </xf>
    <xf numFmtId="0" fontId="47" fillId="0" borderId="109" xfId="0" applyFont="1" applyBorder="1" applyAlignment="1">
      <alignment horizontal="left" wrapText="1"/>
    </xf>
    <xf numFmtId="0" fontId="47" fillId="0" borderId="64" xfId="0" applyFont="1" applyBorder="1" applyAlignment="1">
      <alignment horizontal="left" wrapText="1"/>
    </xf>
    <xf numFmtId="0" fontId="47" fillId="0" borderId="106" xfId="0" applyFont="1" applyBorder="1" applyAlignment="1">
      <alignment horizontal="left" wrapText="1"/>
    </xf>
    <xf numFmtId="0" fontId="47" fillId="0" borderId="107" xfId="0" applyFont="1" applyBorder="1" applyAlignment="1">
      <alignment horizontal="left" wrapText="1"/>
    </xf>
    <xf numFmtId="0" fontId="47" fillId="0" borderId="108" xfId="0" applyFont="1" applyBorder="1" applyAlignment="1">
      <alignment horizontal="left" wrapText="1"/>
    </xf>
    <xf numFmtId="0" fontId="46" fillId="0" borderId="25" xfId="0" applyFont="1" applyBorder="1"/>
    <xf numFmtId="0" fontId="43" fillId="0" borderId="34" xfId="0" applyFont="1" applyBorder="1" applyAlignment="1">
      <alignment horizontal="right" wrapText="1"/>
    </xf>
    <xf numFmtId="0" fontId="43" fillId="0" borderId="8" xfId="0" applyFont="1" applyBorder="1" applyAlignment="1">
      <alignment horizontal="right" wrapText="1"/>
    </xf>
    <xf numFmtId="0" fontId="43" fillId="0" borderId="23" xfId="0" applyFont="1" applyBorder="1" applyAlignment="1">
      <alignment horizontal="right" wrapText="1"/>
    </xf>
    <xf numFmtId="0" fontId="43" fillId="0" borderId="9" xfId="0" applyFont="1" applyBorder="1" applyAlignment="1">
      <alignment horizontal="right" wrapText="1"/>
    </xf>
    <xf numFmtId="0" fontId="46" fillId="0" borderId="34" xfId="0" applyFont="1" applyBorder="1" applyAlignment="1">
      <alignment horizontal="right" wrapText="1"/>
    </xf>
    <xf numFmtId="0" fontId="46" fillId="0" borderId="8" xfId="0" applyFont="1" applyBorder="1" applyAlignment="1">
      <alignment horizontal="right" wrapText="1"/>
    </xf>
    <xf numFmtId="0" fontId="46" fillId="0" borderId="23" xfId="0" applyFont="1" applyBorder="1" applyAlignment="1">
      <alignment horizontal="right" wrapText="1"/>
    </xf>
    <xf numFmtId="0" fontId="46" fillId="0" borderId="9" xfId="0" applyFont="1" applyBorder="1" applyAlignment="1">
      <alignment horizontal="right" wrapText="1"/>
    </xf>
    <xf numFmtId="0" fontId="46" fillId="0" borderId="34" xfId="0" applyFont="1" applyBorder="1" applyAlignment="1">
      <alignment horizontal="left" wrapText="1"/>
    </xf>
    <xf numFmtId="0" fontId="43" fillId="0" borderId="39" xfId="0" applyFont="1" applyBorder="1" applyAlignment="1">
      <alignment horizontal="right" wrapText="1"/>
    </xf>
    <xf numFmtId="0" fontId="43" fillId="0" borderId="16" xfId="0" applyFont="1" applyBorder="1" applyAlignment="1">
      <alignment horizontal="right" wrapText="1"/>
    </xf>
    <xf numFmtId="0" fontId="43" fillId="0" borderId="24" xfId="0" applyFont="1" applyBorder="1" applyAlignment="1">
      <alignment horizontal="right" wrapText="1"/>
    </xf>
    <xf numFmtId="0" fontId="43" fillId="0" borderId="17" xfId="0" applyFont="1" applyBorder="1" applyAlignment="1">
      <alignment horizontal="right" wrapText="1"/>
    </xf>
    <xf numFmtId="0" fontId="46" fillId="0" borderId="19" xfId="0" applyFont="1" applyBorder="1" applyAlignment="1">
      <alignment horizontal="left" wrapText="1"/>
    </xf>
    <xf numFmtId="0" fontId="46" fillId="0" borderId="14" xfId="0" applyFont="1" applyBorder="1"/>
    <xf numFmtId="0" fontId="46" fillId="0" borderId="39" xfId="0" applyFont="1" applyBorder="1" applyAlignment="1">
      <alignment horizontal="right" wrapText="1"/>
    </xf>
    <xf numFmtId="0" fontId="46" fillId="0" borderId="16" xfId="0" applyFont="1" applyBorder="1" applyAlignment="1">
      <alignment horizontal="right" wrapText="1"/>
    </xf>
    <xf numFmtId="0" fontId="46" fillId="0" borderId="24" xfId="0" applyFont="1" applyBorder="1" applyAlignment="1">
      <alignment horizontal="right" wrapText="1"/>
    </xf>
    <xf numFmtId="0" fontId="46" fillId="0" borderId="17" xfId="0" applyFont="1" applyBorder="1" applyAlignment="1">
      <alignment horizontal="right" wrapText="1"/>
    </xf>
    <xf numFmtId="0" fontId="46" fillId="0" borderId="39" xfId="0" applyFont="1" applyBorder="1" applyAlignment="1">
      <alignment horizontal="left" wrapText="1"/>
    </xf>
    <xf numFmtId="0" fontId="43" fillId="0" borderId="30" xfId="0" applyFont="1" applyBorder="1" applyAlignment="1">
      <alignment horizontal="right" vertical="center"/>
    </xf>
    <xf numFmtId="0" fontId="43" fillId="0" borderId="0" xfId="0" applyFont="1" applyAlignment="1">
      <alignment horizontal="right" vertical="center"/>
    </xf>
    <xf numFmtId="0" fontId="43" fillId="0" borderId="32" xfId="0" applyFont="1" applyBorder="1" applyAlignment="1">
      <alignment horizontal="right" vertical="center"/>
    </xf>
    <xf numFmtId="0" fontId="47" fillId="0" borderId="88" xfId="0" applyFont="1" applyBorder="1"/>
    <xf numFmtId="0" fontId="46" fillId="0" borderId="89" xfId="0" applyFont="1" applyBorder="1" applyAlignment="1">
      <alignment horizontal="right"/>
    </xf>
    <xf numFmtId="0" fontId="46" fillId="0" borderId="89" xfId="0" applyFont="1" applyBorder="1"/>
    <xf numFmtId="0" fontId="43" fillId="0" borderId="25" xfId="0" applyFont="1" applyBorder="1" applyAlignment="1">
      <alignment vertical="center"/>
    </xf>
    <xf numFmtId="0" fontId="60" fillId="0" borderId="26" xfId="0" applyFont="1" applyBorder="1"/>
    <xf numFmtId="0" fontId="43" fillId="0" borderId="30" xfId="0" applyFont="1" applyBorder="1" applyAlignment="1">
      <alignment vertical="center"/>
    </xf>
    <xf numFmtId="0" fontId="60" fillId="0" borderId="31" xfId="0" applyFont="1" applyBorder="1"/>
    <xf numFmtId="0" fontId="43" fillId="0" borderId="31" xfId="0" applyFont="1" applyBorder="1" applyAlignment="1">
      <alignment horizontal="right" vertical="center"/>
    </xf>
    <xf numFmtId="0" fontId="60" fillId="0" borderId="30" xfId="0" applyFont="1" applyBorder="1"/>
    <xf numFmtId="0" fontId="43" fillId="0" borderId="33" xfId="0" applyFont="1" applyBorder="1" applyAlignment="1">
      <alignment horizontal="right" vertical="center"/>
    </xf>
    <xf numFmtId="0" fontId="55" fillId="0" borderId="25" xfId="0" applyFont="1" applyBorder="1"/>
    <xf numFmtId="0" fontId="56" fillId="0" borderId="11" xfId="0" applyFont="1" applyBorder="1" applyAlignment="1">
      <alignment horizontal="center"/>
    </xf>
    <xf numFmtId="0" fontId="56" fillId="0" borderId="26" xfId="0" applyFont="1" applyBorder="1" applyAlignment="1">
      <alignment horizontal="center"/>
    </xf>
    <xf numFmtId="0" fontId="57" fillId="0" borderId="30" xfId="0" applyFont="1" applyBorder="1"/>
    <xf numFmtId="0" fontId="57" fillId="0" borderId="0" xfId="0" applyFont="1"/>
    <xf numFmtId="0" fontId="57" fillId="0" borderId="31" xfId="0" applyFont="1" applyBorder="1"/>
    <xf numFmtId="0" fontId="56" fillId="0" borderId="30" xfId="0" applyFont="1" applyBorder="1"/>
    <xf numFmtId="0" fontId="57" fillId="143" borderId="31" xfId="0" applyFont="1" applyFill="1" applyBorder="1"/>
    <xf numFmtId="0" fontId="56" fillId="0" borderId="0" xfId="0" applyFont="1"/>
    <xf numFmtId="0" fontId="58" fillId="0" borderId="30" xfId="0" applyFont="1" applyBorder="1"/>
    <xf numFmtId="0" fontId="58" fillId="0" borderId="0" xfId="0" applyFont="1"/>
    <xf numFmtId="0" fontId="57" fillId="0" borderId="32" xfId="0" applyFont="1" applyBorder="1"/>
    <xf numFmtId="0" fontId="57" fillId="0" borderId="14" xfId="0" applyFont="1" applyBorder="1"/>
    <xf numFmtId="0" fontId="56" fillId="0" borderId="14" xfId="0" applyFont="1" applyBorder="1"/>
    <xf numFmtId="0" fontId="57" fillId="0" borderId="33" xfId="0" applyFont="1" applyBorder="1"/>
    <xf numFmtId="0" fontId="42" fillId="0" borderId="0" xfId="0" applyFont="1"/>
    <xf numFmtId="0" fontId="59" fillId="0" borderId="88" xfId="0" applyFont="1" applyBorder="1" applyAlignment="1">
      <alignment horizontal="center"/>
    </xf>
    <xf numFmtId="0" fontId="59" fillId="0" borderId="89" xfId="0" applyFont="1" applyBorder="1" applyAlignment="1">
      <alignment horizontal="center"/>
    </xf>
    <xf numFmtId="0" fontId="59" fillId="0" borderId="91" xfId="0" applyFont="1" applyBorder="1" applyAlignment="1">
      <alignment horizontal="center"/>
    </xf>
    <xf numFmtId="0" fontId="49" fillId="0" borderId="77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/>
    </xf>
    <xf numFmtId="0" fontId="43" fillId="0" borderId="31" xfId="0" applyFont="1" applyBorder="1" applyAlignment="1">
      <alignment horizontal="center"/>
    </xf>
    <xf numFmtId="49" fontId="43" fillId="0" borderId="25" xfId="0" applyNumberFormat="1" applyFont="1" applyBorder="1" applyAlignment="1">
      <alignment horizontal="center"/>
    </xf>
    <xf numFmtId="49" fontId="43" fillId="0" borderId="11" xfId="0" applyNumberFormat="1" applyFont="1" applyBorder="1" applyAlignment="1">
      <alignment horizontal="center"/>
    </xf>
    <xf numFmtId="49" fontId="43" fillId="0" borderId="26" xfId="0" applyNumberFormat="1" applyFont="1" applyBorder="1" applyAlignment="1">
      <alignment horizontal="center"/>
    </xf>
    <xf numFmtId="0" fontId="49" fillId="0" borderId="53" xfId="0" applyFont="1" applyBorder="1" applyAlignment="1">
      <alignment horizontal="center"/>
    </xf>
    <xf numFmtId="49" fontId="43" fillId="0" borderId="30" xfId="0" applyNumberFormat="1" applyFont="1" applyBorder="1" applyAlignment="1">
      <alignment horizontal="center"/>
    </xf>
    <xf numFmtId="49" fontId="43" fillId="0" borderId="0" xfId="0" applyNumberFormat="1" applyFont="1" applyAlignment="1">
      <alignment horizontal="center"/>
    </xf>
    <xf numFmtId="49" fontId="43" fillId="0" borderId="31" xfId="0" applyNumberFormat="1" applyFont="1" applyBorder="1" applyAlignment="1">
      <alignment horizontal="center"/>
    </xf>
    <xf numFmtId="0" fontId="49" fillId="0" borderId="83" xfId="0" applyFont="1" applyBorder="1" applyAlignment="1">
      <alignment horizontal="center"/>
    </xf>
    <xf numFmtId="0" fontId="43" fillId="0" borderId="32" xfId="0" applyFont="1" applyBorder="1" applyAlignment="1">
      <alignment horizontal="center"/>
    </xf>
    <xf numFmtId="0" fontId="43" fillId="0" borderId="33" xfId="0" applyFont="1" applyBorder="1" applyAlignment="1">
      <alignment horizontal="center"/>
    </xf>
    <xf numFmtId="49" fontId="43" fillId="0" borderId="32" xfId="0" applyNumberFormat="1" applyFont="1" applyBorder="1" applyAlignment="1">
      <alignment horizontal="center"/>
    </xf>
    <xf numFmtId="49" fontId="43" fillId="0" borderId="14" xfId="0" applyNumberFormat="1" applyFont="1" applyBorder="1" applyAlignment="1">
      <alignment horizontal="center"/>
    </xf>
    <xf numFmtId="49" fontId="43" fillId="0" borderId="33" xfId="0" applyNumberFormat="1" applyFont="1" applyBorder="1" applyAlignment="1">
      <alignment horizontal="center"/>
    </xf>
    <xf numFmtId="49" fontId="43" fillId="0" borderId="0" xfId="0" applyNumberFormat="1" applyFont="1"/>
    <xf numFmtId="0" fontId="3" fillId="0" borderId="0" xfId="0" applyFont="1" applyAlignment="1">
      <alignment vertical="center"/>
    </xf>
    <xf numFmtId="0" fontId="3" fillId="0" borderId="77" xfId="0" applyFont="1" applyBorder="1"/>
    <xf numFmtId="0" fontId="44" fillId="0" borderId="26" xfId="0" applyFont="1" applyBorder="1" applyAlignment="1">
      <alignment horizontal="center"/>
    </xf>
    <xf numFmtId="166" fontId="13" fillId="0" borderId="23" xfId="0" applyNumberFormat="1" applyFont="1" applyBorder="1" applyAlignment="1">
      <alignment horizontal="right" vertical="center" wrapText="1"/>
    </xf>
    <xf numFmtId="0" fontId="0" fillId="0" borderId="9" xfId="0" applyBorder="1"/>
    <xf numFmtId="2" fontId="13" fillId="0" borderId="0" xfId="0" applyNumberFormat="1" applyFont="1" applyAlignment="1">
      <alignment horizontal="right" vertical="center" wrapText="1"/>
    </xf>
    <xf numFmtId="0" fontId="8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3" fillId="138" borderId="88" xfId="0" applyFont="1" applyFill="1" applyBorder="1" applyAlignment="1">
      <alignment horizontal="left"/>
    </xf>
    <xf numFmtId="0" fontId="43" fillId="138" borderId="91" xfId="0" applyFont="1" applyFill="1" applyBorder="1" applyAlignment="1">
      <alignment horizontal="left"/>
    </xf>
    <xf numFmtId="0" fontId="46" fillId="139" borderId="88" xfId="0" applyFont="1" applyFill="1" applyBorder="1" applyAlignment="1">
      <alignment horizontal="left"/>
    </xf>
    <xf numFmtId="0" fontId="46" fillId="139" borderId="127" xfId="0" applyFont="1" applyFill="1" applyBorder="1" applyAlignment="1">
      <alignment horizontal="left"/>
    </xf>
    <xf numFmtId="0" fontId="46" fillId="0" borderId="0" xfId="0" applyFont="1" applyAlignment="1">
      <alignment horizontal="left"/>
    </xf>
    <xf numFmtId="0" fontId="46" fillId="139" borderId="25" xfId="0" applyFont="1" applyFill="1" applyBorder="1" applyAlignment="1">
      <alignment horizontal="left"/>
    </xf>
    <xf numFmtId="0" fontId="46" fillId="139" borderId="128" xfId="0" applyFont="1" applyFill="1" applyBorder="1" applyAlignment="1">
      <alignment horizontal="left"/>
    </xf>
    <xf numFmtId="0" fontId="4" fillId="28" borderId="37" xfId="0" applyFont="1" applyFill="1" applyBorder="1" applyAlignment="1">
      <alignment horizontal="center" vertical="center" wrapText="1"/>
    </xf>
    <xf numFmtId="0" fontId="10" fillId="28" borderId="1" xfId="0" applyFont="1" applyFill="1" applyBorder="1" applyAlignment="1">
      <alignment horizontal="center" vertical="center" wrapText="1"/>
    </xf>
    <xf numFmtId="0" fontId="13" fillId="28" borderId="37" xfId="0" applyFont="1" applyFill="1" applyBorder="1" applyAlignment="1">
      <alignment horizontal="center" vertical="center" wrapText="1"/>
    </xf>
    <xf numFmtId="0" fontId="10" fillId="28" borderId="0" xfId="0" applyFont="1" applyFill="1" applyAlignment="1">
      <alignment horizontal="center" vertical="center" wrapText="1"/>
    </xf>
    <xf numFmtId="0" fontId="13" fillId="28" borderId="38" xfId="0" applyFont="1" applyFill="1" applyBorder="1" applyAlignment="1">
      <alignment horizontal="center" vertical="center" wrapText="1"/>
    </xf>
    <xf numFmtId="0" fontId="13" fillId="28" borderId="0" xfId="0" applyFont="1" applyFill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3" fillId="30" borderId="28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32" fillId="0" borderId="0" xfId="0" applyFont="1" applyAlignment="1">
      <alignment vertical="center" wrapText="1"/>
    </xf>
    <xf numFmtId="0" fontId="14" fillId="0" borderId="101" xfId="0" applyFont="1" applyBorder="1" applyAlignment="1">
      <alignment horizontal="center"/>
    </xf>
    <xf numFmtId="0" fontId="10" fillId="0" borderId="101" xfId="0" applyFont="1" applyBorder="1" applyAlignment="1">
      <alignment horizontal="center"/>
    </xf>
    <xf numFmtId="0" fontId="40" fillId="0" borderId="101" xfId="0" applyFont="1" applyBorder="1" applyAlignment="1">
      <alignment horizontal="center"/>
    </xf>
    <xf numFmtId="0" fontId="4" fillId="0" borderId="103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46" fillId="0" borderId="26" xfId="0" applyFont="1" applyBorder="1" applyAlignment="1">
      <alignment horizontal="center"/>
    </xf>
    <xf numFmtId="0" fontId="49" fillId="0" borderId="37" xfId="0" applyFont="1" applyBorder="1" applyAlignment="1">
      <alignment horizontal="center" wrapText="1"/>
    </xf>
    <xf numFmtId="0" fontId="47" fillId="0" borderId="37" xfId="0" applyFont="1" applyBorder="1" applyAlignment="1">
      <alignment horizontal="center" wrapText="1"/>
    </xf>
    <xf numFmtId="0" fontId="42" fillId="0" borderId="0" xfId="0" applyFont="1" applyAlignment="1">
      <alignment horizontal="left" wrapText="1"/>
    </xf>
    <xf numFmtId="0" fontId="59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3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3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35" xfId="0" applyBorder="1"/>
    <xf numFmtId="0" fontId="0" fillId="0" borderId="8" xfId="0" applyBorder="1"/>
    <xf numFmtId="0" fontId="0" fillId="0" borderId="34" xfId="0" applyBorder="1"/>
    <xf numFmtId="0" fontId="0" fillId="0" borderId="39" xfId="0" applyBorder="1"/>
    <xf numFmtId="0" fontId="0" fillId="0" borderId="6" xfId="0" applyBorder="1"/>
    <xf numFmtId="0" fontId="0" fillId="0" borderId="18" xfId="0" applyBorder="1"/>
    <xf numFmtId="0" fontId="4" fillId="0" borderId="21" xfId="0" applyFont="1" applyBorder="1" applyAlignment="1">
      <alignment horizontal="left" vertical="center" wrapText="1"/>
    </xf>
    <xf numFmtId="0" fontId="61" fillId="0" borderId="0" xfId="0" applyFont="1" applyAlignment="1">
      <alignment horizontal="left"/>
    </xf>
    <xf numFmtId="0" fontId="3" fillId="0" borderId="11" xfId="0" applyFont="1" applyBorder="1"/>
    <xf numFmtId="0" fontId="13" fillId="0" borderId="130" xfId="0" applyFont="1" applyBorder="1" applyAlignment="1">
      <alignment horizontal="left" wrapText="1"/>
    </xf>
    <xf numFmtId="0" fontId="3" fillId="0" borderId="0" xfId="0" applyFont="1" applyBorder="1"/>
    <xf numFmtId="0" fontId="13" fillId="0" borderId="0" xfId="0" applyFont="1" applyBorder="1" applyAlignment="1">
      <alignment horizontal="left" wrapText="1"/>
    </xf>
    <xf numFmtId="0" fontId="62" fillId="0" borderId="0" xfId="0" applyFont="1"/>
    <xf numFmtId="0" fontId="6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FE983"/>
      <rgbColor rgb="FFFFF5BF"/>
      <rgbColor rgb="FFFFFF00"/>
      <rgbColor rgb="FFFFEE94"/>
      <rgbColor rgb="FFFFFFF4"/>
      <rgbColor rgb="FFFFF1A7"/>
      <rgbColor rgb="FFFFE883"/>
      <rgbColor rgb="FFFFF4B8"/>
      <rgbColor rgb="FFFFDE7C"/>
      <rgbColor rgb="FFFFEF9C"/>
      <rgbColor rgb="FFFFE681"/>
      <rgbColor rgb="FFB7BDE1"/>
      <rgbColor rgb="FF7387CF"/>
      <rgbColor rgb="FFFCECF0"/>
      <rgbColor rgb="FFFFE27F"/>
      <rgbColor rgb="FFFFFAD3"/>
      <rgbColor rgb="FFDCEAF7"/>
      <rgbColor rgb="FFFFF1A5"/>
      <rgbColor rgb="FFFF794E"/>
      <rgbColor rgb="FFFFEA84"/>
      <rgbColor rgb="FFCED1DA"/>
      <rgbColor rgb="FFFFF5BB"/>
      <rgbColor rgb="FFFFEE90"/>
      <rgbColor rgb="FFFFEB84"/>
      <rgbColor rgb="FFFFFCE5"/>
      <rgbColor rgb="FFFFF09F"/>
      <rgbColor rgb="FFFFF2AD"/>
      <rgbColor rgb="FFFFE782"/>
      <rgbColor rgb="FFFFF6C2"/>
      <rgbColor rgb="FFFFF6C5"/>
      <rgbColor rgb="FFFCFBFE"/>
      <rgbColor rgb="FFFFF7CB"/>
      <rgbColor rgb="FFFFF2AA"/>
      <rgbColor rgb="FFBEDE99"/>
      <rgbColor rgb="FFFFB971"/>
      <rgbColor rgb="FFFCDDDE"/>
      <rgbColor rgb="FFFFCE73"/>
      <rgbColor rgb="FFFFE580"/>
      <rgbColor rgb="FFFCF4F7"/>
      <rgbColor rgb="FFFFD376"/>
      <rgbColor rgb="FFFFB91D"/>
      <rgbColor rgb="FFFFC26D"/>
      <rgbColor rgb="FFFFD878"/>
      <rgbColor rgb="FFFFE17E"/>
      <rgbColor rgb="FFFFD577"/>
      <rgbColor rgb="FFFFF0A1"/>
      <rgbColor rgb="FFFFDF7D"/>
      <rgbColor rgb="FFFFF3B1"/>
      <rgbColor rgb="FFFFEF97"/>
      <rgbColor rgb="FFFFE480"/>
      <rgbColor rgb="FFFFE37F"/>
      <rgbColor rgb="FFFFEC88"/>
      <rgbColor rgb="FFFFED8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w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4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583920</xdr:colOff>
      <xdr:row>45</xdr:row>
      <xdr:rowOff>75961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095560"/>
          <a:ext cx="7344720" cy="7696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9360</xdr:rowOff>
    </xdr:from>
    <xdr:to>
      <xdr:col>9</xdr:col>
      <xdr:colOff>113563</xdr:colOff>
      <xdr:row>16</xdr:row>
      <xdr:rowOff>110520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1920"/>
          <a:ext cx="10654920" cy="2196720"/>
        </a:xfrm>
        <a:prstGeom prst="rect">
          <a:avLst/>
        </a:prstGeom>
        <a:solidFill>
          <a:srgbClr val="FFFFFF"/>
        </a:solidFill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25560</xdr:colOff>
      <xdr:row>20</xdr:row>
      <xdr:rowOff>38160</xdr:rowOff>
    </xdr:from>
    <xdr:to>
      <xdr:col>7</xdr:col>
      <xdr:colOff>7560</xdr:colOff>
      <xdr:row>33</xdr:row>
      <xdr:rowOff>63360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560" y="3848040"/>
          <a:ext cx="6373440" cy="2502000"/>
        </a:xfrm>
        <a:prstGeom prst="rect">
          <a:avLst/>
        </a:prstGeom>
        <a:solidFill>
          <a:srgbClr val="FFFFFF"/>
        </a:solidFill>
        <a:ln w="0">
          <a:noFill/>
        </a:ln>
      </xdr:spPr>
    </xdr:pic>
    <xdr:clientData/>
  </xdr:twoCellAnchor>
  <xdr:twoCellAnchor>
    <xdr:from>
      <xdr:col>0</xdr:col>
      <xdr:colOff>0</xdr:colOff>
      <xdr:row>2</xdr:row>
      <xdr:rowOff>38160</xdr:rowOff>
    </xdr:from>
    <xdr:to>
      <xdr:col>7</xdr:col>
      <xdr:colOff>105840</xdr:colOff>
      <xdr:row>15</xdr:row>
      <xdr:rowOff>123840</xdr:rowOff>
    </xdr:to>
    <xdr:grpSp>
      <xdr:nvGrpSpPr>
        <xdr:cNvPr id="5" name="Gruppieren 2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0" y="427627"/>
          <a:ext cx="6252640" cy="2617213"/>
          <a:chOff x="0" y="419040"/>
          <a:chExt cx="6040080" cy="2562480"/>
        </a:xfrm>
      </xdr:grpSpPr>
      <xdr:sp macro="" textlink="">
        <xdr:nvSpPr>
          <xdr:cNvPr id="6" name="Textfeld 12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2193120" y="419040"/>
            <a:ext cx="116316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Mitochondrial BAX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cxnSp macro="">
        <xdr:nvCxnSpPr>
          <xdr:cNvPr id="7" name="Gerade Verbindung 4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CxnSpPr/>
        </xdr:nvCxnSpPr>
        <xdr:spPr>
          <a:xfrm>
            <a:off x="790920" y="816120"/>
            <a:ext cx="554760" cy="360"/>
          </a:xfrm>
          <a:prstGeom prst="straightConnector1">
            <a:avLst/>
          </a:prstGeom>
          <a:ln w="12700">
            <a:solidFill>
              <a:srgbClr val="0E2841"/>
            </a:solidFill>
            <a:miter/>
          </a:ln>
        </xdr:spPr>
      </xdr:cxnSp>
      <xdr:cxnSp macro="">
        <xdr:nvCxnSpPr>
          <xdr:cNvPr id="8" name="Gerade Verbindung 5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CxnSpPr/>
        </xdr:nvCxnSpPr>
        <xdr:spPr>
          <a:xfrm>
            <a:off x="1398960" y="816120"/>
            <a:ext cx="554760" cy="360"/>
          </a:xfrm>
          <a:prstGeom prst="straightConnector1">
            <a:avLst/>
          </a:prstGeom>
          <a:ln w="12700">
            <a:solidFill>
              <a:srgbClr val="0E2841"/>
            </a:solidFill>
            <a:miter/>
          </a:ln>
        </xdr:spPr>
      </xdr:cxnSp>
      <xdr:sp macro="" textlink="">
        <xdr:nvSpPr>
          <xdr:cNvPr id="9" name="Textfeld 1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793440" y="601560"/>
            <a:ext cx="126216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Mouse 1     Mouse 2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0" name="Textfeld 48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0" y="2344680"/>
            <a:ext cx="695880" cy="54828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Sham      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I/R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Control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B-017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1" name="Textfeld 5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/>
        </xdr:nvSpPr>
        <xdr:spPr>
          <a:xfrm>
            <a:off x="2158200" y="1932480"/>
            <a:ext cx="42624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BAX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2" name="Textfeld 5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SpPr/>
        </xdr:nvSpPr>
        <xdr:spPr>
          <a:xfrm>
            <a:off x="5613840" y="1919520"/>
            <a:ext cx="42624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BAX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3" name="Textfeld 66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SpPr/>
        </xdr:nvSpPr>
        <xdr:spPr>
          <a:xfrm>
            <a:off x="3707280" y="624960"/>
            <a:ext cx="194652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Mouse 3       Mouse 4     Mouse 5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4" name="Textfeld 72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SpPr/>
        </xdr:nvSpPr>
        <xdr:spPr>
          <a:xfrm>
            <a:off x="3508560" y="617400"/>
            <a:ext cx="28800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M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5" name="Textfeld 7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496440" y="603720"/>
            <a:ext cx="288000" cy="22356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</a:rPr>
              <a:t>M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6" name="Textfeld 92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/>
        </xdr:nvSpPr>
        <xdr:spPr>
          <a:xfrm>
            <a:off x="641880" y="2356920"/>
            <a:ext cx="1604160" cy="62460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+   -   -  +   -  - 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 +   +  -   +  +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 +   -  -   +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 -   +  -   -  +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7" name="Textfeld 96">
            <a:extLst>
              <a:ext uri="{FF2B5EF4-FFF2-40B4-BE49-F238E27FC236}">
                <a16:creationId xmlns:a16="http://schemas.microsoft.com/office/drawing/2014/main" id="{00000000-0008-0000-1800-000011000000}"/>
              </a:ext>
            </a:extLst>
          </xdr:cNvPr>
          <xdr:cNvSpPr/>
        </xdr:nvSpPr>
        <xdr:spPr>
          <a:xfrm>
            <a:off x="3719520" y="2342880"/>
            <a:ext cx="2028960" cy="62460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+  -  -  +  -  -  +  -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+  +  -  +  +  -  +  +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+  -  -  +  -  -  +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</a:rPr>
              <a:t>-  -  +  -  -  +  -  -  +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18" name="Textfeld 101">
            <a:extLst>
              <a:ext uri="{FF2B5EF4-FFF2-40B4-BE49-F238E27FC236}">
                <a16:creationId xmlns:a16="http://schemas.microsoft.com/office/drawing/2014/main" id="{00000000-0008-0000-1800-000012000000}"/>
              </a:ext>
            </a:extLst>
          </xdr:cNvPr>
          <xdr:cNvSpPr/>
        </xdr:nvSpPr>
        <xdr:spPr>
          <a:xfrm>
            <a:off x="3066840" y="2333880"/>
            <a:ext cx="695880" cy="54828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Sham      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I/R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Control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alibri"/>
              </a:rPr>
              <a:t>B-017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pic>
        <xdr:nvPicPr>
          <xdr:cNvPr id="19" name="Grafik 24">
            <a:extLst>
              <a:ext uri="{FF2B5EF4-FFF2-40B4-BE49-F238E27FC236}">
                <a16:creationId xmlns:a16="http://schemas.microsoft.com/office/drawing/2014/main" id="{00000000-0008-0000-1800-000013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rcRect l="33602" t="20232" r="26398" b="52730"/>
          <a:stretch/>
        </xdr:blipFill>
        <xdr:spPr>
          <a:xfrm>
            <a:off x="510120" y="841320"/>
            <a:ext cx="1683000" cy="1524240"/>
          </a:xfrm>
          <a:prstGeom prst="rect">
            <a:avLst/>
          </a:prstGeom>
          <a:noFill/>
          <a:ln w="0">
            <a:noFill/>
          </a:ln>
        </xdr:spPr>
      </xdr:pic>
      <xdr:grpSp>
        <xdr:nvGrpSpPr>
          <xdr:cNvPr id="20" name="Gruppieren 25">
            <a:extLst>
              <a:ext uri="{FF2B5EF4-FFF2-40B4-BE49-F238E27FC236}">
                <a16:creationId xmlns:a16="http://schemas.microsoft.com/office/drawing/2014/main" id="{00000000-0008-0000-1800-000014000000}"/>
              </a:ext>
            </a:extLst>
          </xdr:cNvPr>
          <xdr:cNvGrpSpPr/>
        </xdr:nvGrpSpPr>
        <xdr:grpSpPr>
          <a:xfrm>
            <a:off x="189360" y="662760"/>
            <a:ext cx="457200" cy="1620720"/>
            <a:chOff x="189360" y="662760"/>
            <a:chExt cx="457200" cy="1620720"/>
          </a:xfrm>
        </xdr:grpSpPr>
        <xdr:sp macro="" textlink="">
          <xdr:nvSpPr>
            <xdr:cNvPr id="21" name="Textfeld 5">
              <a:extLst>
                <a:ext uri="{FF2B5EF4-FFF2-40B4-BE49-F238E27FC236}">
                  <a16:creationId xmlns:a16="http://schemas.microsoft.com/office/drawing/2014/main" id="{00000000-0008-0000-1800-000015000000}"/>
                </a:ext>
              </a:extLst>
            </xdr:cNvPr>
            <xdr:cNvSpPr/>
          </xdr:nvSpPr>
          <xdr:spPr>
            <a:xfrm>
              <a:off x="228240" y="207864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17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22" name="Textfeld 13">
              <a:extLst>
                <a:ext uri="{FF2B5EF4-FFF2-40B4-BE49-F238E27FC236}">
                  <a16:creationId xmlns:a16="http://schemas.microsoft.com/office/drawing/2014/main" id="{00000000-0008-0000-1800-000016000000}"/>
                </a:ext>
              </a:extLst>
            </xdr:cNvPr>
            <xdr:cNvSpPr/>
          </xdr:nvSpPr>
          <xdr:spPr>
            <a:xfrm>
              <a:off x="235080" y="174816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28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23" name="Textfeld 15">
              <a:extLst>
                <a:ext uri="{FF2B5EF4-FFF2-40B4-BE49-F238E27FC236}">
                  <a16:creationId xmlns:a16="http://schemas.microsoft.com/office/drawing/2014/main" id="{00000000-0008-0000-1800-000017000000}"/>
                </a:ext>
              </a:extLst>
            </xdr:cNvPr>
            <xdr:cNvSpPr/>
          </xdr:nvSpPr>
          <xdr:spPr>
            <a:xfrm>
              <a:off x="237240" y="146664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38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24" name="Textfeld 34">
              <a:extLst>
                <a:ext uri="{FF2B5EF4-FFF2-40B4-BE49-F238E27FC236}">
                  <a16:creationId xmlns:a16="http://schemas.microsoft.com/office/drawing/2014/main" id="{00000000-0008-0000-1800-000018000000}"/>
                </a:ext>
              </a:extLst>
            </xdr:cNvPr>
            <xdr:cNvSpPr/>
          </xdr:nvSpPr>
          <xdr:spPr>
            <a:xfrm>
              <a:off x="235080" y="115488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62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25" name="Textfeld 35">
              <a:extLst>
                <a:ext uri="{FF2B5EF4-FFF2-40B4-BE49-F238E27FC236}">
                  <a16:creationId xmlns:a16="http://schemas.microsoft.com/office/drawing/2014/main" id="{00000000-0008-0000-1800-000019000000}"/>
                </a:ext>
              </a:extLst>
            </xdr:cNvPr>
            <xdr:cNvSpPr/>
          </xdr:nvSpPr>
          <xdr:spPr>
            <a:xfrm>
              <a:off x="228240" y="81432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98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26" name="Textfeld 36">
              <a:extLst>
                <a:ext uri="{FF2B5EF4-FFF2-40B4-BE49-F238E27FC236}">
                  <a16:creationId xmlns:a16="http://schemas.microsoft.com/office/drawing/2014/main" id="{00000000-0008-0000-1800-00001A000000}"/>
                </a:ext>
              </a:extLst>
            </xdr:cNvPr>
            <xdr:cNvSpPr/>
          </xdr:nvSpPr>
          <xdr:spPr>
            <a:xfrm>
              <a:off x="189360" y="662760"/>
              <a:ext cx="39996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kDa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</xdr:grpSp>
      <xdr:pic>
        <xdr:nvPicPr>
          <xdr:cNvPr id="27" name="Grafik 26">
            <a:extLst>
              <a:ext uri="{FF2B5EF4-FFF2-40B4-BE49-F238E27FC236}">
                <a16:creationId xmlns:a16="http://schemas.microsoft.com/office/drawing/2014/main" id="{00000000-0008-0000-1800-00001B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rcRect l="24818" t="21821" r="17670" b="47091"/>
          <a:stretch/>
        </xdr:blipFill>
        <xdr:spPr>
          <a:xfrm>
            <a:off x="3566160" y="848160"/>
            <a:ext cx="2091600" cy="1514520"/>
          </a:xfrm>
          <a:prstGeom prst="rect">
            <a:avLst/>
          </a:prstGeom>
          <a:noFill/>
          <a:ln w="0">
            <a:noFill/>
          </a:ln>
        </xdr:spPr>
      </xdr:pic>
      <xdr:cxnSp macro="">
        <xdr:nvCxnSpPr>
          <xdr:cNvPr id="28" name="Gerade Verbindung 27">
            <a:extLst>
              <a:ext uri="{FF2B5EF4-FFF2-40B4-BE49-F238E27FC236}">
                <a16:creationId xmlns:a16="http://schemas.microsoft.com/office/drawing/2014/main" id="{00000000-0008-0000-1800-00001C000000}"/>
              </a:ext>
            </a:extLst>
          </xdr:cNvPr>
          <xdr:cNvCxnSpPr/>
        </xdr:nvCxnSpPr>
        <xdr:spPr>
          <a:xfrm>
            <a:off x="3715560" y="817560"/>
            <a:ext cx="628560" cy="360"/>
          </a:xfrm>
          <a:prstGeom prst="straightConnector1">
            <a:avLst/>
          </a:prstGeom>
          <a:ln w="12700">
            <a:solidFill>
              <a:srgbClr val="0E2841"/>
            </a:solidFill>
            <a:miter/>
          </a:ln>
        </xdr:spPr>
      </xdr:cxnSp>
      <xdr:cxnSp macro="">
        <xdr:nvCxnSpPr>
          <xdr:cNvPr id="29" name="Gerade Verbindung 28">
            <a:extLst>
              <a:ext uri="{FF2B5EF4-FFF2-40B4-BE49-F238E27FC236}">
                <a16:creationId xmlns:a16="http://schemas.microsoft.com/office/drawing/2014/main" id="{00000000-0008-0000-1800-00001D000000}"/>
              </a:ext>
            </a:extLst>
          </xdr:cNvPr>
          <xdr:cNvCxnSpPr/>
        </xdr:nvCxnSpPr>
        <xdr:spPr>
          <a:xfrm>
            <a:off x="4398120" y="819720"/>
            <a:ext cx="554760" cy="360"/>
          </a:xfrm>
          <a:prstGeom prst="straightConnector1">
            <a:avLst/>
          </a:prstGeom>
          <a:ln w="12700">
            <a:solidFill>
              <a:srgbClr val="0E2841"/>
            </a:solidFill>
            <a:miter/>
          </a:ln>
        </xdr:spPr>
      </xdr:cxnSp>
      <xdr:cxnSp macro="">
        <xdr:nvCxnSpPr>
          <xdr:cNvPr id="30" name="Gerade Verbindung 29">
            <a:extLst>
              <a:ext uri="{FF2B5EF4-FFF2-40B4-BE49-F238E27FC236}">
                <a16:creationId xmlns:a16="http://schemas.microsoft.com/office/drawing/2014/main" id="{00000000-0008-0000-1800-00001E000000}"/>
              </a:ext>
            </a:extLst>
          </xdr:cNvPr>
          <xdr:cNvCxnSpPr/>
        </xdr:nvCxnSpPr>
        <xdr:spPr>
          <a:xfrm>
            <a:off x="5047560" y="817560"/>
            <a:ext cx="554760" cy="360"/>
          </a:xfrm>
          <a:prstGeom prst="straightConnector1">
            <a:avLst/>
          </a:prstGeom>
          <a:ln w="12700">
            <a:solidFill>
              <a:srgbClr val="0E2841"/>
            </a:solidFill>
            <a:miter/>
          </a:ln>
        </xdr:spPr>
      </xdr:cxnSp>
      <xdr:grpSp>
        <xdr:nvGrpSpPr>
          <xdr:cNvPr id="31" name="Gruppieren 30">
            <a:extLst>
              <a:ext uri="{FF2B5EF4-FFF2-40B4-BE49-F238E27FC236}">
                <a16:creationId xmlns:a16="http://schemas.microsoft.com/office/drawing/2014/main" id="{00000000-0008-0000-1800-00001F000000}"/>
              </a:ext>
            </a:extLst>
          </xdr:cNvPr>
          <xdr:cNvGrpSpPr/>
        </xdr:nvGrpSpPr>
        <xdr:grpSpPr>
          <a:xfrm>
            <a:off x="3260880" y="676800"/>
            <a:ext cx="471960" cy="1537200"/>
            <a:chOff x="3260880" y="676800"/>
            <a:chExt cx="471960" cy="1537200"/>
          </a:xfrm>
        </xdr:grpSpPr>
        <xdr:sp macro="" textlink="">
          <xdr:nvSpPr>
            <xdr:cNvPr id="32" name="Textfeld 42">
              <a:extLst>
                <a:ext uri="{FF2B5EF4-FFF2-40B4-BE49-F238E27FC236}">
                  <a16:creationId xmlns:a16="http://schemas.microsoft.com/office/drawing/2014/main" id="{00000000-0008-0000-1800-000020000000}"/>
                </a:ext>
              </a:extLst>
            </xdr:cNvPr>
            <xdr:cNvSpPr/>
          </xdr:nvSpPr>
          <xdr:spPr>
            <a:xfrm>
              <a:off x="3314160" y="200916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17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33" name="Textfeld 43">
              <a:extLst>
                <a:ext uri="{FF2B5EF4-FFF2-40B4-BE49-F238E27FC236}">
                  <a16:creationId xmlns:a16="http://schemas.microsoft.com/office/drawing/2014/main" id="{00000000-0008-0000-1800-000021000000}"/>
                </a:ext>
              </a:extLst>
            </xdr:cNvPr>
            <xdr:cNvSpPr/>
          </xdr:nvSpPr>
          <xdr:spPr>
            <a:xfrm>
              <a:off x="3321000" y="173412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28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34" name="Textfeld 44">
              <a:extLst>
                <a:ext uri="{FF2B5EF4-FFF2-40B4-BE49-F238E27FC236}">
                  <a16:creationId xmlns:a16="http://schemas.microsoft.com/office/drawing/2014/main" id="{00000000-0008-0000-1800-000022000000}"/>
                </a:ext>
              </a:extLst>
            </xdr:cNvPr>
            <xdr:cNvSpPr/>
          </xdr:nvSpPr>
          <xdr:spPr>
            <a:xfrm>
              <a:off x="3323520" y="145260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38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35" name="Textfeld 45">
              <a:extLst>
                <a:ext uri="{FF2B5EF4-FFF2-40B4-BE49-F238E27FC236}">
                  <a16:creationId xmlns:a16="http://schemas.microsoft.com/office/drawing/2014/main" id="{00000000-0008-0000-1800-000023000000}"/>
                </a:ext>
              </a:extLst>
            </xdr:cNvPr>
            <xdr:cNvSpPr/>
          </xdr:nvSpPr>
          <xdr:spPr>
            <a:xfrm>
              <a:off x="3321000" y="116856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62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36" name="Textfeld 46">
              <a:extLst>
                <a:ext uri="{FF2B5EF4-FFF2-40B4-BE49-F238E27FC236}">
                  <a16:creationId xmlns:a16="http://schemas.microsoft.com/office/drawing/2014/main" id="{00000000-0008-0000-1800-000024000000}"/>
                </a:ext>
              </a:extLst>
            </xdr:cNvPr>
            <xdr:cNvSpPr/>
          </xdr:nvSpPr>
          <xdr:spPr>
            <a:xfrm>
              <a:off x="3314160" y="897480"/>
              <a:ext cx="40932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98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37" name="Textfeld 47">
              <a:extLst>
                <a:ext uri="{FF2B5EF4-FFF2-40B4-BE49-F238E27FC236}">
                  <a16:creationId xmlns:a16="http://schemas.microsoft.com/office/drawing/2014/main" id="{00000000-0008-0000-1800-000025000000}"/>
                </a:ext>
              </a:extLst>
            </xdr:cNvPr>
            <xdr:cNvSpPr/>
          </xdr:nvSpPr>
          <xdr:spPr>
            <a:xfrm>
              <a:off x="3260880" y="676800"/>
              <a:ext cx="399960" cy="20484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900" b="0" u="none" strike="noStrike">
                  <a:solidFill>
                    <a:schemeClr val="dk1"/>
                  </a:solidFill>
                  <a:effectLst/>
                  <a:uFillTx/>
                  <a:latin typeface="Calibri"/>
                </a:rPr>
                <a:t>kDa</a:t>
              </a:r>
              <a:endParaRPr lang="de-DE" sz="900" b="0" u="none" strike="noStrike">
                <a:effectLst/>
                <a:uFillTx/>
                <a:latin typeface="Calibri"/>
              </a:endParaRP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177840</xdr:colOff>
      <xdr:row>7</xdr:row>
      <xdr:rowOff>50760</xdr:rowOff>
    </xdr:from>
    <xdr:to>
      <xdr:col>9</xdr:col>
      <xdr:colOff>220680</xdr:colOff>
      <xdr:row>24</xdr:row>
      <xdr:rowOff>168120</xdr:rowOff>
    </xdr:to>
    <xdr:grpSp>
      <xdr:nvGrpSpPr>
        <xdr:cNvPr id="38" name="Gruppieren 1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GrpSpPr/>
      </xdr:nvGrpSpPr>
      <xdr:grpSpPr>
        <a:xfrm>
          <a:off x="990640" y="1413893"/>
          <a:ext cx="6951640" cy="3427827"/>
          <a:chOff x="1025640" y="1384200"/>
          <a:chExt cx="6824520" cy="3355920"/>
        </a:xfrm>
      </xdr:grpSpPr>
      <xdr:sp macro="" textlink="">
        <xdr:nvSpPr>
          <xdr:cNvPr id="39" name="Textfeld 29">
            <a:extLst>
              <a:ext uri="{FF2B5EF4-FFF2-40B4-BE49-F238E27FC236}">
                <a16:creationId xmlns:a16="http://schemas.microsoft.com/office/drawing/2014/main" id="{00000000-0008-0000-1900-000027000000}"/>
              </a:ext>
            </a:extLst>
          </xdr:cNvPr>
          <xdr:cNvSpPr/>
        </xdr:nvSpPr>
        <xdr:spPr>
          <a:xfrm>
            <a:off x="1674360" y="1385640"/>
            <a:ext cx="204552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Mouse 1        Mouse 2       Mouse 3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cxnSp macro="">
        <xdr:nvCxnSpPr>
          <xdr:cNvPr id="40" name="Gerade Verbindung 32">
            <a:extLst>
              <a:ext uri="{FF2B5EF4-FFF2-40B4-BE49-F238E27FC236}">
                <a16:creationId xmlns:a16="http://schemas.microsoft.com/office/drawing/2014/main" id="{00000000-0008-0000-1900-000028000000}"/>
              </a:ext>
            </a:extLst>
          </xdr:cNvPr>
          <xdr:cNvCxnSpPr/>
        </xdr:nvCxnSpPr>
        <xdr:spPr>
          <a:xfrm>
            <a:off x="1678320" y="1584720"/>
            <a:ext cx="628920" cy="720"/>
          </a:xfrm>
          <a:prstGeom prst="straightConnector1">
            <a:avLst/>
          </a:prstGeom>
          <a:ln w="12700">
            <a:solidFill>
              <a:srgbClr val="44546A"/>
            </a:solidFill>
            <a:round/>
          </a:ln>
        </xdr:spPr>
      </xdr:cxnSp>
      <xdr:cxnSp macro="">
        <xdr:nvCxnSpPr>
          <xdr:cNvPr id="41" name="Gerade Verbindung 63">
            <a:extLst>
              <a:ext uri="{FF2B5EF4-FFF2-40B4-BE49-F238E27FC236}">
                <a16:creationId xmlns:a16="http://schemas.microsoft.com/office/drawing/2014/main" id="{00000000-0008-0000-1900-000029000000}"/>
              </a:ext>
            </a:extLst>
          </xdr:cNvPr>
          <xdr:cNvCxnSpPr/>
        </xdr:nvCxnSpPr>
        <xdr:spPr>
          <a:xfrm flipV="1">
            <a:off x="2373840" y="1584720"/>
            <a:ext cx="628920" cy="4320"/>
          </a:xfrm>
          <a:prstGeom prst="straightConnector1">
            <a:avLst/>
          </a:prstGeom>
          <a:ln w="12700">
            <a:solidFill>
              <a:srgbClr val="44546A"/>
            </a:solidFill>
            <a:round/>
          </a:ln>
        </xdr:spPr>
      </xdr:cxnSp>
      <xdr:cxnSp macro="">
        <xdr:nvCxnSpPr>
          <xdr:cNvPr id="42" name="Gerade Verbindung 67">
            <a:extLst>
              <a:ext uri="{FF2B5EF4-FFF2-40B4-BE49-F238E27FC236}">
                <a16:creationId xmlns:a16="http://schemas.microsoft.com/office/drawing/2014/main" id="{00000000-0008-0000-1900-00002A000000}"/>
              </a:ext>
            </a:extLst>
          </xdr:cNvPr>
          <xdr:cNvCxnSpPr/>
        </xdr:nvCxnSpPr>
        <xdr:spPr>
          <a:xfrm>
            <a:off x="3075120" y="1584720"/>
            <a:ext cx="628920" cy="720"/>
          </a:xfrm>
          <a:prstGeom prst="straightConnector1">
            <a:avLst/>
          </a:prstGeom>
          <a:ln w="12700">
            <a:solidFill>
              <a:srgbClr val="44546A"/>
            </a:solidFill>
            <a:round/>
          </a:ln>
        </xdr:spPr>
      </xdr:cxnSp>
      <xdr:cxnSp macro="">
        <xdr:nvCxnSpPr>
          <xdr:cNvPr id="43" name="Gerade Verbindung 68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CxnSpPr/>
        </xdr:nvCxnSpPr>
        <xdr:spPr>
          <a:xfrm>
            <a:off x="5477040" y="1595880"/>
            <a:ext cx="629280" cy="720"/>
          </a:xfrm>
          <a:prstGeom prst="straightConnector1">
            <a:avLst/>
          </a:prstGeom>
          <a:ln w="12700">
            <a:solidFill>
              <a:srgbClr val="44546A"/>
            </a:solidFill>
            <a:round/>
          </a:ln>
        </xdr:spPr>
      </xdr:cxnSp>
      <xdr:cxnSp macro="">
        <xdr:nvCxnSpPr>
          <xdr:cNvPr id="44" name="Gerade Verbindung 69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CxnSpPr/>
        </xdr:nvCxnSpPr>
        <xdr:spPr>
          <a:xfrm>
            <a:off x="6203880" y="1593000"/>
            <a:ext cx="628920" cy="720"/>
          </a:xfrm>
          <a:prstGeom prst="straightConnector1">
            <a:avLst/>
          </a:prstGeom>
          <a:ln w="12700">
            <a:solidFill>
              <a:srgbClr val="44546A"/>
            </a:solidFill>
            <a:round/>
          </a:ln>
        </xdr:spPr>
      </xdr:cxnSp>
      <xdr:sp macro="" textlink="">
        <xdr:nvSpPr>
          <xdr:cNvPr id="45" name="Textfeld 70">
            <a:extLst>
              <a:ext uri="{FF2B5EF4-FFF2-40B4-BE49-F238E27FC236}">
                <a16:creationId xmlns:a16="http://schemas.microsoft.com/office/drawing/2014/main" id="{00000000-0008-0000-1900-00002D000000}"/>
              </a:ext>
            </a:extLst>
          </xdr:cNvPr>
          <xdr:cNvSpPr/>
        </xdr:nvSpPr>
        <xdr:spPr>
          <a:xfrm>
            <a:off x="5488200" y="1393560"/>
            <a:ext cx="152532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Mouse 4        Mouse 5     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46" name="Textfeld 75">
            <a:extLst>
              <a:ext uri="{FF2B5EF4-FFF2-40B4-BE49-F238E27FC236}">
                <a16:creationId xmlns:a16="http://schemas.microsoft.com/office/drawing/2014/main" id="{00000000-0008-0000-1900-00002E000000}"/>
              </a:ext>
            </a:extLst>
          </xdr:cNvPr>
          <xdr:cNvSpPr/>
        </xdr:nvSpPr>
        <xdr:spPr>
          <a:xfrm>
            <a:off x="1025640" y="3990600"/>
            <a:ext cx="695520" cy="6224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Sham      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I/R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Control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B-017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47" name="Textfeld 76">
            <a:extLst>
              <a:ext uri="{FF2B5EF4-FFF2-40B4-BE49-F238E27FC236}">
                <a16:creationId xmlns:a16="http://schemas.microsoft.com/office/drawing/2014/main" id="{00000000-0008-0000-1900-00002F000000}"/>
              </a:ext>
            </a:extLst>
          </xdr:cNvPr>
          <xdr:cNvSpPr/>
        </xdr:nvSpPr>
        <xdr:spPr>
          <a:xfrm>
            <a:off x="2150280" y="4116240"/>
            <a:ext cx="2241360" cy="62388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-   -  +   -  -  +   -  -  +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+   +  -   +  +  -   +  +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+   -  -   +  -  -   +  -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-   +  -   -  +  -   -  +  -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48" name="Textfeld 100">
            <a:extLst>
              <a:ext uri="{FF2B5EF4-FFF2-40B4-BE49-F238E27FC236}">
                <a16:creationId xmlns:a16="http://schemas.microsoft.com/office/drawing/2014/main" id="{00000000-0008-0000-1900-000030000000}"/>
              </a:ext>
            </a:extLst>
          </xdr:cNvPr>
          <xdr:cNvSpPr/>
        </xdr:nvSpPr>
        <xdr:spPr>
          <a:xfrm>
            <a:off x="5495400" y="3984480"/>
            <a:ext cx="1533600" cy="62388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-   -  +   -  -   +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+   +  -   +  + 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+   -  -   +  -   -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Courier New"/>
                <a:ea typeface="Arial"/>
              </a:rPr>
              <a:t>-   +  -   -  +   -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49" name="Textfeld 102">
            <a:extLst>
              <a:ext uri="{FF2B5EF4-FFF2-40B4-BE49-F238E27FC236}">
                <a16:creationId xmlns:a16="http://schemas.microsoft.com/office/drawing/2014/main" id="{00000000-0008-0000-1900-000031000000}"/>
              </a:ext>
            </a:extLst>
          </xdr:cNvPr>
          <xdr:cNvSpPr/>
        </xdr:nvSpPr>
        <xdr:spPr>
          <a:xfrm>
            <a:off x="4823280" y="3994560"/>
            <a:ext cx="695520" cy="6224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Sham      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I/R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Control</a:t>
            </a:r>
            <a:endParaRPr lang="de-DE" sz="900" b="0" u="none" strike="noStrike">
              <a:effectLst/>
              <a:uFillTx/>
              <a:latin typeface="Calibri"/>
            </a:endParaRPr>
          </a:p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B-017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pic>
        <xdr:nvPicPr>
          <xdr:cNvPr id="50" name="Grafik 13">
            <a:extLst>
              <a:ext uri="{FF2B5EF4-FFF2-40B4-BE49-F238E27FC236}">
                <a16:creationId xmlns:a16="http://schemas.microsoft.com/office/drawing/2014/main" id="{00000000-0008-0000-1900-000032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rcRect l="8445" t="15687"/>
          <a:stretch/>
        </xdr:blipFill>
        <xdr:spPr>
          <a:xfrm>
            <a:off x="1430280" y="1647720"/>
            <a:ext cx="2563560" cy="1396800"/>
          </a:xfrm>
          <a:prstGeom prst="rect">
            <a:avLst/>
          </a:prstGeom>
          <a:noFill/>
          <a:ln w="0">
            <a:noFill/>
          </a:ln>
        </xdr:spPr>
      </xdr:pic>
      <xdr:sp macro="" textlink="">
        <xdr:nvSpPr>
          <xdr:cNvPr id="51" name="Textfeld 28">
            <a:extLst>
              <a:ext uri="{FF2B5EF4-FFF2-40B4-BE49-F238E27FC236}">
                <a16:creationId xmlns:a16="http://schemas.microsoft.com/office/drawing/2014/main" id="{00000000-0008-0000-1900-000033000000}"/>
              </a:ext>
            </a:extLst>
          </xdr:cNvPr>
          <xdr:cNvSpPr/>
        </xdr:nvSpPr>
        <xdr:spPr>
          <a:xfrm>
            <a:off x="3912480" y="2751120"/>
            <a:ext cx="91980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Cytochrome </a:t>
            </a:r>
            <a:r>
              <a:rPr lang="de-DE" sz="900" b="0" i="1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grpSp>
        <xdr:nvGrpSpPr>
          <xdr:cNvPr id="52" name="Gruppieren 15">
            <a:extLst>
              <a:ext uri="{FF2B5EF4-FFF2-40B4-BE49-F238E27FC236}">
                <a16:creationId xmlns:a16="http://schemas.microsoft.com/office/drawing/2014/main" id="{00000000-0008-0000-1900-000034000000}"/>
              </a:ext>
            </a:extLst>
          </xdr:cNvPr>
          <xdr:cNvGrpSpPr/>
        </xdr:nvGrpSpPr>
        <xdr:grpSpPr>
          <a:xfrm>
            <a:off x="1091880" y="1485360"/>
            <a:ext cx="464760" cy="1308960"/>
            <a:chOff x="1091880" y="1485360"/>
            <a:chExt cx="464760" cy="1308960"/>
          </a:xfrm>
        </xdr:grpSpPr>
        <xdr:sp macro="" textlink="">
          <xdr:nvSpPr>
            <xdr:cNvPr id="53" name="Textfeld 108">
              <a:extLst>
                <a:ext uri="{FF2B5EF4-FFF2-40B4-BE49-F238E27FC236}">
                  <a16:creationId xmlns:a16="http://schemas.microsoft.com/office/drawing/2014/main" id="{00000000-0008-0000-1900-000035000000}"/>
                </a:ext>
              </a:extLst>
            </xdr:cNvPr>
            <xdr:cNvSpPr/>
          </xdr:nvSpPr>
          <xdr:spPr>
            <a:xfrm>
              <a:off x="1147680" y="258084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20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4" name="Textfeld 109">
              <a:extLst>
                <a:ext uri="{FF2B5EF4-FFF2-40B4-BE49-F238E27FC236}">
                  <a16:creationId xmlns:a16="http://schemas.microsoft.com/office/drawing/2014/main" id="{00000000-0008-0000-1900-000036000000}"/>
                </a:ext>
              </a:extLst>
            </xdr:cNvPr>
            <xdr:cNvSpPr/>
          </xdr:nvSpPr>
          <xdr:spPr>
            <a:xfrm>
              <a:off x="1147680" y="236916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30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5" name="Textfeld 110">
              <a:extLst>
                <a:ext uri="{FF2B5EF4-FFF2-40B4-BE49-F238E27FC236}">
                  <a16:creationId xmlns:a16="http://schemas.microsoft.com/office/drawing/2014/main" id="{00000000-0008-0000-1900-000037000000}"/>
                </a:ext>
              </a:extLst>
            </xdr:cNvPr>
            <xdr:cNvSpPr/>
          </xdr:nvSpPr>
          <xdr:spPr>
            <a:xfrm>
              <a:off x="1147680" y="214740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40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6" name="Textfeld 111">
              <a:extLst>
                <a:ext uri="{FF2B5EF4-FFF2-40B4-BE49-F238E27FC236}">
                  <a16:creationId xmlns:a16="http://schemas.microsoft.com/office/drawing/2014/main" id="{00000000-0008-0000-1900-000038000000}"/>
                </a:ext>
              </a:extLst>
            </xdr:cNvPr>
            <xdr:cNvSpPr/>
          </xdr:nvSpPr>
          <xdr:spPr>
            <a:xfrm>
              <a:off x="1147680" y="199584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50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7" name="Textfeld 112">
              <a:extLst>
                <a:ext uri="{FF2B5EF4-FFF2-40B4-BE49-F238E27FC236}">
                  <a16:creationId xmlns:a16="http://schemas.microsoft.com/office/drawing/2014/main" id="{00000000-0008-0000-1900-000039000000}"/>
                </a:ext>
              </a:extLst>
            </xdr:cNvPr>
            <xdr:cNvSpPr/>
          </xdr:nvSpPr>
          <xdr:spPr>
            <a:xfrm>
              <a:off x="1147680" y="189972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60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8" name="Textfeld 113">
              <a:extLst>
                <a:ext uri="{FF2B5EF4-FFF2-40B4-BE49-F238E27FC236}">
                  <a16:creationId xmlns:a16="http://schemas.microsoft.com/office/drawing/2014/main" id="{00000000-0008-0000-1900-00003A000000}"/>
                </a:ext>
              </a:extLst>
            </xdr:cNvPr>
            <xdr:cNvSpPr/>
          </xdr:nvSpPr>
          <xdr:spPr>
            <a:xfrm>
              <a:off x="1147680" y="177336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80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59" name="Textfeld 114">
              <a:extLst>
                <a:ext uri="{FF2B5EF4-FFF2-40B4-BE49-F238E27FC236}">
                  <a16:creationId xmlns:a16="http://schemas.microsoft.com/office/drawing/2014/main" id="{00000000-0008-0000-1900-00003B000000}"/>
                </a:ext>
              </a:extLst>
            </xdr:cNvPr>
            <xdr:cNvSpPr/>
          </xdr:nvSpPr>
          <xdr:spPr>
            <a:xfrm>
              <a:off x="1091880" y="167220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100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0" name="Textfeld 115">
              <a:extLst>
                <a:ext uri="{FF2B5EF4-FFF2-40B4-BE49-F238E27FC236}">
                  <a16:creationId xmlns:a16="http://schemas.microsoft.com/office/drawing/2014/main" id="{00000000-0008-0000-1900-00003C000000}"/>
                </a:ext>
              </a:extLst>
            </xdr:cNvPr>
            <xdr:cNvSpPr/>
          </xdr:nvSpPr>
          <xdr:spPr>
            <a:xfrm>
              <a:off x="1107000" y="1485360"/>
              <a:ext cx="412920" cy="23256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5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kDa</a:t>
              </a:r>
              <a:endParaRPr lang="de-DE" sz="1050" b="0" u="none" strike="noStrike">
                <a:effectLst/>
                <a:uFillTx/>
                <a:latin typeface="Calibri"/>
              </a:endParaRPr>
            </a:p>
          </xdr:txBody>
        </xdr:sp>
      </xdr:grpSp>
      <xdr:pic>
        <xdr:nvPicPr>
          <xdr:cNvPr id="61" name="Grafik 16">
            <a:extLst>
              <a:ext uri="{FF2B5EF4-FFF2-40B4-BE49-F238E27FC236}">
                <a16:creationId xmlns:a16="http://schemas.microsoft.com/office/drawing/2014/main" id="{00000000-0008-0000-1900-00003D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rcRect t="10639" b="41002"/>
          <a:stretch/>
        </xdr:blipFill>
        <xdr:spPr>
          <a:xfrm>
            <a:off x="1422360" y="3268440"/>
            <a:ext cx="2571480" cy="762840"/>
          </a:xfrm>
          <a:prstGeom prst="rect">
            <a:avLst/>
          </a:prstGeom>
          <a:noFill/>
          <a:ln w="0">
            <a:noFill/>
          </a:ln>
        </xdr:spPr>
      </xdr:pic>
      <xdr:grpSp>
        <xdr:nvGrpSpPr>
          <xdr:cNvPr id="62" name="Gruppieren 17">
            <a:extLst>
              <a:ext uri="{FF2B5EF4-FFF2-40B4-BE49-F238E27FC236}">
                <a16:creationId xmlns:a16="http://schemas.microsoft.com/office/drawing/2014/main" id="{00000000-0008-0000-1900-00003E000000}"/>
              </a:ext>
            </a:extLst>
          </xdr:cNvPr>
          <xdr:cNvGrpSpPr/>
        </xdr:nvGrpSpPr>
        <xdr:grpSpPr>
          <a:xfrm>
            <a:off x="1098720" y="3084840"/>
            <a:ext cx="464400" cy="875880"/>
            <a:chOff x="1098720" y="3084840"/>
            <a:chExt cx="464400" cy="875880"/>
          </a:xfrm>
        </xdr:grpSpPr>
        <xdr:sp macro="" textlink="">
          <xdr:nvSpPr>
            <xdr:cNvPr id="63" name="Textfeld 120">
              <a:extLst>
                <a:ext uri="{FF2B5EF4-FFF2-40B4-BE49-F238E27FC236}">
                  <a16:creationId xmlns:a16="http://schemas.microsoft.com/office/drawing/2014/main" id="{00000000-0008-0000-1900-00003F000000}"/>
                </a:ext>
              </a:extLst>
            </xdr:cNvPr>
            <xdr:cNvSpPr/>
          </xdr:nvSpPr>
          <xdr:spPr>
            <a:xfrm>
              <a:off x="1154160" y="374724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40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4" name="Textfeld 121">
              <a:extLst>
                <a:ext uri="{FF2B5EF4-FFF2-40B4-BE49-F238E27FC236}">
                  <a16:creationId xmlns:a16="http://schemas.microsoft.com/office/drawing/2014/main" id="{00000000-0008-0000-1900-000040000000}"/>
                </a:ext>
              </a:extLst>
            </xdr:cNvPr>
            <xdr:cNvSpPr/>
          </xdr:nvSpPr>
          <xdr:spPr>
            <a:xfrm>
              <a:off x="1154160" y="359568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50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5" name="Textfeld 122">
              <a:extLst>
                <a:ext uri="{FF2B5EF4-FFF2-40B4-BE49-F238E27FC236}">
                  <a16:creationId xmlns:a16="http://schemas.microsoft.com/office/drawing/2014/main" id="{00000000-0008-0000-1900-000041000000}"/>
                </a:ext>
              </a:extLst>
            </xdr:cNvPr>
            <xdr:cNvSpPr/>
          </xdr:nvSpPr>
          <xdr:spPr>
            <a:xfrm>
              <a:off x="1154160" y="349920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60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6" name="Textfeld 123">
              <a:extLst>
                <a:ext uri="{FF2B5EF4-FFF2-40B4-BE49-F238E27FC236}">
                  <a16:creationId xmlns:a16="http://schemas.microsoft.com/office/drawing/2014/main" id="{00000000-0008-0000-1900-000042000000}"/>
                </a:ext>
              </a:extLst>
            </xdr:cNvPr>
            <xdr:cNvSpPr/>
          </xdr:nvSpPr>
          <xdr:spPr>
            <a:xfrm>
              <a:off x="1154160" y="337320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80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7" name="Textfeld 124">
              <a:extLst>
                <a:ext uri="{FF2B5EF4-FFF2-40B4-BE49-F238E27FC236}">
                  <a16:creationId xmlns:a16="http://schemas.microsoft.com/office/drawing/2014/main" id="{00000000-0008-0000-1900-000043000000}"/>
                </a:ext>
              </a:extLst>
            </xdr:cNvPr>
            <xdr:cNvSpPr/>
          </xdr:nvSpPr>
          <xdr:spPr>
            <a:xfrm>
              <a:off x="1098720" y="327168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100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68" name="Textfeld 125">
              <a:extLst>
                <a:ext uri="{FF2B5EF4-FFF2-40B4-BE49-F238E27FC236}">
                  <a16:creationId xmlns:a16="http://schemas.microsoft.com/office/drawing/2014/main" id="{00000000-0008-0000-1900-000044000000}"/>
                </a:ext>
              </a:extLst>
            </xdr:cNvPr>
            <xdr:cNvSpPr/>
          </xdr:nvSpPr>
          <xdr:spPr>
            <a:xfrm>
              <a:off x="1113480" y="3084840"/>
              <a:ext cx="412920" cy="23256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5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kDa</a:t>
              </a:r>
              <a:endParaRPr lang="de-DE" sz="1050" b="0" u="none" strike="noStrike">
                <a:effectLst/>
                <a:uFillTx/>
                <a:latin typeface="Calibri"/>
              </a:endParaRPr>
            </a:p>
          </xdr:txBody>
        </xdr:sp>
      </xdr:grpSp>
      <xdr:pic>
        <xdr:nvPicPr>
          <xdr:cNvPr id="69" name="Grafik 18">
            <a:extLst>
              <a:ext uri="{FF2B5EF4-FFF2-40B4-BE49-F238E27FC236}">
                <a16:creationId xmlns:a16="http://schemas.microsoft.com/office/drawing/2014/main" id="{00000000-0008-0000-1900-000045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rcRect l="10013" t="19530" r="1544" b="41912"/>
          <a:stretch/>
        </xdr:blipFill>
        <xdr:spPr>
          <a:xfrm>
            <a:off x="5245560" y="1651320"/>
            <a:ext cx="2519640" cy="1380960"/>
          </a:xfrm>
          <a:prstGeom prst="rect">
            <a:avLst/>
          </a:prstGeom>
          <a:noFill/>
          <a:ln w="0">
            <a:noFill/>
          </a:ln>
        </xdr:spPr>
      </xdr:pic>
      <xdr:sp macro="" textlink="">
        <xdr:nvSpPr>
          <xdr:cNvPr id="70" name="Textfeld 20">
            <a:extLst>
              <a:ext uri="{FF2B5EF4-FFF2-40B4-BE49-F238E27FC236}">
                <a16:creationId xmlns:a16="http://schemas.microsoft.com/office/drawing/2014/main" id="{00000000-0008-0000-1900-000046000000}"/>
              </a:ext>
            </a:extLst>
          </xdr:cNvPr>
          <xdr:cNvSpPr/>
        </xdr:nvSpPr>
        <xdr:spPr>
          <a:xfrm>
            <a:off x="6930360" y="2718720"/>
            <a:ext cx="91980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Cytochrome </a:t>
            </a:r>
            <a:r>
              <a:rPr lang="de-DE" sz="900" b="0" i="1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c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71" name="Textfeld 16">
            <a:extLst>
              <a:ext uri="{FF2B5EF4-FFF2-40B4-BE49-F238E27FC236}">
                <a16:creationId xmlns:a16="http://schemas.microsoft.com/office/drawing/2014/main" id="{00000000-0008-0000-1900-000047000000}"/>
              </a:ext>
            </a:extLst>
          </xdr:cNvPr>
          <xdr:cNvSpPr/>
        </xdr:nvSpPr>
        <xdr:spPr>
          <a:xfrm>
            <a:off x="3913200" y="3549960"/>
            <a:ext cx="57744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Tubulin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pic>
        <xdr:nvPicPr>
          <xdr:cNvPr id="72" name="Grafik 21">
            <a:extLst>
              <a:ext uri="{FF2B5EF4-FFF2-40B4-BE49-F238E27FC236}">
                <a16:creationId xmlns:a16="http://schemas.microsoft.com/office/drawing/2014/main" id="{00000000-0008-0000-1900-000048000000}"/>
              </a:ext>
            </a:extLst>
          </xdr:cNvPr>
          <xdr:cNvPicPr/>
        </xdr:nvPicPr>
        <xdr:blipFill>
          <a:blip xmlns:r="http://schemas.openxmlformats.org/officeDocument/2006/relationships" r:embed="rId4"/>
          <a:srcRect l="-534" t="22033" b="36965"/>
          <a:stretch/>
        </xdr:blipFill>
        <xdr:spPr>
          <a:xfrm>
            <a:off x="5190120" y="3248640"/>
            <a:ext cx="2585520" cy="778680"/>
          </a:xfrm>
          <a:prstGeom prst="rect">
            <a:avLst/>
          </a:prstGeom>
          <a:noFill/>
          <a:ln w="0">
            <a:noFill/>
          </a:ln>
        </xdr:spPr>
      </xdr:pic>
      <xdr:grpSp>
        <xdr:nvGrpSpPr>
          <xdr:cNvPr id="73" name="Gruppieren 22">
            <a:extLst>
              <a:ext uri="{FF2B5EF4-FFF2-40B4-BE49-F238E27FC236}">
                <a16:creationId xmlns:a16="http://schemas.microsoft.com/office/drawing/2014/main" id="{00000000-0008-0000-1900-000049000000}"/>
              </a:ext>
            </a:extLst>
          </xdr:cNvPr>
          <xdr:cNvGrpSpPr/>
        </xdr:nvGrpSpPr>
        <xdr:grpSpPr>
          <a:xfrm>
            <a:off x="4922280" y="1491480"/>
            <a:ext cx="464400" cy="1308960"/>
            <a:chOff x="4922280" y="1491480"/>
            <a:chExt cx="464400" cy="1308960"/>
          </a:xfrm>
        </xdr:grpSpPr>
        <xdr:sp macro="" textlink="">
          <xdr:nvSpPr>
            <xdr:cNvPr id="74" name="Textfeld 129">
              <a:extLst>
                <a:ext uri="{FF2B5EF4-FFF2-40B4-BE49-F238E27FC236}">
                  <a16:creationId xmlns:a16="http://schemas.microsoft.com/office/drawing/2014/main" id="{00000000-0008-0000-1900-00004A000000}"/>
                </a:ext>
              </a:extLst>
            </xdr:cNvPr>
            <xdr:cNvSpPr/>
          </xdr:nvSpPr>
          <xdr:spPr>
            <a:xfrm>
              <a:off x="4977720" y="258696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20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75" name="Textfeld 130">
              <a:extLst>
                <a:ext uri="{FF2B5EF4-FFF2-40B4-BE49-F238E27FC236}">
                  <a16:creationId xmlns:a16="http://schemas.microsoft.com/office/drawing/2014/main" id="{00000000-0008-0000-1900-00004B000000}"/>
                </a:ext>
              </a:extLst>
            </xdr:cNvPr>
            <xdr:cNvSpPr/>
          </xdr:nvSpPr>
          <xdr:spPr>
            <a:xfrm>
              <a:off x="4977720" y="237528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30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76" name="Textfeld 131">
              <a:extLst>
                <a:ext uri="{FF2B5EF4-FFF2-40B4-BE49-F238E27FC236}">
                  <a16:creationId xmlns:a16="http://schemas.microsoft.com/office/drawing/2014/main" id="{00000000-0008-0000-1900-00004C000000}"/>
                </a:ext>
              </a:extLst>
            </xdr:cNvPr>
            <xdr:cNvSpPr/>
          </xdr:nvSpPr>
          <xdr:spPr>
            <a:xfrm>
              <a:off x="4977720" y="215388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40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77" name="Textfeld 132">
              <a:extLst>
                <a:ext uri="{FF2B5EF4-FFF2-40B4-BE49-F238E27FC236}">
                  <a16:creationId xmlns:a16="http://schemas.microsoft.com/office/drawing/2014/main" id="{00000000-0008-0000-1900-00004D000000}"/>
                </a:ext>
              </a:extLst>
            </xdr:cNvPr>
            <xdr:cNvSpPr/>
          </xdr:nvSpPr>
          <xdr:spPr>
            <a:xfrm>
              <a:off x="4977720" y="200232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50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78" name="Textfeld 133">
              <a:extLst>
                <a:ext uri="{FF2B5EF4-FFF2-40B4-BE49-F238E27FC236}">
                  <a16:creationId xmlns:a16="http://schemas.microsoft.com/office/drawing/2014/main" id="{00000000-0008-0000-1900-00004E000000}"/>
                </a:ext>
              </a:extLst>
            </xdr:cNvPr>
            <xdr:cNvSpPr/>
          </xdr:nvSpPr>
          <xdr:spPr>
            <a:xfrm>
              <a:off x="4977720" y="190584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60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79" name="Textfeld 134">
              <a:extLst>
                <a:ext uri="{FF2B5EF4-FFF2-40B4-BE49-F238E27FC236}">
                  <a16:creationId xmlns:a16="http://schemas.microsoft.com/office/drawing/2014/main" id="{00000000-0008-0000-1900-00004F000000}"/>
                </a:ext>
              </a:extLst>
            </xdr:cNvPr>
            <xdr:cNvSpPr/>
          </xdr:nvSpPr>
          <xdr:spPr>
            <a:xfrm>
              <a:off x="4977720" y="176724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80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0" name="Textfeld 135">
              <a:extLst>
                <a:ext uri="{FF2B5EF4-FFF2-40B4-BE49-F238E27FC236}">
                  <a16:creationId xmlns:a16="http://schemas.microsoft.com/office/drawing/2014/main" id="{00000000-0008-0000-1900-000050000000}"/>
                </a:ext>
              </a:extLst>
            </xdr:cNvPr>
            <xdr:cNvSpPr/>
          </xdr:nvSpPr>
          <xdr:spPr>
            <a:xfrm>
              <a:off x="4922280" y="166608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100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1" name="Textfeld 136">
              <a:extLst>
                <a:ext uri="{FF2B5EF4-FFF2-40B4-BE49-F238E27FC236}">
                  <a16:creationId xmlns:a16="http://schemas.microsoft.com/office/drawing/2014/main" id="{00000000-0008-0000-1900-000051000000}"/>
                </a:ext>
              </a:extLst>
            </xdr:cNvPr>
            <xdr:cNvSpPr/>
          </xdr:nvSpPr>
          <xdr:spPr>
            <a:xfrm>
              <a:off x="4937040" y="1491480"/>
              <a:ext cx="412920" cy="23256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5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kDa</a:t>
              </a:r>
              <a:endParaRPr lang="de-DE" sz="1050" b="0" u="none" strike="noStrike">
                <a:effectLst/>
                <a:uFillTx/>
                <a:latin typeface="Calibri"/>
              </a:endParaRPr>
            </a:p>
          </xdr:txBody>
        </xdr:sp>
      </xdr:grpSp>
      <xdr:sp macro="" textlink="">
        <xdr:nvSpPr>
          <xdr:cNvPr id="82" name="Textfeld 95">
            <a:extLst>
              <a:ext uri="{FF2B5EF4-FFF2-40B4-BE49-F238E27FC236}">
                <a16:creationId xmlns:a16="http://schemas.microsoft.com/office/drawing/2014/main" id="{00000000-0008-0000-1900-000052000000}"/>
              </a:ext>
            </a:extLst>
          </xdr:cNvPr>
          <xdr:cNvSpPr/>
        </xdr:nvSpPr>
        <xdr:spPr>
          <a:xfrm>
            <a:off x="6996240" y="3552120"/>
            <a:ext cx="57744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Tubulin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grpSp>
        <xdr:nvGrpSpPr>
          <xdr:cNvPr id="83" name="Gruppieren 24">
            <a:extLst>
              <a:ext uri="{FF2B5EF4-FFF2-40B4-BE49-F238E27FC236}">
                <a16:creationId xmlns:a16="http://schemas.microsoft.com/office/drawing/2014/main" id="{00000000-0008-0000-1900-000053000000}"/>
              </a:ext>
            </a:extLst>
          </xdr:cNvPr>
          <xdr:cNvGrpSpPr/>
        </xdr:nvGrpSpPr>
        <xdr:grpSpPr>
          <a:xfrm>
            <a:off x="4874400" y="3090960"/>
            <a:ext cx="464760" cy="875880"/>
            <a:chOff x="4874400" y="3090960"/>
            <a:chExt cx="464760" cy="875880"/>
          </a:xfrm>
        </xdr:grpSpPr>
        <xdr:sp macro="" textlink="">
          <xdr:nvSpPr>
            <xdr:cNvPr id="84" name="Textfeld 138">
              <a:extLst>
                <a:ext uri="{FF2B5EF4-FFF2-40B4-BE49-F238E27FC236}">
                  <a16:creationId xmlns:a16="http://schemas.microsoft.com/office/drawing/2014/main" id="{00000000-0008-0000-1900-000054000000}"/>
                </a:ext>
              </a:extLst>
            </xdr:cNvPr>
            <xdr:cNvSpPr/>
          </xdr:nvSpPr>
          <xdr:spPr>
            <a:xfrm>
              <a:off x="4930200" y="375336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40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5" name="Textfeld 139">
              <a:extLst>
                <a:ext uri="{FF2B5EF4-FFF2-40B4-BE49-F238E27FC236}">
                  <a16:creationId xmlns:a16="http://schemas.microsoft.com/office/drawing/2014/main" id="{00000000-0008-0000-1900-000055000000}"/>
                </a:ext>
              </a:extLst>
            </xdr:cNvPr>
            <xdr:cNvSpPr/>
          </xdr:nvSpPr>
          <xdr:spPr>
            <a:xfrm>
              <a:off x="4930200" y="360180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50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6" name="Textfeld 140">
              <a:extLst>
                <a:ext uri="{FF2B5EF4-FFF2-40B4-BE49-F238E27FC236}">
                  <a16:creationId xmlns:a16="http://schemas.microsoft.com/office/drawing/2014/main" id="{00000000-0008-0000-1900-000056000000}"/>
                </a:ext>
              </a:extLst>
            </xdr:cNvPr>
            <xdr:cNvSpPr/>
          </xdr:nvSpPr>
          <xdr:spPr>
            <a:xfrm>
              <a:off x="4930200" y="350532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60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7" name="Textfeld 141">
              <a:extLst>
                <a:ext uri="{FF2B5EF4-FFF2-40B4-BE49-F238E27FC236}">
                  <a16:creationId xmlns:a16="http://schemas.microsoft.com/office/drawing/2014/main" id="{00000000-0008-0000-1900-000057000000}"/>
                </a:ext>
              </a:extLst>
            </xdr:cNvPr>
            <xdr:cNvSpPr/>
          </xdr:nvSpPr>
          <xdr:spPr>
            <a:xfrm>
              <a:off x="4930200" y="336672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80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8" name="Textfeld 142">
              <a:extLst>
                <a:ext uri="{FF2B5EF4-FFF2-40B4-BE49-F238E27FC236}">
                  <a16:creationId xmlns:a16="http://schemas.microsoft.com/office/drawing/2014/main" id="{00000000-0008-0000-1900-000058000000}"/>
                </a:ext>
              </a:extLst>
            </xdr:cNvPr>
            <xdr:cNvSpPr/>
          </xdr:nvSpPr>
          <xdr:spPr>
            <a:xfrm>
              <a:off x="4874400" y="3265560"/>
              <a:ext cx="408960" cy="21348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0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100</a:t>
              </a:r>
              <a:endParaRPr lang="de-DE" sz="1000" b="0" u="none" strike="noStrike">
                <a:effectLst/>
                <a:uFillTx/>
                <a:latin typeface="Calibri"/>
              </a:endParaRPr>
            </a:p>
          </xdr:txBody>
        </xdr:sp>
        <xdr:sp macro="" textlink="">
          <xdr:nvSpPr>
            <xdr:cNvPr id="89" name="Textfeld 143">
              <a:extLst>
                <a:ext uri="{FF2B5EF4-FFF2-40B4-BE49-F238E27FC236}">
                  <a16:creationId xmlns:a16="http://schemas.microsoft.com/office/drawing/2014/main" id="{00000000-0008-0000-1900-000059000000}"/>
                </a:ext>
              </a:extLst>
            </xdr:cNvPr>
            <xdr:cNvSpPr/>
          </xdr:nvSpPr>
          <xdr:spPr>
            <a:xfrm>
              <a:off x="4889160" y="3090960"/>
              <a:ext cx="412920" cy="232560"/>
            </a:xfrm>
            <a:prstGeom prst="rect">
              <a:avLst/>
            </a:prstGeom>
            <a:noFill/>
            <a:ln w="0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lIns="90000" tIns="45000" rIns="90000" bIns="45000" anchor="t">
              <a:spAutoFit/>
            </a:bodyPr>
            <a:lstStyle/>
            <a:p>
              <a:pPr defTabSz="457200">
                <a:lnSpc>
                  <a:spcPct val="100000"/>
                </a:lnSpc>
              </a:pPr>
              <a:r>
                <a:rPr lang="de-DE" sz="1050" b="0" u="none" strike="noStrike">
                  <a:solidFill>
                    <a:schemeClr val="dk1"/>
                  </a:solidFill>
                  <a:effectLst/>
                  <a:uFillTx/>
                  <a:latin typeface="Calibri"/>
                  <a:ea typeface="Arial"/>
                </a:rPr>
                <a:t>kDa</a:t>
              </a:r>
              <a:endParaRPr lang="de-DE" sz="1050" b="0" u="none" strike="noStrike">
                <a:effectLst/>
                <a:uFillTx/>
                <a:latin typeface="Calibri"/>
              </a:endParaRPr>
            </a:p>
          </xdr:txBody>
        </xdr:sp>
      </xdr:grpSp>
      <xdr:sp macro="" textlink="">
        <xdr:nvSpPr>
          <xdr:cNvPr id="90" name="Textfeld 144">
            <a:extLst>
              <a:ext uri="{FF2B5EF4-FFF2-40B4-BE49-F238E27FC236}">
                <a16:creationId xmlns:a16="http://schemas.microsoft.com/office/drawing/2014/main" id="{00000000-0008-0000-1900-00005A000000}"/>
              </a:ext>
            </a:extLst>
          </xdr:cNvPr>
          <xdr:cNvSpPr/>
        </xdr:nvSpPr>
        <xdr:spPr>
          <a:xfrm>
            <a:off x="1396440" y="1384200"/>
            <a:ext cx="28764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M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  <xdr:sp macro="" textlink="">
        <xdr:nvSpPr>
          <xdr:cNvPr id="91" name="Textfeld 145">
            <a:extLst>
              <a:ext uri="{FF2B5EF4-FFF2-40B4-BE49-F238E27FC236}">
                <a16:creationId xmlns:a16="http://schemas.microsoft.com/office/drawing/2014/main" id="{00000000-0008-0000-1900-00005B000000}"/>
              </a:ext>
            </a:extLst>
          </xdr:cNvPr>
          <xdr:cNvSpPr/>
        </xdr:nvSpPr>
        <xdr:spPr>
          <a:xfrm>
            <a:off x="5226480" y="1390680"/>
            <a:ext cx="287640" cy="2228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lIns="90000" tIns="45000" rIns="90000" bIns="45000" anchor="t">
            <a:spAutoFit/>
          </a:bodyPr>
          <a:lstStyle/>
          <a:p>
            <a:pPr defTabSz="457200">
              <a:lnSpc>
                <a:spcPct val="100000"/>
              </a:lnSpc>
            </a:pPr>
            <a:r>
              <a:rPr lang="de-DE" sz="900" b="0" u="none" strike="noStrike">
                <a:solidFill>
                  <a:schemeClr val="dk1"/>
                </a:solidFill>
                <a:effectLst/>
                <a:uFillTx/>
                <a:latin typeface="Arial"/>
                <a:ea typeface="Arial"/>
              </a:rPr>
              <a:t>M</a:t>
            </a:r>
            <a:endParaRPr lang="de-DE" sz="900" b="0" u="none" strike="noStrike">
              <a:effectLst/>
              <a:uFillTx/>
              <a:latin typeface="Calibri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354450</xdr:colOff>
      <xdr:row>41</xdr:row>
      <xdr:rowOff>174275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89F3BC9E-B378-6E45-A73A-A0B64DEA21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25500" y="571500"/>
          <a:ext cx="6958450" cy="741327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825480</xdr:colOff>
      <xdr:row>4</xdr:row>
      <xdr:rowOff>9360</xdr:rowOff>
    </xdr:from>
    <xdr:to>
      <xdr:col>9</xdr:col>
      <xdr:colOff>588190</xdr:colOff>
      <xdr:row>14</xdr:row>
      <xdr:rowOff>9360</xdr:rowOff>
    </xdr:to>
    <xdr:pic>
      <xdr:nvPicPr>
        <xdr:cNvPr id="92" name="Grafik 1">
          <a:extLst>
            <a:ext uri="{FF2B5EF4-FFF2-40B4-BE49-F238E27FC236}">
              <a16:creationId xmlns:a16="http://schemas.microsoft.com/office/drawing/2014/main" id="{00000000-0008-0000-2200-00005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73280" y="771480"/>
          <a:ext cx="8040240" cy="1904760"/>
        </a:xfrm>
        <a:prstGeom prst="rect">
          <a:avLst/>
        </a:prstGeom>
        <a:solidFill>
          <a:srgbClr val="FFFFFF"/>
        </a:solidFill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16</xdr:col>
      <xdr:colOff>590040</xdr:colOff>
      <xdr:row>30</xdr:row>
      <xdr:rowOff>145800</xdr:rowOff>
    </xdr:to>
    <xdr:pic>
      <xdr:nvPicPr>
        <xdr:cNvPr id="93" name="Grafik 1">
          <a:extLst>
            <a:ext uri="{FF2B5EF4-FFF2-40B4-BE49-F238E27FC236}">
              <a16:creationId xmlns:a16="http://schemas.microsoft.com/office/drawing/2014/main" id="{00000000-0008-0000-2B00-00005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33400"/>
          <a:ext cx="14153760" cy="45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505800</xdr:colOff>
      <xdr:row>7</xdr:row>
      <xdr:rowOff>0</xdr:rowOff>
    </xdr:from>
    <xdr:to>
      <xdr:col>29</xdr:col>
      <xdr:colOff>388800</xdr:colOff>
      <xdr:row>30</xdr:row>
      <xdr:rowOff>164880</xdr:rowOff>
    </xdr:to>
    <xdr:pic>
      <xdr:nvPicPr>
        <xdr:cNvPr id="94" name="Grafik 2">
          <a:extLst>
            <a:ext uri="{FF2B5EF4-FFF2-40B4-BE49-F238E27FC236}">
              <a16:creationId xmlns:a16="http://schemas.microsoft.com/office/drawing/2014/main" id="{00000000-0008-0000-2B00-00005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4069520" y="1733400"/>
          <a:ext cx="10903320" cy="4546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16</xdr:col>
      <xdr:colOff>609120</xdr:colOff>
      <xdr:row>51</xdr:row>
      <xdr:rowOff>56880</xdr:rowOff>
    </xdr:to>
    <xdr:pic>
      <xdr:nvPicPr>
        <xdr:cNvPr id="95" name="Grafik 3">
          <a:extLst>
            <a:ext uri="{FF2B5EF4-FFF2-40B4-BE49-F238E27FC236}">
              <a16:creationId xmlns:a16="http://schemas.microsoft.com/office/drawing/2014/main" id="{00000000-0008-0000-2B00-00005F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6686640"/>
          <a:ext cx="14172840" cy="3485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517320</xdr:colOff>
      <xdr:row>33</xdr:row>
      <xdr:rowOff>0</xdr:rowOff>
    </xdr:from>
    <xdr:to>
      <xdr:col>18</xdr:col>
      <xdr:colOff>548640</xdr:colOff>
      <xdr:row>51</xdr:row>
      <xdr:rowOff>18720</xdr:rowOff>
    </xdr:to>
    <xdr:pic>
      <xdr:nvPicPr>
        <xdr:cNvPr id="96" name="Grafik 4">
          <a:extLst>
            <a:ext uri="{FF2B5EF4-FFF2-40B4-BE49-F238E27FC236}">
              <a16:creationId xmlns:a16="http://schemas.microsoft.com/office/drawing/2014/main" id="{00000000-0008-0000-2B00-000060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81040" y="6686640"/>
          <a:ext cx="1726560" cy="344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16</xdr:col>
      <xdr:colOff>647280</xdr:colOff>
      <xdr:row>71</xdr:row>
      <xdr:rowOff>56880</xdr:rowOff>
    </xdr:to>
    <xdr:pic>
      <xdr:nvPicPr>
        <xdr:cNvPr id="97" name="Grafik 5">
          <a:extLst>
            <a:ext uri="{FF2B5EF4-FFF2-40B4-BE49-F238E27FC236}">
              <a16:creationId xmlns:a16="http://schemas.microsoft.com/office/drawing/2014/main" id="{00000000-0008-0000-2B00-000061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10496520"/>
          <a:ext cx="14211000" cy="3485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482040</xdr:colOff>
      <xdr:row>53</xdr:row>
      <xdr:rowOff>37440</xdr:rowOff>
    </xdr:from>
    <xdr:to>
      <xdr:col>18</xdr:col>
      <xdr:colOff>519840</xdr:colOff>
      <xdr:row>71</xdr:row>
      <xdr:rowOff>14040</xdr:rowOff>
    </xdr:to>
    <xdr:pic>
      <xdr:nvPicPr>
        <xdr:cNvPr id="98" name="Grafik 6">
          <a:extLst>
            <a:ext uri="{FF2B5EF4-FFF2-40B4-BE49-F238E27FC236}">
              <a16:creationId xmlns:a16="http://schemas.microsoft.com/office/drawing/2014/main" id="{00000000-0008-0000-2B00-000062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4045760" y="10533960"/>
          <a:ext cx="1733040" cy="340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16</xdr:col>
      <xdr:colOff>609120</xdr:colOff>
      <xdr:row>96</xdr:row>
      <xdr:rowOff>145800</xdr:rowOff>
    </xdr:to>
    <xdr:pic>
      <xdr:nvPicPr>
        <xdr:cNvPr id="99" name="Grafik 7">
          <a:extLst>
            <a:ext uri="{FF2B5EF4-FFF2-40B4-BE49-F238E27FC236}">
              <a16:creationId xmlns:a16="http://schemas.microsoft.com/office/drawing/2014/main" id="{00000000-0008-0000-2B00-000063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14306400"/>
          <a:ext cx="14172840" cy="45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498960</xdr:colOff>
      <xdr:row>73</xdr:row>
      <xdr:rowOff>0</xdr:rowOff>
    </xdr:from>
    <xdr:to>
      <xdr:col>29</xdr:col>
      <xdr:colOff>352080</xdr:colOff>
      <xdr:row>96</xdr:row>
      <xdr:rowOff>145800</xdr:rowOff>
    </xdr:to>
    <xdr:pic>
      <xdr:nvPicPr>
        <xdr:cNvPr id="100" name="Grafik 8">
          <a:extLst>
            <a:ext uri="{FF2B5EF4-FFF2-40B4-BE49-F238E27FC236}">
              <a16:creationId xmlns:a16="http://schemas.microsoft.com/office/drawing/2014/main" id="{00000000-0008-0000-2B00-000064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4062680" y="14306400"/>
          <a:ext cx="10873440" cy="45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16</xdr:col>
      <xdr:colOff>571320</xdr:colOff>
      <xdr:row>127</xdr:row>
      <xdr:rowOff>164880</xdr:rowOff>
    </xdr:to>
    <xdr:pic>
      <xdr:nvPicPr>
        <xdr:cNvPr id="101" name="Grafik 9">
          <a:extLst>
            <a:ext uri="{FF2B5EF4-FFF2-40B4-BE49-F238E27FC236}">
              <a16:creationId xmlns:a16="http://schemas.microsoft.com/office/drawing/2014/main" id="{00000000-0008-0000-2B00-000065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20269080"/>
          <a:ext cx="14135040" cy="4546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498960</xdr:colOff>
      <xdr:row>104</xdr:row>
      <xdr:rowOff>0</xdr:rowOff>
    </xdr:from>
    <xdr:to>
      <xdr:col>29</xdr:col>
      <xdr:colOff>314280</xdr:colOff>
      <xdr:row>127</xdr:row>
      <xdr:rowOff>145800</xdr:rowOff>
    </xdr:to>
    <xdr:pic>
      <xdr:nvPicPr>
        <xdr:cNvPr id="102" name="Grafik 10">
          <a:extLst>
            <a:ext uri="{FF2B5EF4-FFF2-40B4-BE49-F238E27FC236}">
              <a16:creationId xmlns:a16="http://schemas.microsoft.com/office/drawing/2014/main" id="{00000000-0008-0000-2B00-000066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14062680" y="20269080"/>
          <a:ext cx="10835640" cy="45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16</xdr:col>
      <xdr:colOff>590040</xdr:colOff>
      <xdr:row>148</xdr:row>
      <xdr:rowOff>18720</xdr:rowOff>
    </xdr:to>
    <xdr:pic>
      <xdr:nvPicPr>
        <xdr:cNvPr id="103" name="Grafik 11">
          <a:extLst>
            <a:ext uri="{FF2B5EF4-FFF2-40B4-BE49-F238E27FC236}">
              <a16:creationId xmlns:a16="http://schemas.microsoft.com/office/drawing/2014/main" id="{00000000-0008-0000-2B00-000067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25222320"/>
          <a:ext cx="14153760" cy="344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514080</xdr:colOff>
      <xdr:row>130</xdr:row>
      <xdr:rowOff>0</xdr:rowOff>
    </xdr:from>
    <xdr:to>
      <xdr:col>18</xdr:col>
      <xdr:colOff>628200</xdr:colOff>
      <xdr:row>147</xdr:row>
      <xdr:rowOff>164880</xdr:rowOff>
    </xdr:to>
    <xdr:pic>
      <xdr:nvPicPr>
        <xdr:cNvPr id="104" name="Grafik 12">
          <a:extLst>
            <a:ext uri="{FF2B5EF4-FFF2-40B4-BE49-F238E27FC236}">
              <a16:creationId xmlns:a16="http://schemas.microsoft.com/office/drawing/2014/main" id="{00000000-0008-0000-2B00-000068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14077800" y="25222320"/>
          <a:ext cx="1809360" cy="3403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16</xdr:col>
      <xdr:colOff>571320</xdr:colOff>
      <xdr:row>167</xdr:row>
      <xdr:rowOff>190080</xdr:rowOff>
    </xdr:to>
    <xdr:pic>
      <xdr:nvPicPr>
        <xdr:cNvPr id="105" name="Grafik 13">
          <a:extLst>
            <a:ext uri="{FF2B5EF4-FFF2-40B4-BE49-F238E27FC236}">
              <a16:creationId xmlns:a16="http://schemas.microsoft.com/office/drawing/2014/main" id="{00000000-0008-0000-2B00-000069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29032200"/>
          <a:ext cx="14135040" cy="342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514080</xdr:colOff>
      <xdr:row>150</xdr:row>
      <xdr:rowOff>0</xdr:rowOff>
    </xdr:from>
    <xdr:to>
      <xdr:col>18</xdr:col>
      <xdr:colOff>646920</xdr:colOff>
      <xdr:row>167</xdr:row>
      <xdr:rowOff>190080</xdr:rowOff>
    </xdr:to>
    <xdr:pic>
      <xdr:nvPicPr>
        <xdr:cNvPr id="106" name="Grafik 14">
          <a:extLst>
            <a:ext uri="{FF2B5EF4-FFF2-40B4-BE49-F238E27FC236}">
              <a16:creationId xmlns:a16="http://schemas.microsoft.com/office/drawing/2014/main" id="{00000000-0008-0000-2B00-00006A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14077800" y="29032200"/>
          <a:ext cx="1828080" cy="342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16</xdr:col>
      <xdr:colOff>590040</xdr:colOff>
      <xdr:row>193</xdr:row>
      <xdr:rowOff>164880</xdr:rowOff>
    </xdr:to>
    <xdr:pic>
      <xdr:nvPicPr>
        <xdr:cNvPr id="107" name="Grafik 15">
          <a:extLst>
            <a:ext uri="{FF2B5EF4-FFF2-40B4-BE49-F238E27FC236}">
              <a16:creationId xmlns:a16="http://schemas.microsoft.com/office/drawing/2014/main" id="{00000000-0008-0000-2B00-00006B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32842080"/>
          <a:ext cx="14153760" cy="4546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483840</xdr:colOff>
      <xdr:row>170</xdr:row>
      <xdr:rowOff>0</xdr:rowOff>
    </xdr:from>
    <xdr:to>
      <xdr:col>29</xdr:col>
      <xdr:colOff>369000</xdr:colOff>
      <xdr:row>193</xdr:row>
      <xdr:rowOff>164880</xdr:rowOff>
    </xdr:to>
    <xdr:pic>
      <xdr:nvPicPr>
        <xdr:cNvPr id="108" name="Grafik 16">
          <a:extLst>
            <a:ext uri="{FF2B5EF4-FFF2-40B4-BE49-F238E27FC236}">
              <a16:creationId xmlns:a16="http://schemas.microsoft.com/office/drawing/2014/main" id="{00000000-0008-0000-2B00-00006C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14047560" y="32842080"/>
          <a:ext cx="10905480" cy="4546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209160</xdr:colOff>
      <xdr:row>26</xdr:row>
      <xdr:rowOff>151920</xdr:rowOff>
    </xdr:to>
    <xdr:pic>
      <xdr:nvPicPr>
        <xdr:cNvPr id="109" name="Grafik 1">
          <a:extLst>
            <a:ext uri="{FF2B5EF4-FFF2-40B4-BE49-F238E27FC236}">
              <a16:creationId xmlns:a16="http://schemas.microsoft.com/office/drawing/2014/main" id="{00000000-0008-0000-2E00-00006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38120"/>
          <a:ext cx="7838640" cy="47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190080</xdr:colOff>
      <xdr:row>26</xdr:row>
      <xdr:rowOff>171000</xdr:rowOff>
    </xdr:to>
    <xdr:pic>
      <xdr:nvPicPr>
        <xdr:cNvPr id="110" name="Grafik 2">
          <a:extLst>
            <a:ext uri="{FF2B5EF4-FFF2-40B4-BE49-F238E27FC236}">
              <a16:creationId xmlns:a16="http://schemas.microsoft.com/office/drawing/2014/main" id="{00000000-0008-0000-2E00-00006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25080" y="438120"/>
          <a:ext cx="7819560" cy="474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9</xdr:col>
      <xdr:colOff>228240</xdr:colOff>
      <xdr:row>57</xdr:row>
      <xdr:rowOff>151920</xdr:rowOff>
    </xdr:to>
    <xdr:pic>
      <xdr:nvPicPr>
        <xdr:cNvPr id="111" name="Grafik 3">
          <a:extLst>
            <a:ext uri="{FF2B5EF4-FFF2-40B4-BE49-F238E27FC236}">
              <a16:creationId xmlns:a16="http://schemas.microsoft.com/office/drawing/2014/main" id="{00000000-0008-0000-2E00-00006F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6400800"/>
          <a:ext cx="7857720" cy="472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0</xdr:colOff>
      <xdr:row>33</xdr:row>
      <xdr:rowOff>0</xdr:rowOff>
    </xdr:from>
    <xdr:to>
      <xdr:col>20</xdr:col>
      <xdr:colOff>190080</xdr:colOff>
      <xdr:row>57</xdr:row>
      <xdr:rowOff>114120</xdr:rowOff>
    </xdr:to>
    <xdr:pic>
      <xdr:nvPicPr>
        <xdr:cNvPr id="112" name="Grafik 4">
          <a:extLst>
            <a:ext uri="{FF2B5EF4-FFF2-40B4-BE49-F238E27FC236}">
              <a16:creationId xmlns:a16="http://schemas.microsoft.com/office/drawing/2014/main" id="{00000000-0008-0000-2E00-000070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25080" y="6400800"/>
          <a:ext cx="7819560" cy="4686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</xdr:colOff>
      <xdr:row>8</xdr:row>
      <xdr:rowOff>177800</xdr:rowOff>
    </xdr:from>
    <xdr:to>
      <xdr:col>8</xdr:col>
      <xdr:colOff>190713</xdr:colOff>
      <xdr:row>21</xdr:row>
      <xdr:rowOff>175940</xdr:rowOff>
    </xdr:to>
    <xdr:pic>
      <xdr:nvPicPr>
        <xdr:cNvPr id="113" name="Bild 1">
          <a:extLst>
            <a:ext uri="{FF2B5EF4-FFF2-40B4-BE49-F238E27FC236}">
              <a16:creationId xmlns:a16="http://schemas.microsoft.com/office/drawing/2014/main" id="{00000000-0008-0000-3100-00007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9300" y="1689100"/>
          <a:ext cx="5401946" cy="2474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zoomScale="150" zoomScaleNormal="150" workbookViewId="0">
      <selection activeCell="H8" sqref="H8"/>
    </sheetView>
  </sheetViews>
  <sheetFormatPr baseColWidth="10" defaultColWidth="10.6640625" defaultRowHeight="15" customHeight="1" x14ac:dyDescent="0.2"/>
  <sheetData>
    <row r="1" spans="1:18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59" x14ac:dyDescent="0.55000000000000004">
      <c r="A9" s="5"/>
      <c r="B9" s="5"/>
      <c r="C9" s="5"/>
      <c r="D9" s="5"/>
      <c r="E9" s="5"/>
      <c r="F9" s="6" t="s">
        <v>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25"/>
  <sheetViews>
    <sheetView topLeftCell="A9" zoomScale="119" zoomScaleNormal="150" workbookViewId="0">
      <selection activeCell="D40" sqref="D40"/>
    </sheetView>
  </sheetViews>
  <sheetFormatPr baseColWidth="10" defaultColWidth="10.6640625" defaultRowHeight="15" customHeight="1" x14ac:dyDescent="0.2"/>
  <cols>
    <col min="2" max="2" width="15.1640625" customWidth="1"/>
    <col min="4" max="4" width="42.83203125" customWidth="1"/>
  </cols>
  <sheetData>
    <row r="3" spans="1:3" ht="16" x14ac:dyDescent="0.2">
      <c r="A3" s="311" t="s">
        <v>1299</v>
      </c>
      <c r="C3" s="311" t="s">
        <v>1300</v>
      </c>
    </row>
    <row r="20" spans="2:4" ht="15" customHeight="1" thickBot="1" x14ac:dyDescent="0.25"/>
    <row r="21" spans="2:4" ht="15" customHeight="1" thickBot="1" x14ac:dyDescent="0.25">
      <c r="B21" s="1193" t="s">
        <v>2107</v>
      </c>
      <c r="C21" s="1194"/>
      <c r="D21" s="1011" t="s">
        <v>2108</v>
      </c>
    </row>
    <row r="22" spans="2:4" ht="15" customHeight="1" x14ac:dyDescent="0.2">
      <c r="B22" s="1004" t="s">
        <v>2105</v>
      </c>
      <c r="C22" s="1005" t="s">
        <v>2111</v>
      </c>
      <c r="D22" s="1009" t="s">
        <v>2112</v>
      </c>
    </row>
    <row r="23" spans="2:4" ht="15" customHeight="1" x14ac:dyDescent="0.2">
      <c r="B23" s="1004" t="s">
        <v>2105</v>
      </c>
      <c r="C23" s="1005" t="s">
        <v>2110</v>
      </c>
      <c r="D23" s="1009" t="s">
        <v>2109</v>
      </c>
    </row>
    <row r="24" spans="2:4" ht="15" customHeight="1" x14ac:dyDescent="0.2">
      <c r="B24" s="1004"/>
      <c r="C24" s="1005"/>
      <c r="D24" s="1009"/>
    </row>
    <row r="25" spans="2:4" ht="15" customHeight="1" thickBot="1" x14ac:dyDescent="0.25">
      <c r="B25" s="1006"/>
      <c r="C25" s="1007"/>
      <c r="D25" s="1010"/>
    </row>
  </sheetData>
  <mergeCells count="1">
    <mergeCell ref="B21:C2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O150"/>
  <sheetViews>
    <sheetView zoomScale="67" zoomScaleNormal="150" workbookViewId="0">
      <selection activeCell="BB138" sqref="BB138"/>
    </sheetView>
  </sheetViews>
  <sheetFormatPr baseColWidth="10" defaultColWidth="10.6640625" defaultRowHeight="15" customHeight="1" x14ac:dyDescent="0.2"/>
  <cols>
    <col min="1" max="1" width="39.1640625" customWidth="1"/>
    <col min="3" max="3" width="36.33203125" customWidth="1"/>
    <col min="4" max="4" width="21.33203125" customWidth="1"/>
    <col min="7" max="7" width="39.1640625" customWidth="1"/>
    <col min="9" max="9" width="26.83203125" customWidth="1"/>
    <col min="10" max="10" width="21.5" customWidth="1"/>
    <col min="13" max="13" width="39.83203125" customWidth="1"/>
    <col min="15" max="15" width="26.6640625" customWidth="1"/>
    <col min="16" max="16" width="21.6640625" customWidth="1"/>
    <col min="19" max="19" width="10.83203125" customWidth="1"/>
    <col min="20" max="20" width="0.83203125" customWidth="1"/>
    <col min="24" max="24" width="38.1640625" customWidth="1"/>
    <col min="26" max="26" width="54.1640625" customWidth="1"/>
    <col min="27" max="27" width="24.5" customWidth="1"/>
    <col min="30" max="30" width="37.5" customWidth="1"/>
    <col min="32" max="32" width="42.6640625" customWidth="1"/>
    <col min="33" max="33" width="23.6640625" customWidth="1"/>
    <col min="36" max="36" width="37.83203125" customWidth="1"/>
    <col min="38" max="38" width="30.5" customWidth="1"/>
    <col min="39" max="39" width="25.1640625" customWidth="1"/>
    <col min="42" max="42" width="37.83203125" customWidth="1"/>
    <col min="43" max="43" width="15.6640625" customWidth="1"/>
    <col min="44" max="44" width="30.33203125" customWidth="1"/>
    <col min="45" max="45" width="24.1640625" customWidth="1"/>
    <col min="48" max="48" width="38" customWidth="1"/>
    <col min="49" max="49" width="11.1640625" customWidth="1"/>
    <col min="50" max="50" width="31.1640625" customWidth="1"/>
    <col min="51" max="51" width="25.33203125" customWidth="1"/>
    <col min="54" max="54" width="38" customWidth="1"/>
    <col min="56" max="56" width="30.6640625" customWidth="1"/>
    <col min="57" max="57" width="25.1640625" customWidth="1"/>
    <col min="60" max="60" width="38.6640625" customWidth="1"/>
    <col min="62" max="62" width="31" customWidth="1"/>
    <col min="63" max="63" width="24.33203125" customWidth="1"/>
    <col min="66" max="66" width="38.1640625" customWidth="1"/>
    <col min="68" max="68" width="32.1640625" customWidth="1"/>
    <col min="69" max="69" width="25.1640625" customWidth="1"/>
    <col min="72" max="72" width="40" customWidth="1"/>
    <col min="74" max="74" width="31.5" customWidth="1"/>
    <col min="75" max="75" width="23.33203125" customWidth="1"/>
    <col min="78" max="78" width="38.6640625" customWidth="1"/>
    <col min="80" max="80" width="31" customWidth="1"/>
    <col min="81" max="81" width="24.6640625" customWidth="1"/>
    <col min="84" max="84" width="38" customWidth="1"/>
    <col min="86" max="86" width="31.1640625" customWidth="1"/>
    <col min="87" max="87" width="25" customWidth="1"/>
    <col min="90" max="90" width="38.33203125" customWidth="1"/>
    <col min="92" max="92" width="27.1640625" customWidth="1"/>
    <col min="93" max="93" width="21.5" customWidth="1"/>
    <col min="111" max="111" width="19.6640625" customWidth="1"/>
  </cols>
  <sheetData>
    <row r="1" spans="1:116" ht="19.5" customHeight="1" x14ac:dyDescent="0.2">
      <c r="A1" s="1192" t="s">
        <v>1301</v>
      </c>
      <c r="B1" s="1192"/>
      <c r="C1" s="1192"/>
      <c r="D1" s="312"/>
      <c r="E1" s="87"/>
      <c r="F1" s="87"/>
      <c r="G1" s="313"/>
      <c r="H1" s="312"/>
      <c r="I1" s="312"/>
      <c r="J1" s="312"/>
      <c r="K1" s="87"/>
      <c r="L1" s="87"/>
      <c r="M1" s="313"/>
      <c r="N1" s="312"/>
      <c r="O1" s="312"/>
      <c r="P1" s="312"/>
      <c r="Q1" s="87"/>
      <c r="R1" s="87"/>
      <c r="S1" s="87"/>
      <c r="T1" s="87"/>
      <c r="U1" s="87"/>
      <c r="V1" s="87"/>
      <c r="W1" s="87"/>
      <c r="X1" s="1192" t="s">
        <v>1301</v>
      </c>
      <c r="Y1" s="1192"/>
      <c r="Z1" s="1192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1192"/>
      <c r="BB1" s="1192"/>
      <c r="BC1" s="119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2"/>
      <c r="BT1" s="312"/>
      <c r="BU1" s="313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2"/>
      <c r="CO1" s="61"/>
      <c r="CP1" s="87"/>
      <c r="CQ1" s="87"/>
      <c r="CR1" s="313"/>
      <c r="CS1" s="312"/>
      <c r="CT1" s="312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8"/>
    </row>
    <row r="2" spans="1:116" ht="19.5" customHeight="1" x14ac:dyDescent="0.2">
      <c r="A2" s="312"/>
      <c r="B2" s="312"/>
      <c r="C2" s="312"/>
      <c r="D2" s="312"/>
      <c r="E2" s="87"/>
      <c r="F2" s="87"/>
      <c r="G2" s="312"/>
      <c r="H2" s="312"/>
      <c r="I2" s="312"/>
      <c r="J2" s="312"/>
      <c r="K2" s="87"/>
      <c r="L2" s="87"/>
      <c r="M2" s="312"/>
      <c r="N2" s="312"/>
      <c r="O2" s="312"/>
      <c r="P2" s="312"/>
      <c r="Q2" s="87"/>
      <c r="R2" s="87"/>
      <c r="S2" s="87"/>
      <c r="T2" s="87"/>
      <c r="U2" s="87"/>
      <c r="V2" s="87"/>
      <c r="W2" s="87"/>
      <c r="X2" s="312"/>
      <c r="Y2" s="312"/>
      <c r="Z2" s="312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  <c r="CC2" s="312"/>
      <c r="CD2" s="312"/>
      <c r="CE2" s="312"/>
      <c r="CF2" s="312"/>
      <c r="CG2" s="312"/>
      <c r="CH2" s="312"/>
      <c r="CI2" s="312"/>
      <c r="CJ2" s="312"/>
      <c r="CK2" s="312"/>
      <c r="CL2" s="312"/>
      <c r="CM2" s="312"/>
      <c r="CN2" s="312"/>
      <c r="CO2" s="61"/>
      <c r="CP2" s="87"/>
      <c r="CQ2" s="87"/>
      <c r="CR2" s="312"/>
      <c r="CS2" s="312"/>
      <c r="CT2" s="312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8"/>
    </row>
    <row r="3" spans="1:116" ht="19.5" customHeight="1" x14ac:dyDescent="0.2">
      <c r="A3" s="4" t="s">
        <v>1302</v>
      </c>
      <c r="B3" s="312"/>
      <c r="C3" s="312"/>
      <c r="D3" s="312"/>
      <c r="E3" s="87"/>
      <c r="F3" s="87"/>
      <c r="G3" s="315"/>
      <c r="H3" s="312"/>
      <c r="I3" s="312"/>
      <c r="J3" s="312"/>
      <c r="K3" s="87"/>
      <c r="L3" s="87"/>
      <c r="M3" s="315"/>
      <c r="N3" s="312"/>
      <c r="O3" s="312"/>
      <c r="P3" s="312"/>
      <c r="Q3" s="87"/>
      <c r="R3" s="87"/>
      <c r="S3" s="87"/>
      <c r="T3" s="87"/>
      <c r="U3" s="87"/>
      <c r="V3" s="87"/>
      <c r="W3" s="87"/>
      <c r="X3" s="4" t="s">
        <v>1302</v>
      </c>
      <c r="Y3" s="312"/>
      <c r="Z3" s="312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315"/>
      <c r="BB3" s="312"/>
      <c r="BC3" s="312"/>
      <c r="BD3" s="312"/>
      <c r="BE3" s="312"/>
      <c r="BF3" s="315"/>
      <c r="BG3" s="312"/>
      <c r="BH3" s="312"/>
      <c r="BI3" s="312"/>
      <c r="BJ3" s="312"/>
      <c r="BK3" s="315"/>
      <c r="BL3" s="312"/>
      <c r="BM3" s="312"/>
      <c r="BN3" s="312"/>
      <c r="BO3" s="312"/>
      <c r="BP3" s="315"/>
      <c r="BQ3" s="312"/>
      <c r="BR3" s="312"/>
      <c r="BS3" s="312"/>
      <c r="BT3" s="312"/>
      <c r="BU3" s="315"/>
      <c r="BV3" s="312"/>
      <c r="BW3" s="312"/>
      <c r="BX3" s="312"/>
      <c r="BY3" s="312"/>
      <c r="BZ3" s="315"/>
      <c r="CA3" s="312"/>
      <c r="CB3" s="312"/>
      <c r="CC3" s="312"/>
      <c r="CD3" s="312"/>
      <c r="CE3" s="315"/>
      <c r="CF3" s="312"/>
      <c r="CG3" s="312"/>
      <c r="CH3" s="312"/>
      <c r="CI3" s="312"/>
      <c r="CJ3" s="315"/>
      <c r="CK3" s="312"/>
      <c r="CL3" s="312"/>
      <c r="CM3" s="312"/>
      <c r="CN3" s="312"/>
      <c r="CO3" s="61"/>
      <c r="CP3" s="87"/>
      <c r="CQ3" s="87"/>
      <c r="CR3" s="315"/>
      <c r="CS3" s="312"/>
      <c r="CT3" s="312"/>
      <c r="CU3" s="314"/>
      <c r="CV3" s="314"/>
      <c r="CW3" s="316"/>
      <c r="CX3" s="314"/>
      <c r="CY3" s="314"/>
      <c r="CZ3" s="314"/>
      <c r="DA3" s="314"/>
      <c r="DB3" s="316"/>
      <c r="DC3" s="314"/>
      <c r="DD3" s="314"/>
      <c r="DE3" s="314"/>
      <c r="DF3" s="314"/>
      <c r="DG3" s="316"/>
      <c r="DH3" s="314"/>
      <c r="DI3" s="314"/>
      <c r="DJ3" s="314"/>
      <c r="DK3" s="314"/>
      <c r="DL3" s="8"/>
    </row>
    <row r="4" spans="1:116" ht="19.5" customHeight="1" x14ac:dyDescent="0.2">
      <c r="A4" s="4"/>
      <c r="B4" s="312"/>
      <c r="C4" s="312"/>
      <c r="D4" s="312"/>
      <c r="E4" s="87"/>
      <c r="F4" s="87"/>
      <c r="G4" s="315"/>
      <c r="H4" s="312"/>
      <c r="I4" s="312"/>
      <c r="J4" s="312"/>
      <c r="K4" s="87"/>
      <c r="L4" s="87"/>
      <c r="M4" s="315"/>
      <c r="N4" s="312"/>
      <c r="O4" s="312"/>
      <c r="P4" s="312"/>
      <c r="Q4" s="87"/>
      <c r="R4" s="87"/>
      <c r="S4" s="317"/>
      <c r="T4" s="318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93"/>
      <c r="AU4" s="87"/>
      <c r="AV4" s="87"/>
      <c r="AW4" s="87"/>
      <c r="AX4" s="87"/>
      <c r="AY4" s="87"/>
      <c r="AZ4" s="87"/>
      <c r="BA4" s="315"/>
      <c r="BB4" s="312"/>
      <c r="BC4" s="312"/>
      <c r="BD4" s="312"/>
      <c r="BE4" s="312"/>
      <c r="BF4" s="315"/>
      <c r="BG4" s="312"/>
      <c r="BH4" s="312"/>
      <c r="BI4" s="312"/>
      <c r="BJ4" s="312"/>
      <c r="BK4" s="315"/>
      <c r="BL4" s="312"/>
      <c r="BM4" s="312"/>
      <c r="BN4" s="312"/>
      <c r="BO4" s="312"/>
      <c r="BP4" s="315"/>
      <c r="BQ4" s="312"/>
      <c r="BR4" s="319"/>
      <c r="BS4" s="312"/>
      <c r="BT4" s="312"/>
      <c r="BU4" s="315"/>
      <c r="BV4" s="312"/>
      <c r="BW4" s="312"/>
      <c r="BX4" s="312"/>
      <c r="BY4" s="312"/>
      <c r="BZ4" s="315"/>
      <c r="CA4" s="312"/>
      <c r="CB4" s="312"/>
      <c r="CC4" s="312"/>
      <c r="CD4" s="312"/>
      <c r="CE4" s="315"/>
      <c r="CF4" s="312"/>
      <c r="CG4" s="312"/>
      <c r="CH4" s="312"/>
      <c r="CI4" s="312"/>
      <c r="CJ4" s="315"/>
      <c r="CK4" s="312"/>
      <c r="CL4" s="312"/>
      <c r="CM4" s="312"/>
      <c r="CN4" s="312"/>
      <c r="CO4" s="61"/>
      <c r="CP4" s="87"/>
      <c r="CQ4" s="87"/>
      <c r="CR4" s="315"/>
      <c r="CS4" s="312"/>
      <c r="CT4" s="312"/>
      <c r="CU4" s="314"/>
      <c r="CV4" s="314"/>
      <c r="CW4" s="316"/>
      <c r="CX4" s="314"/>
      <c r="CY4" s="314"/>
      <c r="CZ4" s="314"/>
      <c r="DA4" s="314"/>
      <c r="DB4" s="316"/>
      <c r="DC4" s="314"/>
      <c r="DD4" s="314"/>
      <c r="DE4" s="314"/>
      <c r="DF4" s="314"/>
      <c r="DG4" s="316"/>
      <c r="DH4" s="314"/>
      <c r="DI4" s="314"/>
      <c r="DJ4" s="314"/>
      <c r="DK4" s="314"/>
      <c r="DL4" s="8"/>
    </row>
    <row r="5" spans="1:116" ht="19.5" customHeight="1" x14ac:dyDescent="0.2">
      <c r="A5" s="315" t="s">
        <v>1303</v>
      </c>
      <c r="B5" s="312"/>
      <c r="C5" s="312"/>
      <c r="D5" s="312"/>
      <c r="E5" s="87"/>
      <c r="F5" s="87"/>
      <c r="G5" s="315" t="s">
        <v>1303</v>
      </c>
      <c r="H5" s="312"/>
      <c r="I5" s="312"/>
      <c r="J5" s="312"/>
      <c r="K5" s="87"/>
      <c r="L5" s="87"/>
      <c r="M5" s="315" t="s">
        <v>1303</v>
      </c>
      <c r="N5" s="312"/>
      <c r="O5" s="312"/>
      <c r="P5" s="312"/>
      <c r="Q5" s="87"/>
      <c r="R5" s="87"/>
      <c r="S5" s="317"/>
      <c r="T5" s="318"/>
      <c r="U5" s="87"/>
      <c r="V5" s="87"/>
      <c r="W5" s="87"/>
      <c r="X5" s="315" t="s">
        <v>1304</v>
      </c>
      <c r="Y5" s="87"/>
      <c r="Z5" s="87"/>
      <c r="AA5" s="87"/>
      <c r="AB5" s="320"/>
      <c r="AC5" s="87"/>
      <c r="AD5" s="315" t="s">
        <v>1305</v>
      </c>
      <c r="AE5" s="87"/>
      <c r="AF5" s="87"/>
      <c r="AG5" s="87"/>
      <c r="AH5" s="320"/>
      <c r="AI5" s="87"/>
      <c r="AJ5" s="315" t="s">
        <v>1306</v>
      </c>
      <c r="AK5" s="87"/>
      <c r="AL5" s="87"/>
      <c r="AM5" s="87"/>
      <c r="AN5" s="320"/>
      <c r="AO5" s="87"/>
      <c r="AP5" s="315" t="s">
        <v>1307</v>
      </c>
      <c r="AQ5" s="87"/>
      <c r="AR5" s="87"/>
      <c r="AS5" s="87"/>
      <c r="AT5" s="93"/>
      <c r="AU5" s="87"/>
      <c r="AV5" s="315" t="s">
        <v>1304</v>
      </c>
      <c r="AW5" s="87"/>
      <c r="AX5" s="87"/>
      <c r="AY5" s="87"/>
      <c r="AZ5" s="320"/>
      <c r="BA5" s="315"/>
      <c r="BB5" s="315" t="s">
        <v>1305</v>
      </c>
      <c r="BC5" s="312"/>
      <c r="BD5" s="312"/>
      <c r="BE5" s="312"/>
      <c r="BF5" s="321"/>
      <c r="BG5" s="312"/>
      <c r="BH5" s="315" t="s">
        <v>1306</v>
      </c>
      <c r="BI5" s="312"/>
      <c r="BJ5" s="312"/>
      <c r="BK5" s="315"/>
      <c r="BL5" s="312"/>
      <c r="BM5" s="322"/>
      <c r="BN5" s="315" t="s">
        <v>1307</v>
      </c>
      <c r="BO5" s="312"/>
      <c r="BP5" s="315"/>
      <c r="BQ5" s="312"/>
      <c r="BR5" s="319"/>
      <c r="BS5" s="312"/>
      <c r="BT5" s="315" t="s">
        <v>1304</v>
      </c>
      <c r="BU5" s="315"/>
      <c r="BV5" s="312"/>
      <c r="BW5" s="312"/>
      <c r="BX5" s="323"/>
      <c r="BY5" s="312"/>
      <c r="BZ5" s="315" t="s">
        <v>1305</v>
      </c>
      <c r="CA5" s="312"/>
      <c r="CB5" s="312"/>
      <c r="CC5" s="312"/>
      <c r="CD5" s="323"/>
      <c r="CE5" s="315"/>
      <c r="CF5" s="315" t="s">
        <v>1306</v>
      </c>
      <c r="CG5" s="312"/>
      <c r="CH5" s="312"/>
      <c r="CI5" s="312"/>
      <c r="CJ5" s="321"/>
      <c r="CK5" s="312"/>
      <c r="CL5" s="315" t="s">
        <v>1307</v>
      </c>
      <c r="CM5" s="312"/>
      <c r="CN5" s="312"/>
      <c r="CO5" s="61"/>
      <c r="CP5" s="87"/>
      <c r="CQ5" s="87"/>
      <c r="CR5" s="315"/>
      <c r="CS5" s="312"/>
      <c r="CT5" s="312"/>
      <c r="CU5" s="314"/>
      <c r="CV5" s="314"/>
      <c r="CW5" s="316"/>
      <c r="CX5" s="314"/>
      <c r="CY5" s="314"/>
      <c r="CZ5" s="314"/>
      <c r="DA5" s="314"/>
      <c r="DB5" s="316"/>
      <c r="DC5" s="314"/>
      <c r="DD5" s="314"/>
      <c r="DE5" s="314"/>
      <c r="DF5" s="314"/>
      <c r="DG5" s="316"/>
      <c r="DH5" s="314"/>
      <c r="DI5" s="314"/>
      <c r="DJ5" s="314"/>
      <c r="DK5" s="314"/>
      <c r="DL5" s="8"/>
    </row>
    <row r="6" spans="1:116" ht="19.5" customHeight="1" x14ac:dyDescent="0.2">
      <c r="A6" s="312" t="s">
        <v>1308</v>
      </c>
      <c r="B6" s="312"/>
      <c r="C6" s="312"/>
      <c r="D6" s="312"/>
      <c r="E6" s="93"/>
      <c r="F6" s="87"/>
      <c r="G6" s="312" t="s">
        <v>1309</v>
      </c>
      <c r="H6" s="312"/>
      <c r="I6" s="312"/>
      <c r="J6" s="312"/>
      <c r="K6" s="93"/>
      <c r="L6" s="87"/>
      <c r="M6" s="312" t="s">
        <v>1310</v>
      </c>
      <c r="N6" s="312"/>
      <c r="O6" s="312"/>
      <c r="P6" s="312"/>
      <c r="Q6" s="87"/>
      <c r="R6" s="87"/>
      <c r="S6" s="317"/>
      <c r="T6" s="318"/>
      <c r="U6" s="87"/>
      <c r="V6" s="87"/>
      <c r="W6" s="87"/>
      <c r="X6" s="312" t="s">
        <v>1308</v>
      </c>
      <c r="Y6" s="87"/>
      <c r="Z6" s="87"/>
      <c r="AA6" s="87"/>
      <c r="AB6" s="87"/>
      <c r="AC6" s="324"/>
      <c r="AD6" s="312" t="s">
        <v>1308</v>
      </c>
      <c r="AE6" s="87"/>
      <c r="AF6" s="87"/>
      <c r="AG6" s="87"/>
      <c r="AH6" s="320"/>
      <c r="AI6" s="87"/>
      <c r="AJ6" s="312" t="s">
        <v>1308</v>
      </c>
      <c r="AK6" s="87"/>
      <c r="AL6" s="87"/>
      <c r="AM6" s="87"/>
      <c r="AN6" s="320"/>
      <c r="AO6" s="87"/>
      <c r="AP6" s="312" t="s">
        <v>1308</v>
      </c>
      <c r="AQ6" s="87"/>
      <c r="AR6" s="87"/>
      <c r="AS6" s="87"/>
      <c r="AT6" s="93"/>
      <c r="AU6" s="87"/>
      <c r="AV6" s="312" t="s">
        <v>1309</v>
      </c>
      <c r="AW6" s="87"/>
      <c r="AX6" s="87"/>
      <c r="AY6" s="87"/>
      <c r="AZ6" s="320"/>
      <c r="BA6" s="312"/>
      <c r="BB6" s="312" t="s">
        <v>1309</v>
      </c>
      <c r="BC6" s="87"/>
      <c r="BD6" s="87"/>
      <c r="BE6" s="87"/>
      <c r="BF6" s="323"/>
      <c r="BG6" s="312"/>
      <c r="BH6" s="312" t="s">
        <v>1309</v>
      </c>
      <c r="BI6" s="87"/>
      <c r="BJ6" s="87"/>
      <c r="BK6" s="87"/>
      <c r="BL6" s="312"/>
      <c r="BM6" s="322"/>
      <c r="BN6" s="312" t="s">
        <v>1309</v>
      </c>
      <c r="BO6" s="312"/>
      <c r="BP6" s="312"/>
      <c r="BQ6" s="312"/>
      <c r="BR6" s="319"/>
      <c r="BS6" s="312"/>
      <c r="BT6" s="312" t="s">
        <v>1310</v>
      </c>
      <c r="BU6" s="312"/>
      <c r="BV6" s="312"/>
      <c r="BW6" s="312"/>
      <c r="BX6" s="323"/>
      <c r="BY6" s="312"/>
      <c r="BZ6" s="312" t="s">
        <v>1310</v>
      </c>
      <c r="CA6" s="312"/>
      <c r="CB6" s="312"/>
      <c r="CC6" s="312"/>
      <c r="CD6" s="323"/>
      <c r="CE6" s="312"/>
      <c r="CF6" s="312" t="s">
        <v>1310</v>
      </c>
      <c r="CG6" s="87"/>
      <c r="CH6" s="87"/>
      <c r="CI6" s="87"/>
      <c r="CJ6" s="323"/>
      <c r="CK6" s="312"/>
      <c r="CL6" s="312" t="s">
        <v>1310</v>
      </c>
      <c r="CM6" s="87"/>
      <c r="CN6" s="87"/>
      <c r="CO6" s="87"/>
      <c r="CP6" s="87"/>
      <c r="CQ6" s="87"/>
      <c r="CR6" s="312"/>
      <c r="CS6" s="312"/>
      <c r="CT6" s="312"/>
      <c r="CU6" s="314"/>
      <c r="CV6" s="314"/>
      <c r="CW6" s="314"/>
      <c r="CX6" s="314"/>
      <c r="CY6" s="314"/>
      <c r="CZ6" s="314"/>
      <c r="DA6" s="314"/>
      <c r="DB6" s="314"/>
      <c r="DC6" s="314"/>
      <c r="DD6" s="314"/>
      <c r="DE6" s="314"/>
      <c r="DF6" s="314"/>
      <c r="DG6" s="314"/>
      <c r="DH6" s="314"/>
      <c r="DI6" s="314"/>
      <c r="DJ6" s="314"/>
      <c r="DK6" s="314"/>
      <c r="DL6" s="8"/>
    </row>
    <row r="7" spans="1:116" ht="19.5" customHeight="1" x14ac:dyDescent="0.2">
      <c r="A7" s="87"/>
      <c r="B7" s="312"/>
      <c r="C7" s="312"/>
      <c r="D7" s="312"/>
      <c r="E7" s="93"/>
      <c r="F7" s="87"/>
      <c r="G7" s="87"/>
      <c r="H7" s="312"/>
      <c r="I7" s="312"/>
      <c r="J7" s="312"/>
      <c r="K7" s="93"/>
      <c r="L7" s="87"/>
      <c r="M7" s="87"/>
      <c r="N7" s="312"/>
      <c r="O7" s="312"/>
      <c r="P7" s="312"/>
      <c r="Q7" s="87"/>
      <c r="R7" s="87"/>
      <c r="S7" s="317"/>
      <c r="T7" s="318"/>
      <c r="U7" s="87"/>
      <c r="V7" s="87"/>
      <c r="W7" s="87"/>
      <c r="X7" s="87"/>
      <c r="Y7" s="312"/>
      <c r="Z7" s="312"/>
      <c r="AA7" s="312"/>
      <c r="AB7" s="87"/>
      <c r="AC7" s="324"/>
      <c r="AD7" s="87"/>
      <c r="AE7" s="312"/>
      <c r="AF7" s="312"/>
      <c r="AG7" s="312"/>
      <c r="AH7" s="320"/>
      <c r="AI7" s="87"/>
      <c r="AJ7" s="87"/>
      <c r="AK7" s="312"/>
      <c r="AL7" s="312"/>
      <c r="AM7" s="312"/>
      <c r="AN7" s="320"/>
      <c r="AO7" s="87"/>
      <c r="AP7" s="87"/>
      <c r="AQ7" s="87"/>
      <c r="AR7" s="87"/>
      <c r="AS7" s="87"/>
      <c r="AT7" s="93"/>
      <c r="AU7" s="87"/>
      <c r="AV7" s="87"/>
      <c r="AW7" s="312"/>
      <c r="AX7" s="312"/>
      <c r="AY7" s="312"/>
      <c r="AZ7" s="323"/>
      <c r="BA7" s="87"/>
      <c r="BB7" s="87"/>
      <c r="BC7" s="312"/>
      <c r="BD7" s="312"/>
      <c r="BE7" s="312"/>
      <c r="BF7" s="320"/>
      <c r="BG7" s="87"/>
      <c r="BH7" s="87"/>
      <c r="BI7" s="312"/>
      <c r="BJ7" s="312"/>
      <c r="BK7" s="312"/>
      <c r="BL7" s="87"/>
      <c r="BM7" s="324"/>
      <c r="BN7" s="87"/>
      <c r="BO7" s="312"/>
      <c r="BP7" s="312"/>
      <c r="BQ7" s="312"/>
      <c r="BR7" s="93"/>
      <c r="BS7" s="87"/>
      <c r="BT7" s="87"/>
      <c r="BU7" s="312"/>
      <c r="BV7" s="312"/>
      <c r="BW7" s="312"/>
      <c r="BX7" s="320"/>
      <c r="BY7" s="312"/>
      <c r="BZ7" s="87"/>
      <c r="CA7" s="312"/>
      <c r="CB7" s="312"/>
      <c r="CC7" s="312"/>
      <c r="CD7" s="323"/>
      <c r="CE7" s="87"/>
      <c r="CF7" s="87"/>
      <c r="CG7" s="312"/>
      <c r="CH7" s="312"/>
      <c r="CI7" s="312"/>
      <c r="CJ7" s="320"/>
      <c r="CK7" s="87"/>
      <c r="CL7" s="87"/>
      <c r="CM7" s="312"/>
      <c r="CN7" s="312"/>
      <c r="CO7" s="312"/>
      <c r="CP7" s="312"/>
      <c r="CQ7" s="87"/>
      <c r="CR7" s="87"/>
      <c r="CS7" s="87"/>
      <c r="CT7" s="87"/>
      <c r="CV7" s="314"/>
      <c r="DA7" s="314"/>
      <c r="DF7" s="314"/>
      <c r="DL7" s="8"/>
    </row>
    <row r="8" spans="1:116" ht="19.5" customHeight="1" x14ac:dyDescent="0.2">
      <c r="A8" s="325" t="s">
        <v>1311</v>
      </c>
      <c r="B8" s="325" t="s">
        <v>1312</v>
      </c>
      <c r="C8" s="312"/>
      <c r="D8" s="312"/>
      <c r="E8" s="93"/>
      <c r="F8" s="87"/>
      <c r="G8" s="325" t="s">
        <v>1311</v>
      </c>
      <c r="H8" s="325" t="s">
        <v>1312</v>
      </c>
      <c r="I8" s="312"/>
      <c r="J8" s="312"/>
      <c r="K8" s="93"/>
      <c r="L8" s="87"/>
      <c r="M8" s="325" t="s">
        <v>1311</v>
      </c>
      <c r="N8" s="325" t="s">
        <v>1312</v>
      </c>
      <c r="O8" s="312"/>
      <c r="P8" s="312"/>
      <c r="Q8" s="87"/>
      <c r="R8" s="87"/>
      <c r="S8" s="317"/>
      <c r="T8" s="318"/>
      <c r="U8" s="87"/>
      <c r="V8" s="87"/>
      <c r="W8" s="87"/>
      <c r="X8" s="326" t="s">
        <v>1311</v>
      </c>
      <c r="Y8" s="326" t="s">
        <v>1312</v>
      </c>
      <c r="Z8" s="312"/>
      <c r="AA8" s="312"/>
      <c r="AB8" s="87"/>
      <c r="AC8" s="324"/>
      <c r="AD8" s="325" t="s">
        <v>1311</v>
      </c>
      <c r="AE8" s="325" t="s">
        <v>1312</v>
      </c>
      <c r="AF8" s="312"/>
      <c r="AG8" s="312"/>
      <c r="AH8" s="320"/>
      <c r="AI8" s="87"/>
      <c r="AJ8" s="325" t="s">
        <v>1311</v>
      </c>
      <c r="AK8" s="325" t="s">
        <v>1312</v>
      </c>
      <c r="AL8" s="312"/>
      <c r="AM8" s="312"/>
      <c r="AN8" s="320"/>
      <c r="AO8" s="87"/>
      <c r="AP8" s="325" t="s">
        <v>1311</v>
      </c>
      <c r="AQ8" s="325" t="s">
        <v>1312</v>
      </c>
      <c r="AR8" s="312"/>
      <c r="AS8" s="312"/>
      <c r="AT8" s="93"/>
      <c r="AU8" s="87"/>
      <c r="AV8" s="325" t="s">
        <v>1311</v>
      </c>
      <c r="AW8" s="325" t="s">
        <v>1312</v>
      </c>
      <c r="AX8" s="312"/>
      <c r="AY8" s="312"/>
      <c r="AZ8" s="320"/>
      <c r="BA8" s="87"/>
      <c r="BB8" s="325" t="s">
        <v>1311</v>
      </c>
      <c r="BC8" s="325" t="s">
        <v>1312</v>
      </c>
      <c r="BD8" s="312"/>
      <c r="BE8" s="312"/>
      <c r="BF8" s="320"/>
      <c r="BG8" s="87"/>
      <c r="BH8" s="325" t="s">
        <v>1311</v>
      </c>
      <c r="BI8" s="325" t="s">
        <v>1312</v>
      </c>
      <c r="BJ8" s="312"/>
      <c r="BK8" s="312"/>
      <c r="BL8" s="87"/>
      <c r="BM8" s="324"/>
      <c r="BN8" s="325" t="s">
        <v>1311</v>
      </c>
      <c r="BO8" s="325" t="s">
        <v>1312</v>
      </c>
      <c r="BP8" s="312"/>
      <c r="BQ8" s="312"/>
      <c r="BR8" s="93"/>
      <c r="BS8" s="87"/>
      <c r="BT8" s="325" t="s">
        <v>1311</v>
      </c>
      <c r="BU8" s="325" t="s">
        <v>1312</v>
      </c>
      <c r="BV8" s="312"/>
      <c r="BW8" s="312"/>
      <c r="BX8" s="320"/>
      <c r="BY8" s="312"/>
      <c r="BZ8" s="325" t="s">
        <v>1311</v>
      </c>
      <c r="CA8" s="325" t="s">
        <v>1312</v>
      </c>
      <c r="CB8" s="312"/>
      <c r="CC8" s="312"/>
      <c r="CD8" s="323"/>
      <c r="CE8" s="87"/>
      <c r="CF8" s="325" t="s">
        <v>1311</v>
      </c>
      <c r="CG8" s="325" t="s">
        <v>1312</v>
      </c>
      <c r="CH8" s="312"/>
      <c r="CI8" s="312"/>
      <c r="CJ8" s="320"/>
      <c r="CK8" s="87"/>
      <c r="CL8" s="325" t="s">
        <v>1311</v>
      </c>
      <c r="CM8" s="325" t="s">
        <v>1312</v>
      </c>
      <c r="CN8" s="312"/>
      <c r="CO8" s="312"/>
      <c r="CP8" s="312"/>
      <c r="CQ8" s="87"/>
      <c r="CR8" s="87"/>
      <c r="CS8" s="87"/>
      <c r="CT8" s="87"/>
      <c r="CV8" s="314"/>
      <c r="DA8" s="314"/>
      <c r="DF8" s="314"/>
      <c r="DL8" s="8"/>
    </row>
    <row r="9" spans="1:116" ht="19.5" customHeight="1" x14ac:dyDescent="0.2">
      <c r="A9" s="327" t="s">
        <v>1313</v>
      </c>
      <c r="B9" s="328">
        <v>2592</v>
      </c>
      <c r="C9" s="291"/>
      <c r="D9" s="312"/>
      <c r="E9" s="93"/>
      <c r="F9" s="87"/>
      <c r="G9" s="329" t="s">
        <v>1313</v>
      </c>
      <c r="H9" s="330">
        <v>3166</v>
      </c>
      <c r="I9" s="291"/>
      <c r="J9" s="312"/>
      <c r="K9" s="93"/>
      <c r="L9" s="87"/>
      <c r="M9" s="327" t="s">
        <v>1313</v>
      </c>
      <c r="N9" s="328">
        <v>8161</v>
      </c>
      <c r="O9" s="291"/>
      <c r="P9" s="312"/>
      <c r="Q9" s="87"/>
      <c r="R9" s="87"/>
      <c r="S9" s="317"/>
      <c r="T9" s="318"/>
      <c r="U9" s="87"/>
      <c r="V9" s="87"/>
      <c r="W9" s="87"/>
      <c r="X9" s="329" t="s">
        <v>1313</v>
      </c>
      <c r="Y9" s="330">
        <v>977</v>
      </c>
      <c r="Z9" s="312"/>
      <c r="AA9" s="312"/>
      <c r="AB9" s="87"/>
      <c r="AC9" s="324"/>
      <c r="AD9" s="329" t="s">
        <v>1313</v>
      </c>
      <c r="AE9" s="330">
        <v>2584</v>
      </c>
      <c r="AF9" s="312"/>
      <c r="AG9" s="312"/>
      <c r="AH9" s="320"/>
      <c r="AI9" s="87"/>
      <c r="AJ9" s="329" t="s">
        <v>1313</v>
      </c>
      <c r="AK9" s="330">
        <v>1767</v>
      </c>
      <c r="AL9" s="312"/>
      <c r="AM9" s="312"/>
      <c r="AN9" s="320"/>
      <c r="AO9" s="87"/>
      <c r="AP9" s="329" t="s">
        <v>1313</v>
      </c>
      <c r="AQ9" s="330">
        <v>1122</v>
      </c>
      <c r="AR9" s="312"/>
      <c r="AS9" s="312"/>
      <c r="AT9" s="93"/>
      <c r="AU9" s="87"/>
      <c r="AV9" s="327" t="s">
        <v>1313</v>
      </c>
      <c r="AW9" s="328">
        <v>866</v>
      </c>
      <c r="AX9" s="312"/>
      <c r="AY9" s="312"/>
      <c r="AZ9" s="320"/>
      <c r="BA9" s="87"/>
      <c r="BB9" s="329" t="s">
        <v>1313</v>
      </c>
      <c r="BC9" s="330">
        <v>2224</v>
      </c>
      <c r="BD9" s="312"/>
      <c r="BE9" s="312"/>
      <c r="BF9" s="320"/>
      <c r="BG9" s="87"/>
      <c r="BH9" s="329" t="s">
        <v>1313</v>
      </c>
      <c r="BI9" s="330">
        <v>768</v>
      </c>
      <c r="BJ9" s="312"/>
      <c r="BK9" s="312"/>
      <c r="BL9" s="87"/>
      <c r="BM9" s="324"/>
      <c r="BN9" s="329" t="s">
        <v>1313</v>
      </c>
      <c r="BO9" s="330">
        <v>530</v>
      </c>
      <c r="BP9" s="312"/>
      <c r="BQ9" s="312"/>
      <c r="BR9" s="93"/>
      <c r="BS9" s="87"/>
      <c r="BT9" s="329" t="s">
        <v>1313</v>
      </c>
      <c r="BU9" s="330">
        <v>618</v>
      </c>
      <c r="BV9" s="291"/>
      <c r="BW9" s="312"/>
      <c r="BX9" s="320"/>
      <c r="BY9" s="312"/>
      <c r="BZ9" s="329" t="s">
        <v>1313</v>
      </c>
      <c r="CA9" s="330">
        <v>1890</v>
      </c>
      <c r="CB9" s="312"/>
      <c r="CC9" s="312"/>
      <c r="CD9" s="323"/>
      <c r="CE9" s="87"/>
      <c r="CF9" s="329" t="s">
        <v>1313</v>
      </c>
      <c r="CG9" s="330">
        <v>889</v>
      </c>
      <c r="CH9" s="312"/>
      <c r="CI9" s="312"/>
      <c r="CJ9" s="320"/>
      <c r="CK9" s="87"/>
      <c r="CL9" s="329" t="s">
        <v>1313</v>
      </c>
      <c r="CM9" s="330">
        <v>1556</v>
      </c>
      <c r="CN9" s="312"/>
      <c r="CO9" s="312"/>
      <c r="CP9" s="312"/>
      <c r="CQ9" s="87"/>
      <c r="CR9" s="87"/>
      <c r="CS9" s="87"/>
      <c r="CT9" s="87"/>
      <c r="CV9" s="314"/>
      <c r="DA9" s="314"/>
      <c r="DF9" s="314"/>
      <c r="DL9" s="8"/>
    </row>
    <row r="10" spans="1:116" ht="19.5" customHeight="1" x14ac:dyDescent="0.2">
      <c r="A10" s="327" t="s">
        <v>1314</v>
      </c>
      <c r="B10" s="328">
        <v>2451</v>
      </c>
      <c r="C10" s="291"/>
      <c r="D10" s="312"/>
      <c r="E10" s="93"/>
      <c r="F10" s="87"/>
      <c r="G10" s="327" t="s">
        <v>1314</v>
      </c>
      <c r="H10" s="328">
        <v>3619</v>
      </c>
      <c r="I10" s="291"/>
      <c r="J10" s="312"/>
      <c r="K10" s="93"/>
      <c r="L10" s="87"/>
      <c r="M10" s="327" t="s">
        <v>1314</v>
      </c>
      <c r="N10" s="328">
        <v>7977</v>
      </c>
      <c r="O10" s="291"/>
      <c r="P10" s="312"/>
      <c r="Q10" s="87"/>
      <c r="R10" s="87"/>
      <c r="S10" s="317"/>
      <c r="T10" s="318"/>
      <c r="U10" s="87"/>
      <c r="V10" s="87"/>
      <c r="W10" s="87"/>
      <c r="X10" s="327" t="s">
        <v>1314</v>
      </c>
      <c r="Y10" s="328">
        <v>1136</v>
      </c>
      <c r="Z10" s="312"/>
      <c r="AA10" s="312"/>
      <c r="AB10" s="87"/>
      <c r="AC10" s="324"/>
      <c r="AD10" s="327" t="s">
        <v>1314</v>
      </c>
      <c r="AE10" s="328">
        <v>2848</v>
      </c>
      <c r="AF10" s="312"/>
      <c r="AG10" s="312"/>
      <c r="AH10" s="320"/>
      <c r="AI10" s="87"/>
      <c r="AJ10" s="327" t="s">
        <v>1314</v>
      </c>
      <c r="AK10" s="328">
        <v>1648</v>
      </c>
      <c r="AL10" s="312"/>
      <c r="AM10" s="312"/>
      <c r="AN10" s="320"/>
      <c r="AO10" s="87"/>
      <c r="AP10" s="327" t="s">
        <v>1314</v>
      </c>
      <c r="AQ10" s="328">
        <v>1220</v>
      </c>
      <c r="AR10" s="312"/>
      <c r="AS10" s="312"/>
      <c r="AT10" s="93"/>
      <c r="AU10" s="87"/>
      <c r="AV10" s="327" t="s">
        <v>1314</v>
      </c>
      <c r="AW10" s="328">
        <v>929</v>
      </c>
      <c r="AX10" s="312"/>
      <c r="AY10" s="312"/>
      <c r="AZ10" s="320"/>
      <c r="BA10" s="87"/>
      <c r="BB10" s="327" t="s">
        <v>1314</v>
      </c>
      <c r="BC10" s="328">
        <v>2294</v>
      </c>
      <c r="BD10" s="312"/>
      <c r="BE10" s="312"/>
      <c r="BF10" s="320"/>
      <c r="BG10" s="87"/>
      <c r="BH10" s="327" t="s">
        <v>1314</v>
      </c>
      <c r="BI10" s="328">
        <v>738</v>
      </c>
      <c r="BJ10" s="312"/>
      <c r="BK10" s="312"/>
      <c r="BL10" s="87"/>
      <c r="BM10" s="324"/>
      <c r="BN10" s="327" t="s">
        <v>1314</v>
      </c>
      <c r="BO10" s="328">
        <v>584</v>
      </c>
      <c r="BP10" s="312"/>
      <c r="BQ10" s="312"/>
      <c r="BR10" s="93"/>
      <c r="BS10" s="87"/>
      <c r="BT10" s="327" t="s">
        <v>1314</v>
      </c>
      <c r="BU10" s="328">
        <v>666</v>
      </c>
      <c r="BV10" s="291"/>
      <c r="BW10" s="312"/>
      <c r="BX10" s="320"/>
      <c r="BY10" s="312"/>
      <c r="BZ10" s="327" t="s">
        <v>1314</v>
      </c>
      <c r="CA10" s="328">
        <v>2019</v>
      </c>
      <c r="CB10" s="312"/>
      <c r="CC10" s="312"/>
      <c r="CD10" s="323"/>
      <c r="CE10" s="87"/>
      <c r="CF10" s="327" t="s">
        <v>1314</v>
      </c>
      <c r="CG10" s="328">
        <v>746</v>
      </c>
      <c r="CH10" s="312"/>
      <c r="CI10" s="312"/>
      <c r="CJ10" s="320"/>
      <c r="CK10" s="87"/>
      <c r="CL10" s="327" t="s">
        <v>1314</v>
      </c>
      <c r="CM10" s="328">
        <v>1674</v>
      </c>
      <c r="CN10" s="312"/>
      <c r="CO10" s="312"/>
      <c r="CP10" s="312"/>
      <c r="CQ10" s="87"/>
      <c r="CR10" s="87"/>
      <c r="CS10" s="87"/>
      <c r="CT10" s="87"/>
      <c r="CV10" s="314"/>
      <c r="DA10" s="314"/>
      <c r="DF10" s="314"/>
      <c r="DL10" s="8"/>
    </row>
    <row r="11" spans="1:116" ht="19.5" customHeight="1" x14ac:dyDescent="0.2">
      <c r="A11" s="327" t="s">
        <v>1315</v>
      </c>
      <c r="B11" s="328">
        <v>2307</v>
      </c>
      <c r="C11" s="291"/>
      <c r="D11" s="312"/>
      <c r="E11" s="93"/>
      <c r="F11" s="87"/>
      <c r="G11" s="327" t="s">
        <v>1315</v>
      </c>
      <c r="H11" s="328">
        <v>3300</v>
      </c>
      <c r="I11" s="291"/>
      <c r="J11" s="312"/>
      <c r="K11" s="93"/>
      <c r="L11" s="87"/>
      <c r="M11" s="327" t="s">
        <v>1315</v>
      </c>
      <c r="N11" s="328">
        <v>8022</v>
      </c>
      <c r="O11" s="291"/>
      <c r="P11" s="312"/>
      <c r="Q11" s="87"/>
      <c r="R11" s="87"/>
      <c r="S11" s="317"/>
      <c r="T11" s="318"/>
      <c r="U11" s="87"/>
      <c r="V11" s="87"/>
      <c r="W11" s="87"/>
      <c r="X11" s="327" t="s">
        <v>1315</v>
      </c>
      <c r="Y11" s="328">
        <v>1071</v>
      </c>
      <c r="Z11" s="312"/>
      <c r="AA11" s="312"/>
      <c r="AB11" s="87"/>
      <c r="AC11" s="324"/>
      <c r="AD11" s="327" t="s">
        <v>1315</v>
      </c>
      <c r="AE11" s="328">
        <v>2621</v>
      </c>
      <c r="AF11" s="312"/>
      <c r="AG11" s="312"/>
      <c r="AH11" s="320"/>
      <c r="AI11" s="87"/>
      <c r="AJ11" s="327" t="s">
        <v>1315</v>
      </c>
      <c r="AK11" s="328">
        <v>2171</v>
      </c>
      <c r="AL11" s="312"/>
      <c r="AM11" s="312"/>
      <c r="AN11" s="320"/>
      <c r="AO11" s="87"/>
      <c r="AP11" s="327" t="s">
        <v>1315</v>
      </c>
      <c r="AQ11" s="328">
        <v>1409</v>
      </c>
      <c r="AR11" s="312"/>
      <c r="AS11" s="312"/>
      <c r="AT11" s="93"/>
      <c r="AU11" s="87"/>
      <c r="AV11" s="327" t="s">
        <v>1315</v>
      </c>
      <c r="AW11" s="328">
        <v>893</v>
      </c>
      <c r="AX11" s="312"/>
      <c r="AY11" s="312"/>
      <c r="AZ11" s="320"/>
      <c r="BA11" s="87"/>
      <c r="BB11" s="327" t="s">
        <v>1315</v>
      </c>
      <c r="BC11" s="328">
        <v>2236</v>
      </c>
      <c r="BD11" s="312"/>
      <c r="BE11" s="312"/>
      <c r="BF11" s="320"/>
      <c r="BG11" s="87"/>
      <c r="BH11" s="327" t="s">
        <v>1315</v>
      </c>
      <c r="BI11" s="328">
        <v>858</v>
      </c>
      <c r="BJ11" s="312"/>
      <c r="BK11" s="312"/>
      <c r="BL11" s="87"/>
      <c r="BM11" s="324"/>
      <c r="BN11" s="327" t="s">
        <v>1315</v>
      </c>
      <c r="BO11" s="328">
        <v>510</v>
      </c>
      <c r="BP11" s="312"/>
      <c r="BQ11" s="312"/>
      <c r="BR11" s="93"/>
      <c r="BS11" s="87"/>
      <c r="BT11" s="327" t="s">
        <v>1315</v>
      </c>
      <c r="BU11" s="328">
        <v>656</v>
      </c>
      <c r="BV11" s="291"/>
      <c r="BW11" s="312"/>
      <c r="BX11" s="320"/>
      <c r="BY11" s="312"/>
      <c r="BZ11" s="327" t="s">
        <v>1315</v>
      </c>
      <c r="CA11" s="328">
        <v>2082</v>
      </c>
      <c r="CB11" s="312"/>
      <c r="CC11" s="312"/>
      <c r="CD11" s="323"/>
      <c r="CE11" s="87"/>
      <c r="CF11" s="327" t="s">
        <v>1315</v>
      </c>
      <c r="CG11" s="328">
        <v>716</v>
      </c>
      <c r="CH11" s="312"/>
      <c r="CI11" s="312"/>
      <c r="CJ11" s="320"/>
      <c r="CK11" s="87"/>
      <c r="CL11" s="327" t="s">
        <v>1315</v>
      </c>
      <c r="CM11" s="328">
        <v>1877</v>
      </c>
      <c r="CN11" s="312"/>
      <c r="CO11" s="312"/>
      <c r="CP11" s="312"/>
      <c r="CQ11" s="87"/>
      <c r="CR11" s="87"/>
      <c r="CS11" s="87"/>
      <c r="CT11" s="87"/>
      <c r="CV11" s="314"/>
      <c r="DA11" s="314"/>
      <c r="DF11" s="314"/>
      <c r="DL11" s="8"/>
    </row>
    <row r="12" spans="1:116" ht="19.5" customHeight="1" x14ac:dyDescent="0.2">
      <c r="A12" s="327" t="s">
        <v>1316</v>
      </c>
      <c r="B12" s="328">
        <v>2767</v>
      </c>
      <c r="C12" s="291"/>
      <c r="D12" s="312"/>
      <c r="E12" s="93"/>
      <c r="F12" s="87"/>
      <c r="G12" s="327" t="s">
        <v>1316</v>
      </c>
      <c r="H12" s="328">
        <v>3798</v>
      </c>
      <c r="I12" s="291"/>
      <c r="J12" s="312"/>
      <c r="K12" s="93"/>
      <c r="L12" s="87"/>
      <c r="M12" s="327" t="s">
        <v>1316</v>
      </c>
      <c r="N12" s="328">
        <v>9138</v>
      </c>
      <c r="O12" s="291"/>
      <c r="P12" s="312"/>
      <c r="Q12" s="87"/>
      <c r="R12" s="87"/>
      <c r="S12" s="317"/>
      <c r="T12" s="318"/>
      <c r="U12" s="87"/>
      <c r="V12" s="87"/>
      <c r="W12" s="87"/>
      <c r="X12" s="331" t="s">
        <v>1316</v>
      </c>
      <c r="Y12" s="332">
        <v>1125</v>
      </c>
      <c r="Z12" s="312"/>
      <c r="AA12" s="312"/>
      <c r="AB12" s="87"/>
      <c r="AC12" s="324"/>
      <c r="AD12" s="331" t="s">
        <v>1316</v>
      </c>
      <c r="AE12" s="332">
        <v>2483</v>
      </c>
      <c r="AF12" s="312"/>
      <c r="AG12" s="312"/>
      <c r="AH12" s="320"/>
      <c r="AI12" s="87"/>
      <c r="AJ12" s="331" t="s">
        <v>1316</v>
      </c>
      <c r="AK12" s="332">
        <v>1605</v>
      </c>
      <c r="AL12" s="312"/>
      <c r="AM12" s="312"/>
      <c r="AN12" s="320"/>
      <c r="AO12" s="87"/>
      <c r="AP12" s="331" t="s">
        <v>1316</v>
      </c>
      <c r="AQ12" s="332">
        <v>1306</v>
      </c>
      <c r="AR12" s="312"/>
      <c r="AS12" s="312"/>
      <c r="AT12" s="93"/>
      <c r="AU12" s="87"/>
      <c r="AV12" s="331" t="s">
        <v>1316</v>
      </c>
      <c r="AW12" s="332">
        <v>1002</v>
      </c>
      <c r="AX12" s="312"/>
      <c r="AY12" s="312"/>
      <c r="AZ12" s="320"/>
      <c r="BA12" s="87"/>
      <c r="BB12" s="331" t="s">
        <v>1316</v>
      </c>
      <c r="BC12" s="332">
        <v>2761</v>
      </c>
      <c r="BD12" s="312"/>
      <c r="BE12" s="312"/>
      <c r="BF12" s="320"/>
      <c r="BG12" s="87"/>
      <c r="BH12" s="331" t="s">
        <v>1316</v>
      </c>
      <c r="BI12" s="332">
        <v>805</v>
      </c>
      <c r="BJ12" s="312"/>
      <c r="BK12" s="312"/>
      <c r="BL12" s="87"/>
      <c r="BM12" s="324"/>
      <c r="BN12" s="331" t="s">
        <v>1316</v>
      </c>
      <c r="BO12" s="332">
        <v>587</v>
      </c>
      <c r="BP12" s="312"/>
      <c r="BQ12" s="312"/>
      <c r="BR12" s="93"/>
      <c r="BS12" s="87"/>
      <c r="BT12" s="327" t="s">
        <v>1316</v>
      </c>
      <c r="BU12" s="328">
        <v>636</v>
      </c>
      <c r="BV12" s="291"/>
      <c r="BW12" s="312"/>
      <c r="BX12" s="320"/>
      <c r="BY12" s="312"/>
      <c r="BZ12" s="327" t="s">
        <v>1316</v>
      </c>
      <c r="CA12" s="328">
        <v>1744</v>
      </c>
      <c r="CB12" s="312"/>
      <c r="CC12" s="312"/>
      <c r="CD12" s="323"/>
      <c r="CE12" s="87"/>
      <c r="CF12" s="327" t="s">
        <v>1316</v>
      </c>
      <c r="CG12" s="328">
        <v>709</v>
      </c>
      <c r="CH12" s="312"/>
      <c r="CI12" s="312"/>
      <c r="CJ12" s="320"/>
      <c r="CK12" s="87"/>
      <c r="CL12" s="327" t="s">
        <v>1316</v>
      </c>
      <c r="CM12" s="328">
        <v>1853</v>
      </c>
      <c r="CN12" s="312"/>
      <c r="CO12" s="312"/>
      <c r="CP12" s="312"/>
      <c r="CQ12" s="87"/>
      <c r="CR12" s="87"/>
      <c r="CS12" s="87"/>
      <c r="CT12" s="87"/>
      <c r="CV12" s="314"/>
      <c r="DA12" s="314"/>
      <c r="DF12" s="314"/>
      <c r="DL12" s="8"/>
    </row>
    <row r="13" spans="1:116" ht="19.5" customHeight="1" x14ac:dyDescent="0.2">
      <c r="A13" s="327" t="s">
        <v>1317</v>
      </c>
      <c r="B13" s="328">
        <v>12498</v>
      </c>
      <c r="C13" s="291"/>
      <c r="D13" s="312"/>
      <c r="E13" s="93"/>
      <c r="F13" s="87"/>
      <c r="G13" s="327" t="s">
        <v>1318</v>
      </c>
      <c r="H13" s="328">
        <v>5558</v>
      </c>
      <c r="I13" s="291"/>
      <c r="J13" s="312"/>
      <c r="K13" s="93"/>
      <c r="L13" s="87"/>
      <c r="M13" s="327" t="s">
        <v>1318</v>
      </c>
      <c r="N13" s="328">
        <v>7985</v>
      </c>
      <c r="O13" s="291"/>
      <c r="P13" s="312"/>
      <c r="Q13" s="87"/>
      <c r="R13" s="87"/>
      <c r="S13" s="317"/>
      <c r="T13" s="318"/>
      <c r="U13" s="87"/>
      <c r="V13" s="87"/>
      <c r="W13" s="87"/>
      <c r="X13" s="327" t="s">
        <v>1317</v>
      </c>
      <c r="Y13" s="328">
        <v>10773</v>
      </c>
      <c r="Z13" s="312"/>
      <c r="AA13" s="312"/>
      <c r="AB13" s="87"/>
      <c r="AC13" s="324"/>
      <c r="AD13" s="327" t="s">
        <v>1317</v>
      </c>
      <c r="AE13" s="328">
        <v>23255</v>
      </c>
      <c r="AF13" s="312"/>
      <c r="AG13" s="312"/>
      <c r="AH13" s="320"/>
      <c r="AI13" s="87"/>
      <c r="AJ13" s="327" t="s">
        <v>1317</v>
      </c>
      <c r="AK13" s="328">
        <v>1989</v>
      </c>
      <c r="AL13" s="312"/>
      <c r="AM13" s="312"/>
      <c r="AN13" s="320"/>
      <c r="AO13" s="87"/>
      <c r="AP13" s="327" t="s">
        <v>1317</v>
      </c>
      <c r="AQ13" s="328">
        <v>22018</v>
      </c>
      <c r="AR13" s="312"/>
      <c r="AS13" s="312"/>
      <c r="AT13" s="93"/>
      <c r="AU13" s="87"/>
      <c r="AV13" s="327" t="s">
        <v>1317</v>
      </c>
      <c r="AW13" s="328">
        <v>10925</v>
      </c>
      <c r="AX13" s="312"/>
      <c r="AY13" s="312"/>
      <c r="AZ13" s="320"/>
      <c r="BA13" s="87"/>
      <c r="BB13" s="327" t="s">
        <v>1317</v>
      </c>
      <c r="BC13" s="328">
        <v>9067</v>
      </c>
      <c r="BD13" s="312"/>
      <c r="BE13" s="312"/>
      <c r="BF13" s="320"/>
      <c r="BG13" s="87"/>
      <c r="BH13" s="327" t="s">
        <v>1317</v>
      </c>
      <c r="BI13" s="328">
        <v>1272</v>
      </c>
      <c r="BJ13" s="312"/>
      <c r="BK13" s="312"/>
      <c r="BL13" s="87"/>
      <c r="BM13" s="324"/>
      <c r="BN13" s="327" t="s">
        <v>1317</v>
      </c>
      <c r="BO13" s="328">
        <v>9342</v>
      </c>
      <c r="BP13" s="312"/>
      <c r="BQ13" s="312"/>
      <c r="BR13" s="93"/>
      <c r="BS13" s="87"/>
      <c r="BT13" s="327" t="s">
        <v>1318</v>
      </c>
      <c r="BU13" s="328">
        <v>758</v>
      </c>
      <c r="BV13" s="291"/>
      <c r="BW13" s="312"/>
      <c r="BX13" s="320"/>
      <c r="BY13" s="312"/>
      <c r="BZ13" s="327" t="s">
        <v>1318</v>
      </c>
      <c r="CA13" s="328">
        <v>2117</v>
      </c>
      <c r="CB13" s="312"/>
      <c r="CC13" s="312"/>
      <c r="CD13" s="323"/>
      <c r="CE13" s="87"/>
      <c r="CF13" s="327" t="s">
        <v>1318</v>
      </c>
      <c r="CG13" s="328">
        <v>698</v>
      </c>
      <c r="CH13" s="312"/>
      <c r="CI13" s="312"/>
      <c r="CJ13" s="320"/>
      <c r="CK13" s="87"/>
      <c r="CL13" s="327" t="s">
        <v>1318</v>
      </c>
      <c r="CM13" s="328">
        <v>1690</v>
      </c>
      <c r="CN13" s="312"/>
      <c r="CO13" s="312"/>
      <c r="CP13" s="312"/>
      <c r="CQ13" s="87"/>
      <c r="CR13" s="87"/>
      <c r="CS13" s="87"/>
      <c r="CT13" s="87"/>
      <c r="CV13" s="314"/>
      <c r="DA13" s="314"/>
      <c r="DF13" s="314"/>
      <c r="DL13" s="8"/>
    </row>
    <row r="14" spans="1:116" ht="19.5" customHeight="1" x14ac:dyDescent="0.2">
      <c r="A14" s="327" t="s">
        <v>1319</v>
      </c>
      <c r="B14" s="328">
        <v>9198</v>
      </c>
      <c r="C14" s="291"/>
      <c r="D14" s="312"/>
      <c r="E14" s="93"/>
      <c r="F14" s="87"/>
      <c r="G14" s="327" t="s">
        <v>1320</v>
      </c>
      <c r="H14" s="328">
        <v>3846</v>
      </c>
      <c r="I14" s="291"/>
      <c r="J14" s="312"/>
      <c r="K14" s="93"/>
      <c r="L14" s="87"/>
      <c r="M14" s="327" t="s">
        <v>1320</v>
      </c>
      <c r="N14" s="328">
        <v>7771</v>
      </c>
      <c r="O14" s="291"/>
      <c r="P14" s="312"/>
      <c r="Q14" s="87"/>
      <c r="R14" s="87"/>
      <c r="S14" s="317"/>
      <c r="T14" s="318"/>
      <c r="U14" s="87"/>
      <c r="V14" s="87"/>
      <c r="W14" s="87"/>
      <c r="X14" s="327" t="s">
        <v>1319</v>
      </c>
      <c r="Y14" s="328">
        <v>11494</v>
      </c>
      <c r="Z14" s="312"/>
      <c r="AA14" s="312"/>
      <c r="AB14" s="87"/>
      <c r="AC14" s="324"/>
      <c r="AD14" s="327" t="s">
        <v>1319</v>
      </c>
      <c r="AE14" s="328">
        <v>22474</v>
      </c>
      <c r="AF14" s="312"/>
      <c r="AG14" s="312"/>
      <c r="AH14" s="320"/>
      <c r="AI14" s="87"/>
      <c r="AJ14" s="327" t="s">
        <v>1319</v>
      </c>
      <c r="AK14" s="328">
        <v>1844</v>
      </c>
      <c r="AL14" s="312"/>
      <c r="AM14" s="312"/>
      <c r="AN14" s="320"/>
      <c r="AO14" s="87"/>
      <c r="AP14" s="327" t="s">
        <v>1319</v>
      </c>
      <c r="AQ14" s="328">
        <v>39152</v>
      </c>
      <c r="AR14" s="312"/>
      <c r="AS14" s="312"/>
      <c r="AT14" s="93"/>
      <c r="AU14" s="87"/>
      <c r="AV14" s="327" t="s">
        <v>1319</v>
      </c>
      <c r="AW14" s="328">
        <v>10690</v>
      </c>
      <c r="AX14" s="312"/>
      <c r="AY14" s="312"/>
      <c r="AZ14" s="320"/>
      <c r="BA14" s="87"/>
      <c r="BB14" s="327" t="s">
        <v>1319</v>
      </c>
      <c r="BC14" s="328">
        <v>12049</v>
      </c>
      <c r="BD14" s="312"/>
      <c r="BE14" s="312"/>
      <c r="BF14" s="320"/>
      <c r="BG14" s="87"/>
      <c r="BH14" s="327" t="s">
        <v>1319</v>
      </c>
      <c r="BI14" s="328">
        <v>784</v>
      </c>
      <c r="BJ14" s="312"/>
      <c r="BK14" s="312"/>
      <c r="BL14" s="87"/>
      <c r="BM14" s="324"/>
      <c r="BN14" s="327" t="s">
        <v>1319</v>
      </c>
      <c r="BO14" s="328">
        <v>8101</v>
      </c>
      <c r="BP14" s="312"/>
      <c r="BQ14" s="312"/>
      <c r="BR14" s="93"/>
      <c r="BS14" s="87"/>
      <c r="BT14" s="331" t="s">
        <v>1320</v>
      </c>
      <c r="BU14" s="332">
        <v>693</v>
      </c>
      <c r="BV14" s="291"/>
      <c r="BW14" s="312"/>
      <c r="BX14" s="320"/>
      <c r="BY14" s="312"/>
      <c r="BZ14" s="331" t="s">
        <v>1320</v>
      </c>
      <c r="CA14" s="332">
        <v>1809</v>
      </c>
      <c r="CB14" s="312"/>
      <c r="CC14" s="312"/>
      <c r="CD14" s="323"/>
      <c r="CE14" s="87"/>
      <c r="CF14" s="331" t="s">
        <v>1320</v>
      </c>
      <c r="CG14" s="332">
        <v>828</v>
      </c>
      <c r="CH14" s="312"/>
      <c r="CI14" s="312"/>
      <c r="CJ14" s="320"/>
      <c r="CK14" s="87"/>
      <c r="CL14" s="331" t="s">
        <v>1320</v>
      </c>
      <c r="CM14" s="332">
        <v>1814</v>
      </c>
      <c r="CN14" s="312"/>
      <c r="CO14" s="312"/>
      <c r="CP14" s="312"/>
      <c r="CQ14" s="87"/>
      <c r="CR14" s="87"/>
      <c r="CS14" s="87"/>
      <c r="CT14" s="87"/>
      <c r="CV14" s="314"/>
      <c r="DA14" s="314"/>
      <c r="DF14" s="314"/>
      <c r="DL14" s="8"/>
    </row>
    <row r="15" spans="1:116" ht="19.5" customHeight="1" x14ac:dyDescent="0.2">
      <c r="A15" s="327" t="s">
        <v>1321</v>
      </c>
      <c r="B15" s="328">
        <v>9079</v>
      </c>
      <c r="C15" s="291"/>
      <c r="D15" s="312"/>
      <c r="E15" s="93"/>
      <c r="F15" s="87"/>
      <c r="G15" s="327" t="s">
        <v>1322</v>
      </c>
      <c r="H15" s="328">
        <v>3290</v>
      </c>
      <c r="I15" s="291"/>
      <c r="J15" s="312"/>
      <c r="K15" s="93"/>
      <c r="L15" s="87"/>
      <c r="M15" s="327" t="s">
        <v>1322</v>
      </c>
      <c r="N15" s="328">
        <v>7347</v>
      </c>
      <c r="O15" s="291"/>
      <c r="P15" s="312"/>
      <c r="Q15" s="87"/>
      <c r="R15" s="87"/>
      <c r="S15" s="317"/>
      <c r="T15" s="318"/>
      <c r="U15" s="87"/>
      <c r="V15" s="87"/>
      <c r="W15" s="87"/>
      <c r="X15" s="327" t="s">
        <v>1321</v>
      </c>
      <c r="Y15" s="328">
        <v>10378</v>
      </c>
      <c r="Z15" s="312"/>
      <c r="AA15" s="312"/>
      <c r="AB15" s="87"/>
      <c r="AC15" s="324"/>
      <c r="AD15" s="327" t="s">
        <v>1321</v>
      </c>
      <c r="AE15" s="328">
        <v>27375</v>
      </c>
      <c r="AF15" s="312"/>
      <c r="AG15" s="312"/>
      <c r="AH15" s="320"/>
      <c r="AI15" s="87"/>
      <c r="AJ15" s="327" t="s">
        <v>1321</v>
      </c>
      <c r="AK15" s="328">
        <v>2306</v>
      </c>
      <c r="AL15" s="312"/>
      <c r="AM15" s="312"/>
      <c r="AN15" s="320"/>
      <c r="AO15" s="87"/>
      <c r="AP15" s="327" t="s">
        <v>1321</v>
      </c>
      <c r="AQ15" s="328">
        <v>19528</v>
      </c>
      <c r="AR15" s="312"/>
      <c r="AS15" s="312"/>
      <c r="AT15" s="93"/>
      <c r="AU15" s="87"/>
      <c r="AV15" s="327" t="s">
        <v>1321</v>
      </c>
      <c r="AW15" s="328">
        <v>10095</v>
      </c>
      <c r="AX15" s="312"/>
      <c r="AY15" s="312"/>
      <c r="AZ15" s="320"/>
      <c r="BA15" s="87"/>
      <c r="BB15" s="327" t="s">
        <v>1321</v>
      </c>
      <c r="BC15" s="328">
        <v>10328</v>
      </c>
      <c r="BD15" s="312"/>
      <c r="BE15" s="312"/>
      <c r="BF15" s="320"/>
      <c r="BG15" s="87"/>
      <c r="BH15" s="327" t="s">
        <v>1321</v>
      </c>
      <c r="BI15" s="328">
        <v>865</v>
      </c>
      <c r="BJ15" s="312"/>
      <c r="BK15" s="312"/>
      <c r="BL15" s="87"/>
      <c r="BM15" s="324"/>
      <c r="BN15" s="327" t="s">
        <v>1321</v>
      </c>
      <c r="BO15" s="328">
        <v>9378</v>
      </c>
      <c r="BP15" s="312"/>
      <c r="BQ15" s="312"/>
      <c r="BR15" s="93"/>
      <c r="BS15" s="87"/>
      <c r="BT15" s="327" t="s">
        <v>1317</v>
      </c>
      <c r="BU15" s="328">
        <v>4983</v>
      </c>
      <c r="BV15" s="291"/>
      <c r="BW15" s="312"/>
      <c r="BX15" s="320"/>
      <c r="BY15" s="312"/>
      <c r="BZ15" s="327" t="s">
        <v>1317</v>
      </c>
      <c r="CA15" s="328">
        <v>18142</v>
      </c>
      <c r="CB15" s="312"/>
      <c r="CC15" s="312"/>
      <c r="CD15" s="323"/>
      <c r="CE15" s="87"/>
      <c r="CF15" s="327" t="s">
        <v>1317</v>
      </c>
      <c r="CG15" s="328">
        <v>749</v>
      </c>
      <c r="CH15" s="312"/>
      <c r="CI15" s="312"/>
      <c r="CJ15" s="320"/>
      <c r="CK15" s="87"/>
      <c r="CL15" s="327" t="s">
        <v>1317</v>
      </c>
      <c r="CM15" s="328">
        <v>46602</v>
      </c>
      <c r="CN15" s="312"/>
      <c r="CO15" s="312"/>
      <c r="CP15" s="312"/>
      <c r="CQ15" s="87"/>
      <c r="CR15" s="87"/>
      <c r="CS15" s="87"/>
      <c r="CT15" s="87"/>
      <c r="CV15" s="314"/>
      <c r="DA15" s="314"/>
      <c r="DF15" s="314"/>
      <c r="DL15" s="8"/>
    </row>
    <row r="16" spans="1:116" ht="19.5" customHeight="1" x14ac:dyDescent="0.2">
      <c r="A16" s="331" t="s">
        <v>1323</v>
      </c>
      <c r="B16" s="332">
        <v>10513</v>
      </c>
      <c r="C16" s="291"/>
      <c r="D16" s="312"/>
      <c r="E16" s="93"/>
      <c r="F16" s="87"/>
      <c r="G16" s="327" t="s">
        <v>1324</v>
      </c>
      <c r="H16" s="328">
        <v>3037</v>
      </c>
      <c r="I16" s="291"/>
      <c r="J16" s="312"/>
      <c r="K16" s="93"/>
      <c r="L16" s="87"/>
      <c r="M16" s="327" t="s">
        <v>1324</v>
      </c>
      <c r="N16" s="328">
        <v>7801</v>
      </c>
      <c r="O16" s="291"/>
      <c r="P16" s="312"/>
      <c r="Q16" s="87"/>
      <c r="R16" s="87"/>
      <c r="S16" s="317"/>
      <c r="T16" s="318"/>
      <c r="U16" s="87"/>
      <c r="V16" s="87"/>
      <c r="W16" s="87"/>
      <c r="X16" s="331" t="s">
        <v>1323</v>
      </c>
      <c r="Y16" s="332">
        <v>11315</v>
      </c>
      <c r="Z16" s="312"/>
      <c r="AA16" s="312"/>
      <c r="AB16" s="87"/>
      <c r="AC16" s="324"/>
      <c r="AD16" s="331" t="s">
        <v>1323</v>
      </c>
      <c r="AE16" s="332">
        <v>21434</v>
      </c>
      <c r="AF16" s="312"/>
      <c r="AG16" s="312"/>
      <c r="AH16" s="320"/>
      <c r="AI16" s="87"/>
      <c r="AJ16" s="331" t="s">
        <v>1323</v>
      </c>
      <c r="AK16" s="332">
        <v>1844</v>
      </c>
      <c r="AL16" s="312"/>
      <c r="AM16" s="312"/>
      <c r="AN16" s="320"/>
      <c r="AO16" s="87"/>
      <c r="AP16" s="331" t="s">
        <v>1323</v>
      </c>
      <c r="AQ16" s="332">
        <v>24407</v>
      </c>
      <c r="AR16" s="312"/>
      <c r="AS16" s="312"/>
      <c r="AT16" s="93"/>
      <c r="AU16" s="87"/>
      <c r="AV16" s="331" t="s">
        <v>1323</v>
      </c>
      <c r="AW16" s="332">
        <v>11016</v>
      </c>
      <c r="AX16" s="312"/>
      <c r="AY16" s="312"/>
      <c r="AZ16" s="320"/>
      <c r="BA16" s="87"/>
      <c r="BB16" s="331" t="s">
        <v>1323</v>
      </c>
      <c r="BC16" s="332">
        <v>8846</v>
      </c>
      <c r="BD16" s="312"/>
      <c r="BE16" s="312"/>
      <c r="BF16" s="320"/>
      <c r="BG16" s="87"/>
      <c r="BH16" s="331" t="s">
        <v>1323</v>
      </c>
      <c r="BI16" s="332">
        <v>787</v>
      </c>
      <c r="BJ16" s="312"/>
      <c r="BK16" s="312"/>
      <c r="BL16" s="87"/>
      <c r="BM16" s="324"/>
      <c r="BN16" s="331" t="s">
        <v>1323</v>
      </c>
      <c r="BO16" s="332">
        <v>9216</v>
      </c>
      <c r="BP16" s="312"/>
      <c r="BQ16" s="312"/>
      <c r="BR16" s="93"/>
      <c r="BS16" s="87"/>
      <c r="BT16" s="327" t="s">
        <v>1319</v>
      </c>
      <c r="BU16" s="328">
        <v>4741</v>
      </c>
      <c r="BV16" s="291"/>
      <c r="BW16" s="312"/>
      <c r="BX16" s="320"/>
      <c r="BY16" s="312"/>
      <c r="BZ16" s="327" t="s">
        <v>1319</v>
      </c>
      <c r="CA16" s="328">
        <v>17680</v>
      </c>
      <c r="CB16" s="312"/>
      <c r="CC16" s="312"/>
      <c r="CD16" s="323"/>
      <c r="CE16" s="87"/>
      <c r="CF16" s="327" t="s">
        <v>1319</v>
      </c>
      <c r="CG16" s="328">
        <v>696</v>
      </c>
      <c r="CH16" s="312"/>
      <c r="CI16" s="312"/>
      <c r="CJ16" s="320"/>
      <c r="CK16" s="87"/>
      <c r="CL16" s="327" t="s">
        <v>1319</v>
      </c>
      <c r="CM16" s="328">
        <v>46493</v>
      </c>
      <c r="CN16" s="312"/>
      <c r="CO16" s="312"/>
      <c r="CP16" s="312"/>
      <c r="CQ16" s="87"/>
      <c r="CR16" s="87"/>
      <c r="CS16" s="87"/>
      <c r="CT16" s="87"/>
      <c r="CV16" s="314"/>
      <c r="DA16" s="314"/>
      <c r="DF16" s="314"/>
      <c r="DL16" s="8"/>
    </row>
    <row r="17" spans="1:116" ht="19.5" customHeight="1" x14ac:dyDescent="0.2">
      <c r="A17" s="327" t="s">
        <v>1325</v>
      </c>
      <c r="B17" s="328">
        <v>2289</v>
      </c>
      <c r="C17" s="291"/>
      <c r="D17" s="312"/>
      <c r="E17" s="93"/>
      <c r="F17" s="87"/>
      <c r="G17" s="327" t="s">
        <v>1326</v>
      </c>
      <c r="H17" s="328">
        <v>3371</v>
      </c>
      <c r="I17" s="291"/>
      <c r="J17" s="312"/>
      <c r="K17" s="93"/>
      <c r="L17" s="87"/>
      <c r="M17" s="327" t="s">
        <v>1326</v>
      </c>
      <c r="N17" s="328">
        <v>7171</v>
      </c>
      <c r="O17" s="291"/>
      <c r="P17" s="312"/>
      <c r="Q17" s="87"/>
      <c r="R17" s="87"/>
      <c r="S17" s="317"/>
      <c r="T17" s="318"/>
      <c r="U17" s="87"/>
      <c r="V17" s="87"/>
      <c r="W17" s="87"/>
      <c r="X17" s="327" t="s">
        <v>1325</v>
      </c>
      <c r="Y17" s="328">
        <v>5687</v>
      </c>
      <c r="Z17" s="312"/>
      <c r="AA17" s="312"/>
      <c r="AB17" s="87"/>
      <c r="AC17" s="324"/>
      <c r="AD17" s="327" t="s">
        <v>1325</v>
      </c>
      <c r="AE17" s="328">
        <v>19807</v>
      </c>
      <c r="AF17" s="312"/>
      <c r="AG17" s="312"/>
      <c r="AH17" s="320"/>
      <c r="AI17" s="87"/>
      <c r="AJ17" s="327" t="s">
        <v>1325</v>
      </c>
      <c r="AK17" s="328">
        <v>760</v>
      </c>
      <c r="AL17" s="312"/>
      <c r="AM17" s="312"/>
      <c r="AN17" s="320"/>
      <c r="AO17" s="87"/>
      <c r="AP17" s="327" t="s">
        <v>1325</v>
      </c>
      <c r="AQ17" s="328">
        <v>4193</v>
      </c>
      <c r="AR17" s="312"/>
      <c r="AS17" s="312"/>
      <c r="AT17" s="93"/>
      <c r="AU17" s="87"/>
      <c r="AV17" s="327" t="s">
        <v>1325</v>
      </c>
      <c r="AW17" s="328">
        <v>2749</v>
      </c>
      <c r="AX17" s="312"/>
      <c r="AY17" s="312"/>
      <c r="AZ17" s="320"/>
      <c r="BA17" s="87"/>
      <c r="BB17" s="327" t="s">
        <v>1325</v>
      </c>
      <c r="BC17" s="328">
        <v>9544</v>
      </c>
      <c r="BD17" s="312"/>
      <c r="BE17" s="312"/>
      <c r="BF17" s="320"/>
      <c r="BG17" s="87"/>
      <c r="BH17" s="327" t="s">
        <v>1325</v>
      </c>
      <c r="BI17" s="328">
        <v>287</v>
      </c>
      <c r="BJ17" s="312"/>
      <c r="BK17" s="312"/>
      <c r="BL17" s="87"/>
      <c r="BM17" s="324"/>
      <c r="BN17" s="327" t="s">
        <v>1325</v>
      </c>
      <c r="BO17" s="328">
        <v>885</v>
      </c>
      <c r="BP17" s="312"/>
      <c r="BQ17" s="312"/>
      <c r="BR17" s="93"/>
      <c r="BS17" s="87"/>
      <c r="BT17" s="327" t="s">
        <v>1321</v>
      </c>
      <c r="BU17" s="328">
        <v>4547</v>
      </c>
      <c r="BV17" s="291"/>
      <c r="BW17" s="312"/>
      <c r="BX17" s="320"/>
      <c r="BY17" s="312"/>
      <c r="BZ17" s="327" t="s">
        <v>1321</v>
      </c>
      <c r="CA17" s="328">
        <v>18596</v>
      </c>
      <c r="CB17" s="312"/>
      <c r="CC17" s="312"/>
      <c r="CD17" s="323"/>
      <c r="CE17" s="87"/>
      <c r="CF17" s="327" t="s">
        <v>1321</v>
      </c>
      <c r="CG17" s="328">
        <v>780</v>
      </c>
      <c r="CH17" s="312"/>
      <c r="CI17" s="312"/>
      <c r="CJ17" s="320"/>
      <c r="CK17" s="87"/>
      <c r="CL17" s="327" t="s">
        <v>1321</v>
      </c>
      <c r="CM17" s="328">
        <v>46437</v>
      </c>
      <c r="CN17" s="312"/>
      <c r="CO17" s="312"/>
      <c r="CP17" s="312"/>
      <c r="CQ17" s="87"/>
      <c r="CR17" s="87"/>
      <c r="CS17" s="87"/>
      <c r="CT17" s="87"/>
      <c r="CV17" s="314"/>
      <c r="DA17" s="314"/>
      <c r="DF17" s="314"/>
      <c r="DL17" s="8"/>
    </row>
    <row r="18" spans="1:116" ht="19.5" customHeight="1" x14ac:dyDescent="0.2">
      <c r="A18" s="327" t="s">
        <v>1327</v>
      </c>
      <c r="B18" s="328">
        <v>2122</v>
      </c>
      <c r="C18" s="291"/>
      <c r="D18" s="312"/>
      <c r="E18" s="93"/>
      <c r="F18" s="87"/>
      <c r="G18" s="327" t="s">
        <v>1328</v>
      </c>
      <c r="H18" s="328">
        <v>3285</v>
      </c>
      <c r="I18" s="291"/>
      <c r="J18" s="312"/>
      <c r="K18" s="93"/>
      <c r="L18" s="87"/>
      <c r="M18" s="327" t="s">
        <v>1328</v>
      </c>
      <c r="N18" s="328">
        <v>7431</v>
      </c>
      <c r="O18" s="291"/>
      <c r="P18" s="312"/>
      <c r="Q18" s="87"/>
      <c r="R18" s="87"/>
      <c r="S18" s="317"/>
      <c r="T18" s="318"/>
      <c r="U18" s="87"/>
      <c r="V18" s="87"/>
      <c r="W18" s="87"/>
      <c r="X18" s="327" t="s">
        <v>1327</v>
      </c>
      <c r="Y18" s="328">
        <v>4893</v>
      </c>
      <c r="Z18" s="312"/>
      <c r="AA18" s="312"/>
      <c r="AB18" s="87"/>
      <c r="AC18" s="324"/>
      <c r="AD18" s="327" t="s">
        <v>1327</v>
      </c>
      <c r="AE18" s="328">
        <v>18127</v>
      </c>
      <c r="AF18" s="312"/>
      <c r="AG18" s="312"/>
      <c r="AH18" s="320"/>
      <c r="AI18" s="87"/>
      <c r="AJ18" s="327" t="s">
        <v>1327</v>
      </c>
      <c r="AK18" s="328">
        <v>749</v>
      </c>
      <c r="AL18" s="312"/>
      <c r="AM18" s="312"/>
      <c r="AN18" s="320"/>
      <c r="AO18" s="87"/>
      <c r="AP18" s="327" t="s">
        <v>1327</v>
      </c>
      <c r="AQ18" s="328">
        <v>3562</v>
      </c>
      <c r="AR18" s="312"/>
      <c r="AS18" s="312"/>
      <c r="AT18" s="93"/>
      <c r="AU18" s="87"/>
      <c r="AV18" s="327" t="s">
        <v>1327</v>
      </c>
      <c r="AW18" s="328">
        <v>3372</v>
      </c>
      <c r="AX18" s="312"/>
      <c r="AY18" s="312"/>
      <c r="AZ18" s="320"/>
      <c r="BA18" s="87"/>
      <c r="BB18" s="327" t="s">
        <v>1327</v>
      </c>
      <c r="BC18" s="328">
        <v>9758</v>
      </c>
      <c r="BD18" s="312"/>
      <c r="BE18" s="312"/>
      <c r="BF18" s="320"/>
      <c r="BG18" s="87"/>
      <c r="BH18" s="327" t="s">
        <v>1327</v>
      </c>
      <c r="BI18" s="328">
        <v>340</v>
      </c>
      <c r="BJ18" s="312"/>
      <c r="BK18" s="312"/>
      <c r="BL18" s="87"/>
      <c r="BM18" s="324"/>
      <c r="BN18" s="327" t="s">
        <v>1327</v>
      </c>
      <c r="BO18" s="328">
        <v>1020</v>
      </c>
      <c r="BP18" s="312"/>
      <c r="BQ18" s="312"/>
      <c r="BR18" s="93"/>
      <c r="BS18" s="87"/>
      <c r="BT18" s="327" t="s">
        <v>1323</v>
      </c>
      <c r="BU18" s="328">
        <v>4515</v>
      </c>
      <c r="BV18" s="291"/>
      <c r="BW18" s="312"/>
      <c r="BX18" s="320"/>
      <c r="BY18" s="312"/>
      <c r="BZ18" s="327" t="s">
        <v>1323</v>
      </c>
      <c r="CA18" s="328">
        <v>17655</v>
      </c>
      <c r="CB18" s="312"/>
      <c r="CC18" s="312"/>
      <c r="CD18" s="323"/>
      <c r="CE18" s="87"/>
      <c r="CF18" s="327" t="s">
        <v>1323</v>
      </c>
      <c r="CG18" s="328">
        <v>732</v>
      </c>
      <c r="CH18" s="312"/>
      <c r="CI18" s="312"/>
      <c r="CJ18" s="320"/>
      <c r="CK18" s="87"/>
      <c r="CL18" s="327" t="s">
        <v>1323</v>
      </c>
      <c r="CM18" s="328">
        <v>47691</v>
      </c>
      <c r="CN18" s="312"/>
      <c r="CO18" s="312"/>
      <c r="CP18" s="312"/>
      <c r="CQ18" s="87"/>
      <c r="CR18" s="87"/>
      <c r="CS18" s="87"/>
      <c r="CT18" s="87"/>
      <c r="CV18" s="314"/>
      <c r="DA18" s="314"/>
      <c r="DF18" s="314"/>
      <c r="DL18" s="8"/>
    </row>
    <row r="19" spans="1:116" ht="19.5" customHeight="1" x14ac:dyDescent="0.2">
      <c r="A19" s="327" t="s">
        <v>1329</v>
      </c>
      <c r="B19" s="328">
        <v>1757</v>
      </c>
      <c r="C19" s="291"/>
      <c r="D19" s="312"/>
      <c r="E19" s="93"/>
      <c r="F19" s="87"/>
      <c r="G19" s="327" t="s">
        <v>1330</v>
      </c>
      <c r="H19" s="328">
        <v>5424</v>
      </c>
      <c r="I19" s="291"/>
      <c r="J19" s="312"/>
      <c r="K19" s="93"/>
      <c r="L19" s="87"/>
      <c r="M19" s="327" t="s">
        <v>1330</v>
      </c>
      <c r="N19" s="328">
        <v>7205</v>
      </c>
      <c r="O19" s="291"/>
      <c r="P19" s="312"/>
      <c r="Q19" s="87"/>
      <c r="R19" s="87"/>
      <c r="S19" s="317"/>
      <c r="T19" s="318"/>
      <c r="U19" s="87"/>
      <c r="V19" s="87"/>
      <c r="W19" s="87"/>
      <c r="X19" s="327" t="s">
        <v>1329</v>
      </c>
      <c r="Y19" s="328">
        <v>4936</v>
      </c>
      <c r="Z19" s="312"/>
      <c r="AA19" s="312"/>
      <c r="AB19" s="87"/>
      <c r="AC19" s="324"/>
      <c r="AD19" s="327" t="s">
        <v>1329</v>
      </c>
      <c r="AE19" s="328">
        <v>18112</v>
      </c>
      <c r="AF19" s="312"/>
      <c r="AG19" s="312"/>
      <c r="AH19" s="320"/>
      <c r="AI19" s="87"/>
      <c r="AJ19" s="327" t="s">
        <v>1329</v>
      </c>
      <c r="AK19" s="328">
        <v>716</v>
      </c>
      <c r="AL19" s="312"/>
      <c r="AM19" s="312"/>
      <c r="AN19" s="320"/>
      <c r="AO19" s="87"/>
      <c r="AP19" s="327" t="s">
        <v>1329</v>
      </c>
      <c r="AQ19" s="328">
        <v>3760</v>
      </c>
      <c r="AR19" s="312"/>
      <c r="AS19" s="312"/>
      <c r="AT19" s="93"/>
      <c r="AU19" s="87"/>
      <c r="AV19" s="327" t="s">
        <v>1329</v>
      </c>
      <c r="AW19" s="328">
        <v>4142</v>
      </c>
      <c r="AX19" s="312"/>
      <c r="AY19" s="312"/>
      <c r="AZ19" s="320"/>
      <c r="BA19" s="87"/>
      <c r="BB19" s="327" t="s">
        <v>1329</v>
      </c>
      <c r="BC19" s="328">
        <v>9679</v>
      </c>
      <c r="BD19" s="312"/>
      <c r="BE19" s="312"/>
      <c r="BF19" s="320"/>
      <c r="BG19" s="87"/>
      <c r="BH19" s="327" t="s">
        <v>1329</v>
      </c>
      <c r="BI19" s="328">
        <v>289</v>
      </c>
      <c r="BJ19" s="312"/>
      <c r="BK19" s="312"/>
      <c r="BL19" s="87"/>
      <c r="BM19" s="324"/>
      <c r="BN19" s="327" t="s">
        <v>1329</v>
      </c>
      <c r="BO19" s="328">
        <v>946</v>
      </c>
      <c r="BP19" s="312"/>
      <c r="BQ19" s="312"/>
      <c r="BR19" s="93"/>
      <c r="BS19" s="87"/>
      <c r="BT19" s="327" t="s">
        <v>1331</v>
      </c>
      <c r="BU19" s="328">
        <v>4625</v>
      </c>
      <c r="BV19" s="291"/>
      <c r="BW19" s="312"/>
      <c r="BX19" s="320"/>
      <c r="BY19" s="312"/>
      <c r="BZ19" s="327" t="s">
        <v>1331</v>
      </c>
      <c r="CA19" s="328">
        <v>16329</v>
      </c>
      <c r="CB19" s="312"/>
      <c r="CC19" s="312"/>
      <c r="CD19" s="323"/>
      <c r="CE19" s="87"/>
      <c r="CF19" s="327" t="s">
        <v>1331</v>
      </c>
      <c r="CG19" s="328">
        <v>679</v>
      </c>
      <c r="CH19" s="312"/>
      <c r="CI19" s="312"/>
      <c r="CJ19" s="320"/>
      <c r="CK19" s="87"/>
      <c r="CL19" s="327" t="s">
        <v>1331</v>
      </c>
      <c r="CM19" s="328">
        <v>46962</v>
      </c>
      <c r="CN19" s="312"/>
      <c r="CO19" s="312"/>
      <c r="CP19" s="312"/>
      <c r="CQ19" s="87"/>
      <c r="CR19" s="87"/>
      <c r="CS19" s="87"/>
      <c r="CT19" s="87"/>
      <c r="CV19" s="314"/>
      <c r="DA19" s="314"/>
      <c r="DF19" s="314"/>
      <c r="DL19" s="8"/>
    </row>
    <row r="20" spans="1:116" ht="19.5" customHeight="1" x14ac:dyDescent="0.2">
      <c r="A20" s="331" t="s">
        <v>1332</v>
      </c>
      <c r="B20" s="332">
        <v>1903</v>
      </c>
      <c r="C20" s="291"/>
      <c r="D20" s="312"/>
      <c r="E20" s="93"/>
      <c r="F20" s="87"/>
      <c r="G20" s="331" t="s">
        <v>1333</v>
      </c>
      <c r="H20" s="332">
        <v>3471</v>
      </c>
      <c r="I20" s="291"/>
      <c r="J20" s="312"/>
      <c r="K20" s="93"/>
      <c r="L20" s="87"/>
      <c r="M20" s="331" t="s">
        <v>1333</v>
      </c>
      <c r="N20" s="332">
        <v>7140</v>
      </c>
      <c r="O20" s="291"/>
      <c r="P20" s="312"/>
      <c r="Q20" s="87"/>
      <c r="R20" s="87"/>
      <c r="S20" s="317"/>
      <c r="T20" s="318"/>
      <c r="U20" s="87"/>
      <c r="V20" s="87"/>
      <c r="W20" s="87"/>
      <c r="X20" s="331" t="s">
        <v>1332</v>
      </c>
      <c r="Y20" s="332">
        <v>5651</v>
      </c>
      <c r="Z20" s="312"/>
      <c r="AA20" s="312"/>
      <c r="AB20" s="87"/>
      <c r="AC20" s="324"/>
      <c r="AD20" s="331" t="s">
        <v>1332</v>
      </c>
      <c r="AE20" s="332">
        <v>19272</v>
      </c>
      <c r="AF20" s="312"/>
      <c r="AG20" s="312"/>
      <c r="AH20" s="320"/>
      <c r="AI20" s="87"/>
      <c r="AJ20" s="331" t="s">
        <v>1332</v>
      </c>
      <c r="AK20" s="332">
        <v>628</v>
      </c>
      <c r="AL20" s="312"/>
      <c r="AM20" s="312"/>
      <c r="AN20" s="320"/>
      <c r="AO20" s="87"/>
      <c r="AP20" s="331" t="s">
        <v>1332</v>
      </c>
      <c r="AQ20" s="332">
        <v>3550</v>
      </c>
      <c r="AR20" s="312"/>
      <c r="AS20" s="312"/>
      <c r="AT20" s="93"/>
      <c r="AU20" s="87"/>
      <c r="AV20" s="331" t="s">
        <v>1332</v>
      </c>
      <c r="AW20" s="332">
        <v>5483</v>
      </c>
      <c r="AX20" s="312"/>
      <c r="AY20" s="312"/>
      <c r="AZ20" s="320"/>
      <c r="BA20" s="87"/>
      <c r="BB20" s="331" t="s">
        <v>1332</v>
      </c>
      <c r="BC20" s="332">
        <v>8638</v>
      </c>
      <c r="BD20" s="312"/>
      <c r="BE20" s="312"/>
      <c r="BF20" s="320"/>
      <c r="BG20" s="87"/>
      <c r="BH20" s="331" t="s">
        <v>1332</v>
      </c>
      <c r="BI20" s="332">
        <v>361</v>
      </c>
      <c r="BJ20" s="312"/>
      <c r="BK20" s="312"/>
      <c r="BL20" s="87"/>
      <c r="BM20" s="324"/>
      <c r="BN20" s="331" t="s">
        <v>1332</v>
      </c>
      <c r="BO20" s="332">
        <v>1177</v>
      </c>
      <c r="BP20" s="312"/>
      <c r="BQ20" s="312"/>
      <c r="BR20" s="93"/>
      <c r="BS20" s="87"/>
      <c r="BT20" s="331" t="s">
        <v>1334</v>
      </c>
      <c r="BU20" s="332">
        <v>5146</v>
      </c>
      <c r="BV20" s="291"/>
      <c r="BW20" s="312"/>
      <c r="BX20" s="320"/>
      <c r="BY20" s="312"/>
      <c r="BZ20" s="331" t="s">
        <v>1334</v>
      </c>
      <c r="CA20" s="332">
        <v>16223</v>
      </c>
      <c r="CB20" s="312"/>
      <c r="CC20" s="312"/>
      <c r="CD20" s="323"/>
      <c r="CE20" s="87"/>
      <c r="CF20" s="331" t="s">
        <v>1334</v>
      </c>
      <c r="CG20" s="332">
        <v>736</v>
      </c>
      <c r="CH20" s="312"/>
      <c r="CI20" s="312"/>
      <c r="CJ20" s="320"/>
      <c r="CK20" s="87"/>
      <c r="CL20" s="331" t="s">
        <v>1334</v>
      </c>
      <c r="CM20" s="332">
        <v>47670</v>
      </c>
      <c r="CN20" s="312"/>
      <c r="CO20" s="312"/>
      <c r="CP20" s="312"/>
      <c r="CQ20" s="87"/>
      <c r="CR20" s="87"/>
      <c r="CS20" s="87"/>
      <c r="CT20" s="87"/>
      <c r="CV20" s="314"/>
      <c r="DA20" s="314"/>
      <c r="DF20" s="314"/>
      <c r="DL20" s="8"/>
    </row>
    <row r="21" spans="1:116" ht="19.5" customHeight="1" x14ac:dyDescent="0.2">
      <c r="A21" s="327" t="s">
        <v>1335</v>
      </c>
      <c r="B21" s="328">
        <v>10711</v>
      </c>
      <c r="C21" s="312"/>
      <c r="D21" s="312"/>
      <c r="E21" s="93"/>
      <c r="F21" s="87"/>
      <c r="G21" s="327" t="s">
        <v>1317</v>
      </c>
      <c r="H21" s="328">
        <v>15637</v>
      </c>
      <c r="I21" s="291"/>
      <c r="J21" s="312"/>
      <c r="K21" s="93"/>
      <c r="L21" s="87"/>
      <c r="M21" s="327" t="s">
        <v>1317</v>
      </c>
      <c r="N21" s="328">
        <v>51725</v>
      </c>
      <c r="O21" s="291"/>
      <c r="P21" s="312"/>
      <c r="Q21" s="87"/>
      <c r="R21" s="87"/>
      <c r="S21" s="317"/>
      <c r="T21" s="318"/>
      <c r="U21" s="87"/>
      <c r="V21" s="87"/>
      <c r="W21" s="87"/>
      <c r="X21" s="327" t="s">
        <v>1335</v>
      </c>
      <c r="Y21" s="328">
        <v>13794</v>
      </c>
      <c r="Z21" s="312"/>
      <c r="AA21" s="312"/>
      <c r="AB21" s="87"/>
      <c r="AC21" s="324"/>
      <c r="AD21" s="327" t="s">
        <v>1335</v>
      </c>
      <c r="AE21" s="328">
        <v>29031</v>
      </c>
      <c r="AF21" s="312"/>
      <c r="AG21" s="312"/>
      <c r="AH21" s="320"/>
      <c r="AI21" s="87"/>
      <c r="AJ21" s="327" t="s">
        <v>1335</v>
      </c>
      <c r="AK21" s="328">
        <v>3710</v>
      </c>
      <c r="AL21" s="312"/>
      <c r="AM21" s="312"/>
      <c r="AN21" s="320"/>
      <c r="AO21" s="87"/>
      <c r="AP21" s="327" t="s">
        <v>1335</v>
      </c>
      <c r="AQ21" s="328">
        <v>21549</v>
      </c>
      <c r="AR21" s="312"/>
      <c r="AS21" s="312"/>
      <c r="AT21" s="93"/>
      <c r="AU21" s="87"/>
      <c r="AV21" s="327" t="s">
        <v>1335</v>
      </c>
      <c r="AW21" s="328">
        <v>13559</v>
      </c>
      <c r="AX21" s="312"/>
      <c r="AY21" s="312"/>
      <c r="AZ21" s="320"/>
      <c r="BA21" s="87"/>
      <c r="BB21" s="327" t="s">
        <v>1335</v>
      </c>
      <c r="BC21" s="328">
        <v>11235</v>
      </c>
      <c r="BD21" s="312"/>
      <c r="BE21" s="312"/>
      <c r="BF21" s="320"/>
      <c r="BG21" s="87"/>
      <c r="BH21" s="327" t="s">
        <v>1335</v>
      </c>
      <c r="BI21" s="328">
        <v>2506</v>
      </c>
      <c r="BJ21" s="312"/>
      <c r="BK21" s="312"/>
      <c r="BL21" s="87"/>
      <c r="BM21" s="324"/>
      <c r="BN21" s="327" t="s">
        <v>1335</v>
      </c>
      <c r="BO21" s="328">
        <v>8260</v>
      </c>
      <c r="BP21" s="312"/>
      <c r="BQ21" s="312"/>
      <c r="BR21" s="93"/>
      <c r="BS21" s="87"/>
      <c r="BT21" s="327" t="s">
        <v>1325</v>
      </c>
      <c r="BU21" s="328">
        <v>964</v>
      </c>
      <c r="BV21" s="291"/>
      <c r="BW21" s="312"/>
      <c r="BX21" s="320"/>
      <c r="BY21" s="312"/>
      <c r="BZ21" s="327" t="s">
        <v>1325</v>
      </c>
      <c r="CA21" s="328">
        <v>6762</v>
      </c>
      <c r="CB21" s="312"/>
      <c r="CC21" s="312"/>
      <c r="CD21" s="323"/>
      <c r="CE21" s="87"/>
      <c r="CF21" s="327" t="s">
        <v>1325</v>
      </c>
      <c r="CG21" s="328">
        <v>235</v>
      </c>
      <c r="CH21" s="312"/>
      <c r="CI21" s="312"/>
      <c r="CJ21" s="320"/>
      <c r="CK21" s="87"/>
      <c r="CL21" s="327" t="s">
        <v>1325</v>
      </c>
      <c r="CM21" s="328">
        <v>7076</v>
      </c>
      <c r="CN21" s="312"/>
      <c r="CO21" s="312"/>
      <c r="CP21" s="312"/>
      <c r="CQ21" s="87"/>
      <c r="CR21" s="87"/>
      <c r="CS21" s="87"/>
      <c r="CT21" s="87"/>
      <c r="CV21" s="314"/>
      <c r="DA21" s="314"/>
      <c r="DF21" s="314"/>
      <c r="DL21" s="8"/>
    </row>
    <row r="22" spans="1:116" ht="19.5" customHeight="1" x14ac:dyDescent="0.2">
      <c r="A22" s="327" t="s">
        <v>1336</v>
      </c>
      <c r="B22" s="328">
        <v>9714</v>
      </c>
      <c r="C22" s="312"/>
      <c r="D22" s="312"/>
      <c r="E22" s="93"/>
      <c r="F22" s="87"/>
      <c r="G22" s="327" t="s">
        <v>1319</v>
      </c>
      <c r="H22" s="328">
        <v>16053</v>
      </c>
      <c r="I22" s="291"/>
      <c r="J22" s="312"/>
      <c r="K22" s="93"/>
      <c r="L22" s="87"/>
      <c r="M22" s="327" t="s">
        <v>1319</v>
      </c>
      <c r="N22" s="328">
        <v>48263</v>
      </c>
      <c r="O22" s="291"/>
      <c r="P22" s="312"/>
      <c r="Q22" s="87"/>
      <c r="R22" s="87"/>
      <c r="S22" s="317"/>
      <c r="T22" s="318"/>
      <c r="U22" s="87"/>
      <c r="V22" s="87"/>
      <c r="W22" s="87"/>
      <c r="X22" s="327" t="s">
        <v>1336</v>
      </c>
      <c r="Y22" s="328">
        <v>13045</v>
      </c>
      <c r="Z22" s="312"/>
      <c r="AA22" s="312"/>
      <c r="AB22" s="87"/>
      <c r="AC22" s="324"/>
      <c r="AD22" s="327" t="s">
        <v>1336</v>
      </c>
      <c r="AE22" s="328">
        <v>26544</v>
      </c>
      <c r="AF22" s="312"/>
      <c r="AG22" s="312"/>
      <c r="AH22" s="320"/>
      <c r="AI22" s="87"/>
      <c r="AJ22" s="327" t="s">
        <v>1336</v>
      </c>
      <c r="AK22" s="328">
        <v>3419</v>
      </c>
      <c r="AL22" s="312"/>
      <c r="AM22" s="312"/>
      <c r="AN22" s="320"/>
      <c r="AO22" s="87"/>
      <c r="AP22" s="327" t="s">
        <v>1336</v>
      </c>
      <c r="AQ22" s="328">
        <v>20548</v>
      </c>
      <c r="AR22" s="312"/>
      <c r="AS22" s="312"/>
      <c r="AT22" s="93"/>
      <c r="AU22" s="87"/>
      <c r="AV22" s="327" t="s">
        <v>1336</v>
      </c>
      <c r="AW22" s="328">
        <v>14402</v>
      </c>
      <c r="AX22" s="312"/>
      <c r="AY22" s="312"/>
      <c r="AZ22" s="320"/>
      <c r="BA22" s="87"/>
      <c r="BB22" s="327" t="s">
        <v>1336</v>
      </c>
      <c r="BC22" s="328">
        <v>11484</v>
      </c>
      <c r="BD22" s="312"/>
      <c r="BE22" s="312"/>
      <c r="BF22" s="320"/>
      <c r="BG22" s="87"/>
      <c r="BH22" s="327" t="s">
        <v>1336</v>
      </c>
      <c r="BI22" s="328">
        <v>2220</v>
      </c>
      <c r="BJ22" s="312"/>
      <c r="BK22" s="312"/>
      <c r="BL22" s="87"/>
      <c r="BM22" s="324"/>
      <c r="BN22" s="327" t="s">
        <v>1336</v>
      </c>
      <c r="BO22" s="328">
        <v>10484</v>
      </c>
      <c r="BP22" s="312"/>
      <c r="BQ22" s="312"/>
      <c r="BR22" s="93"/>
      <c r="BS22" s="87"/>
      <c r="BT22" s="327" t="s">
        <v>1327</v>
      </c>
      <c r="BU22" s="328">
        <v>959</v>
      </c>
      <c r="BV22" s="291"/>
      <c r="BW22" s="312"/>
      <c r="BX22" s="320"/>
      <c r="BY22" s="312"/>
      <c r="BZ22" s="327" t="s">
        <v>1327</v>
      </c>
      <c r="CA22" s="328">
        <v>8444</v>
      </c>
      <c r="CB22" s="312"/>
      <c r="CC22" s="312"/>
      <c r="CD22" s="323"/>
      <c r="CE22" s="87"/>
      <c r="CF22" s="327" t="s">
        <v>1327</v>
      </c>
      <c r="CG22" s="328">
        <v>277</v>
      </c>
      <c r="CH22" s="312"/>
      <c r="CI22" s="312"/>
      <c r="CJ22" s="320"/>
      <c r="CK22" s="87"/>
      <c r="CL22" s="327" t="s">
        <v>1327</v>
      </c>
      <c r="CM22" s="328">
        <v>5835</v>
      </c>
      <c r="CN22" s="312"/>
      <c r="CO22" s="312"/>
      <c r="CP22" s="312"/>
      <c r="CQ22" s="87"/>
      <c r="CR22" s="87"/>
      <c r="CS22" s="87"/>
      <c r="CT22" s="87"/>
      <c r="CV22" s="314"/>
      <c r="DA22" s="314"/>
      <c r="DF22" s="314"/>
      <c r="DL22" s="8"/>
    </row>
    <row r="23" spans="1:116" ht="19.5" customHeight="1" x14ac:dyDescent="0.2">
      <c r="A23" s="327" t="s">
        <v>1337</v>
      </c>
      <c r="B23" s="328">
        <v>9641</v>
      </c>
      <c r="C23" s="312"/>
      <c r="D23" s="312"/>
      <c r="E23" s="93"/>
      <c r="F23" s="87"/>
      <c r="G23" s="327" t="s">
        <v>1321</v>
      </c>
      <c r="H23" s="328">
        <v>15297</v>
      </c>
      <c r="I23" s="291"/>
      <c r="J23" s="312"/>
      <c r="K23" s="93"/>
      <c r="L23" s="87"/>
      <c r="M23" s="327" t="s">
        <v>1321</v>
      </c>
      <c r="N23" s="328">
        <v>50332</v>
      </c>
      <c r="O23" s="291"/>
      <c r="P23" s="312"/>
      <c r="Q23" s="87"/>
      <c r="R23" s="87"/>
      <c r="S23" s="317"/>
      <c r="T23" s="318"/>
      <c r="U23" s="87"/>
      <c r="V23" s="87"/>
      <c r="W23" s="87"/>
      <c r="X23" s="327" t="s">
        <v>1337</v>
      </c>
      <c r="Y23" s="328">
        <v>13549</v>
      </c>
      <c r="Z23" s="312"/>
      <c r="AA23" s="312"/>
      <c r="AB23" s="87"/>
      <c r="AC23" s="324"/>
      <c r="AD23" s="327" t="s">
        <v>1337</v>
      </c>
      <c r="AE23" s="328">
        <v>24610</v>
      </c>
      <c r="AF23" s="312"/>
      <c r="AG23" s="312"/>
      <c r="AH23" s="320"/>
      <c r="AI23" s="87"/>
      <c r="AJ23" s="327" t="s">
        <v>1337</v>
      </c>
      <c r="AK23" s="328">
        <v>3064</v>
      </c>
      <c r="AL23" s="312"/>
      <c r="AM23" s="312"/>
      <c r="AN23" s="320"/>
      <c r="AO23" s="87"/>
      <c r="AP23" s="327" t="s">
        <v>1337</v>
      </c>
      <c r="AQ23" s="328">
        <v>21270</v>
      </c>
      <c r="AR23" s="312"/>
      <c r="AS23" s="312"/>
      <c r="AT23" s="93"/>
      <c r="AU23" s="87"/>
      <c r="AV23" s="327" t="s">
        <v>1337</v>
      </c>
      <c r="AW23" s="328">
        <v>12479</v>
      </c>
      <c r="AX23" s="312"/>
      <c r="AY23" s="312"/>
      <c r="AZ23" s="320"/>
      <c r="BA23" s="87"/>
      <c r="BB23" s="327" t="s">
        <v>1337</v>
      </c>
      <c r="BC23" s="328">
        <v>11241</v>
      </c>
      <c r="BD23" s="312"/>
      <c r="BE23" s="312"/>
      <c r="BF23" s="320"/>
      <c r="BG23" s="87"/>
      <c r="BH23" s="327" t="s">
        <v>1337</v>
      </c>
      <c r="BI23" s="328">
        <v>1990</v>
      </c>
      <c r="BJ23" s="312"/>
      <c r="BK23" s="312"/>
      <c r="BL23" s="87"/>
      <c r="BM23" s="324"/>
      <c r="BN23" s="327" t="s">
        <v>1337</v>
      </c>
      <c r="BO23" s="328">
        <v>8990</v>
      </c>
      <c r="BP23" s="312"/>
      <c r="BQ23" s="312"/>
      <c r="BR23" s="93"/>
      <c r="BS23" s="87"/>
      <c r="BT23" s="327" t="s">
        <v>1329</v>
      </c>
      <c r="BU23" s="328">
        <v>931</v>
      </c>
      <c r="BV23" s="291"/>
      <c r="BW23" s="312"/>
      <c r="BX23" s="320"/>
      <c r="BY23" s="312"/>
      <c r="BZ23" s="327" t="s">
        <v>1329</v>
      </c>
      <c r="CA23" s="328">
        <v>7297</v>
      </c>
      <c r="CB23" s="312"/>
      <c r="CC23" s="312"/>
      <c r="CD23" s="323"/>
      <c r="CE23" s="87"/>
      <c r="CF23" s="327" t="s">
        <v>1329</v>
      </c>
      <c r="CG23" s="328">
        <v>289</v>
      </c>
      <c r="CH23" s="312"/>
      <c r="CI23" s="312"/>
      <c r="CJ23" s="320"/>
      <c r="CK23" s="87"/>
      <c r="CL23" s="327" t="s">
        <v>1329</v>
      </c>
      <c r="CM23" s="328">
        <v>5533</v>
      </c>
      <c r="CN23" s="312"/>
      <c r="CO23" s="312"/>
      <c r="CP23" s="312"/>
      <c r="CQ23" s="87"/>
      <c r="CR23" s="87"/>
      <c r="CS23" s="87"/>
      <c r="CT23" s="87"/>
      <c r="CV23" s="314"/>
      <c r="DA23" s="314"/>
      <c r="DF23" s="314"/>
      <c r="DL23" s="8"/>
    </row>
    <row r="24" spans="1:116" ht="19.5" customHeight="1" x14ac:dyDescent="0.2">
      <c r="A24" s="331" t="s">
        <v>1338</v>
      </c>
      <c r="B24" s="332">
        <v>11553</v>
      </c>
      <c r="C24" s="312"/>
      <c r="D24" s="312"/>
      <c r="E24" s="93"/>
      <c r="F24" s="87"/>
      <c r="G24" s="327" t="s">
        <v>1323</v>
      </c>
      <c r="H24" s="328">
        <v>14624</v>
      </c>
      <c r="I24" s="291"/>
      <c r="J24" s="312"/>
      <c r="K24" s="93"/>
      <c r="L24" s="87"/>
      <c r="M24" s="327" t="s">
        <v>1323</v>
      </c>
      <c r="N24" s="328">
        <v>55088</v>
      </c>
      <c r="O24" s="291"/>
      <c r="P24" s="312"/>
      <c r="Q24" s="87"/>
      <c r="R24" s="87"/>
      <c r="S24" s="317"/>
      <c r="T24" s="318"/>
      <c r="U24" s="87"/>
      <c r="V24" s="87"/>
      <c r="W24" s="87"/>
      <c r="X24" s="331" t="s">
        <v>1338</v>
      </c>
      <c r="Y24" s="332">
        <v>13979</v>
      </c>
      <c r="Z24" s="312"/>
      <c r="AA24" s="312"/>
      <c r="AB24" s="87"/>
      <c r="AC24" s="324"/>
      <c r="AD24" s="331" t="s">
        <v>1338</v>
      </c>
      <c r="AE24" s="332">
        <v>22488</v>
      </c>
      <c r="AF24" s="312"/>
      <c r="AG24" s="312"/>
      <c r="AH24" s="320"/>
      <c r="AI24" s="87"/>
      <c r="AJ24" s="331" t="s">
        <v>1338</v>
      </c>
      <c r="AK24" s="332">
        <v>3325</v>
      </c>
      <c r="AL24" s="312"/>
      <c r="AM24" s="312"/>
      <c r="AN24" s="320"/>
      <c r="AO24" s="87"/>
      <c r="AP24" s="331" t="s">
        <v>1338</v>
      </c>
      <c r="AQ24" s="332">
        <v>22998</v>
      </c>
      <c r="AR24" s="312"/>
      <c r="AS24" s="312"/>
      <c r="AT24" s="93"/>
      <c r="AU24" s="87"/>
      <c r="AV24" s="331" t="s">
        <v>1338</v>
      </c>
      <c r="AW24" s="332">
        <v>13563</v>
      </c>
      <c r="AX24" s="312"/>
      <c r="AY24" s="312"/>
      <c r="AZ24" s="320"/>
      <c r="BA24" s="87"/>
      <c r="BB24" s="331" t="s">
        <v>1338</v>
      </c>
      <c r="BC24" s="332">
        <v>12335</v>
      </c>
      <c r="BD24" s="312"/>
      <c r="BE24" s="312"/>
      <c r="BF24" s="320"/>
      <c r="BG24" s="87"/>
      <c r="BH24" s="331" t="s">
        <v>1338</v>
      </c>
      <c r="BI24" s="332">
        <v>2981</v>
      </c>
      <c r="BJ24" s="312"/>
      <c r="BK24" s="312"/>
      <c r="BL24" s="87"/>
      <c r="BM24" s="324"/>
      <c r="BN24" s="331" t="s">
        <v>1338</v>
      </c>
      <c r="BO24" s="332">
        <v>8023</v>
      </c>
      <c r="BP24" s="312"/>
      <c r="BQ24" s="312"/>
      <c r="BR24" s="93"/>
      <c r="BS24" s="87"/>
      <c r="BT24" s="327" t="s">
        <v>1332</v>
      </c>
      <c r="BU24" s="328">
        <v>837</v>
      </c>
      <c r="BV24" s="291"/>
      <c r="BW24" s="312"/>
      <c r="BX24" s="320"/>
      <c r="BY24" s="312"/>
      <c r="BZ24" s="327" t="s">
        <v>1332</v>
      </c>
      <c r="CA24" s="328">
        <v>5823</v>
      </c>
      <c r="CB24" s="312"/>
      <c r="CC24" s="312"/>
      <c r="CD24" s="323"/>
      <c r="CE24" s="87"/>
      <c r="CF24" s="327" t="s">
        <v>1332</v>
      </c>
      <c r="CG24" s="328">
        <v>233</v>
      </c>
      <c r="CH24" s="312"/>
      <c r="CI24" s="312"/>
      <c r="CJ24" s="320"/>
      <c r="CK24" s="87"/>
      <c r="CL24" s="327" t="s">
        <v>1332</v>
      </c>
      <c r="CM24" s="328">
        <v>5715</v>
      </c>
      <c r="CN24" s="312"/>
      <c r="CO24" s="312"/>
      <c r="CP24" s="312"/>
      <c r="CQ24" s="87"/>
      <c r="CR24" s="87"/>
      <c r="CS24" s="87"/>
      <c r="CT24" s="87"/>
      <c r="CV24" s="314"/>
      <c r="DA24" s="314"/>
      <c r="DF24" s="314"/>
      <c r="DL24" s="8"/>
    </row>
    <row r="25" spans="1:116" ht="19.5" customHeight="1" x14ac:dyDescent="0.2">
      <c r="A25" s="327" t="s">
        <v>1339</v>
      </c>
      <c r="B25" s="328">
        <v>0</v>
      </c>
      <c r="C25" s="312"/>
      <c r="D25" s="312"/>
      <c r="E25" s="93"/>
      <c r="F25" s="87"/>
      <c r="G25" s="327" t="s">
        <v>1331</v>
      </c>
      <c r="H25" s="328">
        <v>21176</v>
      </c>
      <c r="I25" s="291"/>
      <c r="J25" s="312"/>
      <c r="K25" s="93"/>
      <c r="L25" s="87"/>
      <c r="M25" s="327" t="s">
        <v>1331</v>
      </c>
      <c r="N25" s="328">
        <v>49384</v>
      </c>
      <c r="O25" s="291"/>
      <c r="P25" s="312"/>
      <c r="Q25" s="87"/>
      <c r="R25" s="87"/>
      <c r="S25" s="317"/>
      <c r="T25" s="318"/>
      <c r="U25" s="87"/>
      <c r="V25" s="87"/>
      <c r="W25" s="87"/>
      <c r="X25" s="327" t="s">
        <v>1339</v>
      </c>
      <c r="Y25" s="328">
        <v>0</v>
      </c>
      <c r="Z25" s="312"/>
      <c r="AA25" s="312"/>
      <c r="AB25" s="87"/>
      <c r="AC25" s="324"/>
      <c r="AD25" s="327" t="s">
        <v>1339</v>
      </c>
      <c r="AE25" s="328">
        <v>0</v>
      </c>
      <c r="AF25" s="312"/>
      <c r="AG25" s="312"/>
      <c r="AH25" s="320"/>
      <c r="AI25" s="87"/>
      <c r="AJ25" s="327" t="s">
        <v>1339</v>
      </c>
      <c r="AK25" s="328">
        <v>0</v>
      </c>
      <c r="AL25" s="312"/>
      <c r="AM25" s="312"/>
      <c r="AN25" s="320"/>
      <c r="AO25" s="87"/>
      <c r="AP25" s="327" t="s">
        <v>1339</v>
      </c>
      <c r="AQ25" s="328">
        <v>0</v>
      </c>
      <c r="AR25" s="312"/>
      <c r="AS25" s="312"/>
      <c r="AT25" s="93"/>
      <c r="AU25" s="87"/>
      <c r="AV25" s="327" t="s">
        <v>1339</v>
      </c>
      <c r="AW25" s="328">
        <v>0</v>
      </c>
      <c r="AX25" s="312"/>
      <c r="AY25" s="312"/>
      <c r="AZ25" s="320"/>
      <c r="BA25" s="87"/>
      <c r="BB25" s="327" t="s">
        <v>1339</v>
      </c>
      <c r="BC25" s="328">
        <v>0</v>
      </c>
      <c r="BD25" s="312"/>
      <c r="BE25" s="312"/>
      <c r="BF25" s="320"/>
      <c r="BG25" s="87"/>
      <c r="BH25" s="327" t="s">
        <v>1339</v>
      </c>
      <c r="BI25" s="328">
        <v>0</v>
      </c>
      <c r="BJ25" s="312"/>
      <c r="BK25" s="312"/>
      <c r="BL25" s="87"/>
      <c r="BM25" s="324"/>
      <c r="BN25" s="327" t="s">
        <v>1339</v>
      </c>
      <c r="BO25" s="328">
        <v>0</v>
      </c>
      <c r="BP25" s="312"/>
      <c r="BQ25" s="312"/>
      <c r="BR25" s="93"/>
      <c r="BS25" s="87"/>
      <c r="BT25" s="327" t="s">
        <v>1340</v>
      </c>
      <c r="BU25" s="328">
        <v>1012</v>
      </c>
      <c r="BV25" s="291"/>
      <c r="BW25" s="312"/>
      <c r="BX25" s="320"/>
      <c r="BY25" s="312"/>
      <c r="BZ25" s="327" t="s">
        <v>1340</v>
      </c>
      <c r="CA25" s="328">
        <v>8909</v>
      </c>
      <c r="CB25" s="312"/>
      <c r="CC25" s="312"/>
      <c r="CD25" s="323"/>
      <c r="CE25" s="87"/>
      <c r="CF25" s="327" t="s">
        <v>1340</v>
      </c>
      <c r="CG25" s="328">
        <v>250</v>
      </c>
      <c r="CH25" s="312"/>
      <c r="CI25" s="312"/>
      <c r="CJ25" s="320"/>
      <c r="CK25" s="87"/>
      <c r="CL25" s="327" t="s">
        <v>1340</v>
      </c>
      <c r="CM25" s="328">
        <v>5223</v>
      </c>
      <c r="CN25" s="312"/>
      <c r="CO25" s="312"/>
      <c r="CP25" s="312"/>
      <c r="CQ25" s="87"/>
      <c r="CR25" s="87"/>
      <c r="CS25" s="87"/>
      <c r="CT25" s="87"/>
      <c r="CV25" s="314"/>
      <c r="DA25" s="314"/>
      <c r="DF25" s="314"/>
      <c r="DL25" s="8"/>
    </row>
    <row r="26" spans="1:116" ht="19.5" customHeight="1" x14ac:dyDescent="0.2">
      <c r="A26" s="327" t="s">
        <v>1341</v>
      </c>
      <c r="B26" s="328">
        <v>0</v>
      </c>
      <c r="C26" s="312"/>
      <c r="D26" s="312"/>
      <c r="E26" s="93"/>
      <c r="F26" s="87"/>
      <c r="G26" s="327" t="s">
        <v>1334</v>
      </c>
      <c r="H26" s="328">
        <v>14124</v>
      </c>
      <c r="I26" s="291"/>
      <c r="J26" s="312"/>
      <c r="K26" s="93"/>
      <c r="L26" s="87"/>
      <c r="M26" s="327" t="s">
        <v>1334</v>
      </c>
      <c r="N26" s="328">
        <v>48820</v>
      </c>
      <c r="O26" s="291"/>
      <c r="P26" s="312"/>
      <c r="Q26" s="87"/>
      <c r="R26" s="87"/>
      <c r="S26" s="317"/>
      <c r="T26" s="318"/>
      <c r="U26" s="87"/>
      <c r="V26" s="87"/>
      <c r="W26" s="87"/>
      <c r="X26" s="327" t="s">
        <v>1341</v>
      </c>
      <c r="Y26" s="328">
        <v>0</v>
      </c>
      <c r="Z26" s="312"/>
      <c r="AA26" s="312"/>
      <c r="AB26" s="87"/>
      <c r="AC26" s="324"/>
      <c r="AD26" s="327" t="s">
        <v>1341</v>
      </c>
      <c r="AE26" s="328">
        <v>0</v>
      </c>
      <c r="AF26" s="312"/>
      <c r="AG26" s="312"/>
      <c r="AH26" s="320"/>
      <c r="AI26" s="87"/>
      <c r="AJ26" s="327" t="s">
        <v>1341</v>
      </c>
      <c r="AK26" s="328">
        <v>0</v>
      </c>
      <c r="AL26" s="312"/>
      <c r="AM26" s="312"/>
      <c r="AN26" s="320"/>
      <c r="AO26" s="87"/>
      <c r="AP26" s="327" t="s">
        <v>1341</v>
      </c>
      <c r="AQ26" s="328">
        <v>0</v>
      </c>
      <c r="AR26" s="312"/>
      <c r="AS26" s="312"/>
      <c r="AT26" s="93"/>
      <c r="AU26" s="87"/>
      <c r="AV26" s="327" t="s">
        <v>1341</v>
      </c>
      <c r="AW26" s="328">
        <v>0</v>
      </c>
      <c r="AX26" s="312"/>
      <c r="AY26" s="312"/>
      <c r="AZ26" s="320"/>
      <c r="BA26" s="87"/>
      <c r="BB26" s="327" t="s">
        <v>1341</v>
      </c>
      <c r="BC26" s="328">
        <v>0</v>
      </c>
      <c r="BD26" s="312"/>
      <c r="BE26" s="312"/>
      <c r="BF26" s="320"/>
      <c r="BG26" s="87"/>
      <c r="BH26" s="327" t="s">
        <v>1341</v>
      </c>
      <c r="BI26" s="328">
        <v>0</v>
      </c>
      <c r="BJ26" s="312"/>
      <c r="BK26" s="312"/>
      <c r="BL26" s="87"/>
      <c r="BM26" s="324"/>
      <c r="BN26" s="327" t="s">
        <v>1341</v>
      </c>
      <c r="BO26" s="328">
        <v>0</v>
      </c>
      <c r="BP26" s="312"/>
      <c r="BQ26" s="312"/>
      <c r="BR26" s="93"/>
      <c r="BS26" s="87"/>
      <c r="BT26" s="331" t="s">
        <v>1342</v>
      </c>
      <c r="BU26" s="332">
        <v>949</v>
      </c>
      <c r="BV26" s="291"/>
      <c r="BW26" s="312"/>
      <c r="BX26" s="320"/>
      <c r="BY26" s="312"/>
      <c r="BZ26" s="331" t="s">
        <v>1342</v>
      </c>
      <c r="CA26" s="332">
        <v>6801</v>
      </c>
      <c r="CB26" s="312"/>
      <c r="CC26" s="312"/>
      <c r="CD26" s="323"/>
      <c r="CE26" s="87"/>
      <c r="CF26" s="331" t="s">
        <v>1342</v>
      </c>
      <c r="CG26" s="332">
        <v>310</v>
      </c>
      <c r="CH26" s="312"/>
      <c r="CI26" s="312"/>
      <c r="CJ26" s="320"/>
      <c r="CK26" s="87"/>
      <c r="CL26" s="331" t="s">
        <v>1342</v>
      </c>
      <c r="CM26" s="332">
        <v>6637</v>
      </c>
      <c r="CN26" s="312"/>
      <c r="CO26" s="312"/>
      <c r="CP26" s="312"/>
      <c r="CQ26" s="87"/>
      <c r="CR26" s="87"/>
      <c r="CS26" s="87"/>
      <c r="CT26" s="87"/>
      <c r="CV26" s="314"/>
      <c r="DA26" s="314"/>
      <c r="DF26" s="314"/>
      <c r="DL26" s="8"/>
    </row>
    <row r="27" spans="1:116" ht="19.5" customHeight="1" x14ac:dyDescent="0.2">
      <c r="A27" s="327" t="s">
        <v>1343</v>
      </c>
      <c r="B27" s="328">
        <v>0</v>
      </c>
      <c r="C27" s="312"/>
      <c r="D27" s="312"/>
      <c r="E27" s="93"/>
      <c r="F27" s="87"/>
      <c r="G27" s="327" t="s">
        <v>1344</v>
      </c>
      <c r="H27" s="328">
        <v>15600</v>
      </c>
      <c r="I27" s="291"/>
      <c r="J27" s="312"/>
      <c r="K27" s="93"/>
      <c r="L27" s="87"/>
      <c r="M27" s="327" t="s">
        <v>1344</v>
      </c>
      <c r="N27" s="328">
        <v>51398</v>
      </c>
      <c r="O27" s="291"/>
      <c r="P27" s="312"/>
      <c r="Q27" s="87"/>
      <c r="R27" s="87"/>
      <c r="S27" s="317"/>
      <c r="T27" s="318"/>
      <c r="U27" s="87"/>
      <c r="V27" s="87"/>
      <c r="W27" s="87"/>
      <c r="X27" s="327" t="s">
        <v>1343</v>
      </c>
      <c r="Y27" s="328">
        <v>0</v>
      </c>
      <c r="Z27" s="312"/>
      <c r="AA27" s="312"/>
      <c r="AB27" s="87"/>
      <c r="AC27" s="324"/>
      <c r="AD27" s="327" t="s">
        <v>1343</v>
      </c>
      <c r="AE27" s="328">
        <v>0</v>
      </c>
      <c r="AF27" s="312"/>
      <c r="AG27" s="312"/>
      <c r="AH27" s="320"/>
      <c r="AI27" s="87"/>
      <c r="AJ27" s="327" t="s">
        <v>1343</v>
      </c>
      <c r="AK27" s="328">
        <v>0</v>
      </c>
      <c r="AL27" s="312"/>
      <c r="AM27" s="312"/>
      <c r="AN27" s="320"/>
      <c r="AO27" s="87"/>
      <c r="AP27" s="327" t="s">
        <v>1343</v>
      </c>
      <c r="AQ27" s="328">
        <v>0</v>
      </c>
      <c r="AR27" s="312"/>
      <c r="AS27" s="312"/>
      <c r="AT27" s="93"/>
      <c r="AU27" s="87"/>
      <c r="AV27" s="327" t="s">
        <v>1343</v>
      </c>
      <c r="AW27" s="328">
        <v>0</v>
      </c>
      <c r="AX27" s="312"/>
      <c r="AY27" s="312"/>
      <c r="AZ27" s="320"/>
      <c r="BA27" s="87"/>
      <c r="BB27" s="327" t="s">
        <v>1343</v>
      </c>
      <c r="BC27" s="328">
        <v>0</v>
      </c>
      <c r="BD27" s="312"/>
      <c r="BE27" s="312"/>
      <c r="BF27" s="320"/>
      <c r="BG27" s="87"/>
      <c r="BH27" s="327" t="s">
        <v>1343</v>
      </c>
      <c r="BI27" s="328">
        <v>0</v>
      </c>
      <c r="BJ27" s="312"/>
      <c r="BK27" s="312"/>
      <c r="BL27" s="87"/>
      <c r="BM27" s="324"/>
      <c r="BN27" s="327" t="s">
        <v>1343</v>
      </c>
      <c r="BO27" s="328">
        <v>0</v>
      </c>
      <c r="BP27" s="312"/>
      <c r="BQ27" s="312"/>
      <c r="BR27" s="93"/>
      <c r="BS27" s="87"/>
      <c r="BT27" s="327" t="s">
        <v>1335</v>
      </c>
      <c r="BU27" s="328">
        <v>6113</v>
      </c>
      <c r="BV27" s="312"/>
      <c r="BW27" s="312"/>
      <c r="BX27" s="320"/>
      <c r="BY27" s="312"/>
      <c r="BZ27" s="327" t="s">
        <v>1335</v>
      </c>
      <c r="CA27" s="328">
        <v>18576</v>
      </c>
      <c r="CB27" s="312"/>
      <c r="CC27" s="312"/>
      <c r="CD27" s="323"/>
      <c r="CE27" s="87"/>
      <c r="CF27" s="327" t="s">
        <v>1335</v>
      </c>
      <c r="CG27" s="328">
        <v>1653</v>
      </c>
      <c r="CH27" s="312"/>
      <c r="CI27" s="312"/>
      <c r="CJ27" s="320"/>
      <c r="CK27" s="87"/>
      <c r="CL27" s="327" t="s">
        <v>1335</v>
      </c>
      <c r="CM27" s="328">
        <v>45058</v>
      </c>
      <c r="CN27" s="312"/>
      <c r="CO27" s="312"/>
      <c r="CP27" s="312"/>
      <c r="CQ27" s="87"/>
      <c r="CR27" s="87"/>
      <c r="CS27" s="87"/>
      <c r="CT27" s="87"/>
      <c r="CV27" s="314"/>
      <c r="DA27" s="314"/>
      <c r="DF27" s="314"/>
      <c r="DL27" s="8"/>
    </row>
    <row r="28" spans="1:116" ht="19.5" customHeight="1" x14ac:dyDescent="0.2">
      <c r="A28" s="331" t="s">
        <v>1345</v>
      </c>
      <c r="B28" s="332">
        <v>0</v>
      </c>
      <c r="C28" s="312"/>
      <c r="D28" s="312"/>
      <c r="E28" s="93"/>
      <c r="F28" s="87"/>
      <c r="G28" s="327" t="s">
        <v>1346</v>
      </c>
      <c r="H28" s="328">
        <v>14074</v>
      </c>
      <c r="I28" s="291"/>
      <c r="J28" s="312"/>
      <c r="K28" s="93"/>
      <c r="L28" s="87"/>
      <c r="M28" s="327" t="s">
        <v>1346</v>
      </c>
      <c r="N28" s="328">
        <v>47741</v>
      </c>
      <c r="O28" s="291"/>
      <c r="P28" s="312"/>
      <c r="Q28" s="87"/>
      <c r="R28" s="87"/>
      <c r="S28" s="317"/>
      <c r="T28" s="318"/>
      <c r="U28" s="87"/>
      <c r="V28" s="87"/>
      <c r="W28" s="87"/>
      <c r="X28" s="331" t="s">
        <v>1345</v>
      </c>
      <c r="Y28" s="332">
        <v>0</v>
      </c>
      <c r="Z28" s="312"/>
      <c r="AA28" s="312"/>
      <c r="AB28" s="87"/>
      <c r="AC28" s="324"/>
      <c r="AD28" s="331" t="s">
        <v>1345</v>
      </c>
      <c r="AE28" s="332">
        <v>0</v>
      </c>
      <c r="AF28" s="312"/>
      <c r="AG28" s="312"/>
      <c r="AH28" s="320"/>
      <c r="AI28" s="87"/>
      <c r="AJ28" s="331" t="s">
        <v>1345</v>
      </c>
      <c r="AK28" s="332">
        <v>0</v>
      </c>
      <c r="AL28" s="312"/>
      <c r="AM28" s="312"/>
      <c r="AN28" s="320"/>
      <c r="AO28" s="87"/>
      <c r="AP28" s="331" t="s">
        <v>1345</v>
      </c>
      <c r="AQ28" s="332">
        <v>0</v>
      </c>
      <c r="AR28" s="312"/>
      <c r="AS28" s="312"/>
      <c r="AT28" s="93"/>
      <c r="AU28" s="87"/>
      <c r="AV28" s="331" t="s">
        <v>1345</v>
      </c>
      <c r="AW28" s="332">
        <v>0</v>
      </c>
      <c r="AX28" s="312"/>
      <c r="AY28" s="312"/>
      <c r="AZ28" s="320"/>
      <c r="BA28" s="87"/>
      <c r="BB28" s="331" t="s">
        <v>1345</v>
      </c>
      <c r="BC28" s="332">
        <v>0</v>
      </c>
      <c r="BD28" s="312"/>
      <c r="BE28" s="312"/>
      <c r="BF28" s="320"/>
      <c r="BG28" s="87"/>
      <c r="BH28" s="331" t="s">
        <v>1345</v>
      </c>
      <c r="BI28" s="332">
        <v>0</v>
      </c>
      <c r="BJ28" s="312"/>
      <c r="BK28" s="312"/>
      <c r="BL28" s="87"/>
      <c r="BM28" s="324"/>
      <c r="BN28" s="331" t="s">
        <v>1345</v>
      </c>
      <c r="BO28" s="332">
        <v>0</v>
      </c>
      <c r="BP28" s="312"/>
      <c r="BQ28" s="312"/>
      <c r="BR28" s="93"/>
      <c r="BS28" s="87"/>
      <c r="BT28" s="327" t="s">
        <v>1336</v>
      </c>
      <c r="BU28" s="328">
        <v>5801</v>
      </c>
      <c r="BV28" s="312"/>
      <c r="BW28" s="312"/>
      <c r="BX28" s="320"/>
      <c r="BY28" s="312"/>
      <c r="BZ28" s="327" t="s">
        <v>1336</v>
      </c>
      <c r="CA28" s="328">
        <v>17180</v>
      </c>
      <c r="CB28" s="312"/>
      <c r="CC28" s="312"/>
      <c r="CD28" s="323"/>
      <c r="CE28" s="87"/>
      <c r="CF28" s="327" t="s">
        <v>1336</v>
      </c>
      <c r="CG28" s="328">
        <v>1684</v>
      </c>
      <c r="CH28" s="312"/>
      <c r="CI28" s="312"/>
      <c r="CJ28" s="320"/>
      <c r="CK28" s="87"/>
      <c r="CL28" s="327" t="s">
        <v>1336</v>
      </c>
      <c r="CM28" s="328">
        <v>44062</v>
      </c>
      <c r="CN28" s="312"/>
      <c r="CO28" s="312"/>
      <c r="CP28" s="312"/>
      <c r="CQ28" s="87"/>
      <c r="CR28" s="87"/>
      <c r="CS28" s="87"/>
      <c r="CT28" s="87"/>
      <c r="CV28" s="314"/>
      <c r="DA28" s="314"/>
      <c r="DF28" s="314"/>
      <c r="DL28" s="8"/>
    </row>
    <row r="29" spans="1:116" ht="19.5" customHeight="1" x14ac:dyDescent="0.2">
      <c r="A29" s="312"/>
      <c r="B29" s="312"/>
      <c r="C29" s="312"/>
      <c r="D29" s="312"/>
      <c r="E29" s="93"/>
      <c r="F29" s="87"/>
      <c r="G29" s="327" t="s">
        <v>1347</v>
      </c>
      <c r="H29" s="328">
        <v>14281</v>
      </c>
      <c r="I29" s="291"/>
      <c r="J29" s="312"/>
      <c r="K29" s="93"/>
      <c r="L29" s="87"/>
      <c r="M29" s="327" t="s">
        <v>1347</v>
      </c>
      <c r="N29" s="328">
        <v>50806</v>
      </c>
      <c r="O29" s="291"/>
      <c r="P29" s="312"/>
      <c r="Q29" s="87"/>
      <c r="R29" s="87"/>
      <c r="S29" s="317"/>
      <c r="T29" s="318"/>
      <c r="U29" s="87"/>
      <c r="V29" s="87"/>
      <c r="W29" s="87"/>
      <c r="X29" s="312"/>
      <c r="Y29" s="312"/>
      <c r="Z29" s="312"/>
      <c r="AA29" s="312"/>
      <c r="AB29" s="87"/>
      <c r="AC29" s="324"/>
      <c r="AD29" s="312"/>
      <c r="AE29" s="312"/>
      <c r="AF29" s="312"/>
      <c r="AG29" s="312"/>
      <c r="AH29" s="320"/>
      <c r="AI29" s="87"/>
      <c r="AJ29" s="312"/>
      <c r="AK29" s="312"/>
      <c r="AL29" s="312"/>
      <c r="AM29" s="312"/>
      <c r="AN29" s="320"/>
      <c r="AO29" s="87"/>
      <c r="AP29" s="312"/>
      <c r="AQ29" s="312"/>
      <c r="AR29" s="312"/>
      <c r="AS29" s="312"/>
      <c r="AT29" s="93"/>
      <c r="AU29" s="87"/>
      <c r="AV29" s="312"/>
      <c r="AW29" s="312"/>
      <c r="AX29" s="312"/>
      <c r="AY29" s="312"/>
      <c r="AZ29" s="320"/>
      <c r="BA29" s="87"/>
      <c r="BB29" s="312"/>
      <c r="BC29" s="312"/>
      <c r="BD29" s="312"/>
      <c r="BE29" s="312"/>
      <c r="BF29" s="320"/>
      <c r="BG29" s="87"/>
      <c r="BH29" s="312"/>
      <c r="BI29" s="312"/>
      <c r="BJ29" s="312"/>
      <c r="BK29" s="312"/>
      <c r="BL29" s="87"/>
      <c r="BM29" s="324"/>
      <c r="BN29" s="312"/>
      <c r="BO29" s="312"/>
      <c r="BP29" s="312"/>
      <c r="BQ29" s="312"/>
      <c r="BR29" s="93"/>
      <c r="BS29" s="87"/>
      <c r="BT29" s="327" t="s">
        <v>1337</v>
      </c>
      <c r="BU29" s="328">
        <v>6179</v>
      </c>
      <c r="BV29" s="312"/>
      <c r="BW29" s="312"/>
      <c r="BX29" s="320"/>
      <c r="BY29" s="312"/>
      <c r="BZ29" s="327" t="s">
        <v>1337</v>
      </c>
      <c r="CA29" s="328">
        <v>17293</v>
      </c>
      <c r="CB29" s="312"/>
      <c r="CC29" s="312"/>
      <c r="CD29" s="323"/>
      <c r="CE29" s="87"/>
      <c r="CF29" s="327" t="s">
        <v>1337</v>
      </c>
      <c r="CG29" s="328">
        <v>1697</v>
      </c>
      <c r="CH29" s="312"/>
      <c r="CI29" s="312"/>
      <c r="CJ29" s="320"/>
      <c r="CK29" s="87"/>
      <c r="CL29" s="327" t="s">
        <v>1337</v>
      </c>
      <c r="CM29" s="328">
        <v>47240</v>
      </c>
      <c r="CN29" s="312"/>
      <c r="CO29" s="312"/>
      <c r="CP29" s="312"/>
      <c r="CQ29" s="87"/>
      <c r="CR29" s="87"/>
      <c r="CS29" s="87"/>
      <c r="CT29" s="87"/>
      <c r="CV29" s="314"/>
      <c r="DA29" s="314"/>
      <c r="DF29" s="314"/>
      <c r="DL29" s="8"/>
    </row>
    <row r="30" spans="1:116" ht="19.5" customHeight="1" x14ac:dyDescent="0.2">
      <c r="A30" s="312"/>
      <c r="B30" s="312"/>
      <c r="C30" s="312"/>
      <c r="D30" s="312"/>
      <c r="E30" s="93"/>
      <c r="F30" s="87"/>
      <c r="G30" s="327" t="s">
        <v>1348</v>
      </c>
      <c r="H30" s="328">
        <v>14832</v>
      </c>
      <c r="I30" s="291"/>
      <c r="J30" s="312"/>
      <c r="K30" s="93"/>
      <c r="L30" s="87"/>
      <c r="M30" s="327" t="s">
        <v>1348</v>
      </c>
      <c r="N30" s="328">
        <v>48717</v>
      </c>
      <c r="O30" s="291"/>
      <c r="P30" s="312"/>
      <c r="Q30" s="87"/>
      <c r="R30" s="87"/>
      <c r="S30" s="317"/>
      <c r="T30" s="318"/>
      <c r="U30" s="87"/>
      <c r="V30" s="87"/>
      <c r="W30" s="87"/>
      <c r="X30" s="312"/>
      <c r="Y30" s="312"/>
      <c r="Z30" s="312"/>
      <c r="AA30" s="312"/>
      <c r="AB30" s="87"/>
      <c r="AC30" s="324"/>
      <c r="AD30" s="312"/>
      <c r="AE30" s="312"/>
      <c r="AF30" s="312"/>
      <c r="AG30" s="312"/>
      <c r="AH30" s="320"/>
      <c r="AI30" s="87"/>
      <c r="AJ30" s="312"/>
      <c r="AK30" s="312"/>
      <c r="AL30" s="312"/>
      <c r="AM30" s="312"/>
      <c r="AN30" s="320"/>
      <c r="AO30" s="87"/>
      <c r="AP30" s="312"/>
      <c r="AQ30" s="312"/>
      <c r="AR30" s="312"/>
      <c r="AS30" s="312"/>
      <c r="AT30" s="93"/>
      <c r="AU30" s="87"/>
      <c r="AV30" s="312"/>
      <c r="AW30" s="312"/>
      <c r="AX30" s="312"/>
      <c r="AY30" s="312"/>
      <c r="AZ30" s="320"/>
      <c r="BA30" s="87"/>
      <c r="BB30" s="312"/>
      <c r="BC30" s="312"/>
      <c r="BD30" s="312"/>
      <c r="BE30" s="312"/>
      <c r="BF30" s="320"/>
      <c r="BG30" s="87"/>
      <c r="BH30" s="312"/>
      <c r="BI30" s="312"/>
      <c r="BJ30" s="312"/>
      <c r="BK30" s="312"/>
      <c r="BL30" s="87"/>
      <c r="BM30" s="324"/>
      <c r="BN30" s="312"/>
      <c r="BO30" s="312"/>
      <c r="BP30" s="312"/>
      <c r="BQ30" s="312"/>
      <c r="BR30" s="93"/>
      <c r="BS30" s="87"/>
      <c r="BT30" s="327" t="s">
        <v>1338</v>
      </c>
      <c r="BU30" s="328">
        <v>5883</v>
      </c>
      <c r="BV30" s="312"/>
      <c r="BW30" s="312"/>
      <c r="BX30" s="320"/>
      <c r="BY30" s="312"/>
      <c r="BZ30" s="327" t="s">
        <v>1338</v>
      </c>
      <c r="CA30" s="328">
        <v>17966</v>
      </c>
      <c r="CB30" s="312"/>
      <c r="CC30" s="312"/>
      <c r="CD30" s="323"/>
      <c r="CE30" s="87"/>
      <c r="CF30" s="327" t="s">
        <v>1338</v>
      </c>
      <c r="CG30" s="328">
        <v>1746</v>
      </c>
      <c r="CH30" s="312"/>
      <c r="CI30" s="312"/>
      <c r="CJ30" s="320"/>
      <c r="CK30" s="87"/>
      <c r="CL30" s="327" t="s">
        <v>1338</v>
      </c>
      <c r="CM30" s="328">
        <v>48501</v>
      </c>
      <c r="CN30" s="312"/>
      <c r="CO30" s="312"/>
      <c r="CP30" s="312"/>
      <c r="CQ30" s="87"/>
      <c r="CR30" s="87"/>
      <c r="CS30" s="87"/>
      <c r="CT30" s="87"/>
      <c r="CV30" s="314"/>
      <c r="DA30" s="314"/>
      <c r="DF30" s="314"/>
      <c r="DL30" s="8"/>
    </row>
    <row r="31" spans="1:116" ht="19.5" customHeight="1" x14ac:dyDescent="0.2">
      <c r="A31" s="315" t="s">
        <v>1349</v>
      </c>
      <c r="B31" s="312"/>
      <c r="C31" s="312"/>
      <c r="D31" s="312"/>
      <c r="E31" s="93"/>
      <c r="F31" s="87"/>
      <c r="G31" s="327" t="s">
        <v>1350</v>
      </c>
      <c r="H31" s="328">
        <v>21594</v>
      </c>
      <c r="I31" s="291"/>
      <c r="J31" s="312"/>
      <c r="K31" s="93"/>
      <c r="L31" s="87"/>
      <c r="M31" s="327" t="s">
        <v>1350</v>
      </c>
      <c r="N31" s="328">
        <v>43743</v>
      </c>
      <c r="O31" s="291"/>
      <c r="P31" s="312"/>
      <c r="Q31" s="87"/>
      <c r="R31" s="87"/>
      <c r="S31" s="317"/>
      <c r="T31" s="318"/>
      <c r="U31" s="87"/>
      <c r="V31" s="87"/>
      <c r="W31" s="87"/>
      <c r="X31" s="315" t="s">
        <v>1349</v>
      </c>
      <c r="Y31" s="312"/>
      <c r="Z31" s="312"/>
      <c r="AA31" s="312"/>
      <c r="AB31" s="87"/>
      <c r="AC31" s="324"/>
      <c r="AD31" s="315" t="s">
        <v>1349</v>
      </c>
      <c r="AE31" s="312"/>
      <c r="AF31" s="312"/>
      <c r="AG31" s="312"/>
      <c r="AH31" s="333"/>
      <c r="AI31" s="87"/>
      <c r="AJ31" s="315" t="s">
        <v>1349</v>
      </c>
      <c r="AK31" s="312"/>
      <c r="AL31" s="312"/>
      <c r="AM31" s="312"/>
      <c r="AN31" s="320"/>
      <c r="AO31" s="87"/>
      <c r="AP31" s="315" t="s">
        <v>1349</v>
      </c>
      <c r="AQ31" s="312"/>
      <c r="AR31" s="312"/>
      <c r="AS31" s="312"/>
      <c r="AT31" s="93"/>
      <c r="AU31" s="87"/>
      <c r="AV31" s="315" t="s">
        <v>1349</v>
      </c>
      <c r="AW31" s="312"/>
      <c r="AX31" s="312"/>
      <c r="AY31" s="312"/>
      <c r="AZ31" s="320"/>
      <c r="BA31" s="87"/>
      <c r="BB31" s="315" t="s">
        <v>1349</v>
      </c>
      <c r="BC31" s="312"/>
      <c r="BD31" s="312"/>
      <c r="BE31" s="312"/>
      <c r="BF31" s="320"/>
      <c r="BG31" s="87"/>
      <c r="BH31" s="315" t="s">
        <v>1349</v>
      </c>
      <c r="BI31" s="312"/>
      <c r="BJ31" s="312"/>
      <c r="BK31" s="312"/>
      <c r="BL31" s="87"/>
      <c r="BM31" s="324"/>
      <c r="BN31" s="315" t="s">
        <v>1349</v>
      </c>
      <c r="BO31" s="312"/>
      <c r="BP31" s="312"/>
      <c r="BQ31" s="312"/>
      <c r="BR31" s="93"/>
      <c r="BS31" s="87"/>
      <c r="BT31" s="327" t="s">
        <v>1351</v>
      </c>
      <c r="BU31" s="328">
        <v>6415</v>
      </c>
      <c r="BV31" s="312"/>
      <c r="BW31" s="312"/>
      <c r="BX31" s="320"/>
      <c r="BY31" s="312"/>
      <c r="BZ31" s="327" t="s">
        <v>1351</v>
      </c>
      <c r="CA31" s="328">
        <v>16610</v>
      </c>
      <c r="CB31" s="312"/>
      <c r="CC31" s="312"/>
      <c r="CD31" s="323"/>
      <c r="CE31" s="87"/>
      <c r="CF31" s="327" t="s">
        <v>1351</v>
      </c>
      <c r="CG31" s="328">
        <v>1628</v>
      </c>
      <c r="CH31" s="312"/>
      <c r="CI31" s="312"/>
      <c r="CJ31" s="320"/>
      <c r="CK31" s="87"/>
      <c r="CL31" s="327" t="s">
        <v>1351</v>
      </c>
      <c r="CM31" s="328">
        <v>49510</v>
      </c>
      <c r="CN31" s="312"/>
      <c r="CO31" s="312"/>
      <c r="CP31" s="312"/>
      <c r="CQ31" s="87"/>
      <c r="CR31" s="87"/>
      <c r="CS31" s="87"/>
      <c r="CT31" s="87"/>
      <c r="CV31" s="314"/>
      <c r="DA31" s="314"/>
      <c r="DF31" s="314"/>
      <c r="DL31" s="8"/>
    </row>
    <row r="32" spans="1:116" ht="19.5" customHeight="1" x14ac:dyDescent="0.2">
      <c r="A32" s="312"/>
      <c r="B32" s="312"/>
      <c r="C32" s="312"/>
      <c r="D32" s="312"/>
      <c r="E32" s="93"/>
      <c r="F32" s="87"/>
      <c r="G32" s="331" t="s">
        <v>1352</v>
      </c>
      <c r="H32" s="332">
        <v>14641</v>
      </c>
      <c r="I32" s="291"/>
      <c r="J32" s="312"/>
      <c r="K32" s="93"/>
      <c r="L32" s="87"/>
      <c r="M32" s="331" t="s">
        <v>1352</v>
      </c>
      <c r="N32" s="332">
        <v>45285</v>
      </c>
      <c r="O32" s="291"/>
      <c r="P32" s="312"/>
      <c r="Q32" s="87"/>
      <c r="R32" s="87"/>
      <c r="S32" s="317"/>
      <c r="T32" s="318"/>
      <c r="U32" s="87"/>
      <c r="V32" s="87"/>
      <c r="W32" s="87"/>
      <c r="X32" s="312"/>
      <c r="Y32" s="312"/>
      <c r="Z32" s="312"/>
      <c r="AA32" s="312"/>
      <c r="AB32" s="87"/>
      <c r="AC32" s="324"/>
      <c r="AD32" s="312"/>
      <c r="AE32" s="312"/>
      <c r="AF32" s="312"/>
      <c r="AG32" s="312"/>
      <c r="AH32" s="320"/>
      <c r="AI32" s="87"/>
      <c r="AJ32" s="312"/>
      <c r="AK32" s="312"/>
      <c r="AL32" s="312"/>
      <c r="AM32" s="312"/>
      <c r="AN32" s="320"/>
      <c r="AO32" s="87"/>
      <c r="AP32" s="312"/>
      <c r="AQ32" s="312"/>
      <c r="AR32" s="312"/>
      <c r="AS32" s="312"/>
      <c r="AT32" s="93"/>
      <c r="AU32" s="87"/>
      <c r="AV32" s="312"/>
      <c r="AW32" s="312"/>
      <c r="AX32" s="312"/>
      <c r="AY32" s="312"/>
      <c r="AZ32" s="320"/>
      <c r="BA32" s="87"/>
      <c r="BB32" s="312"/>
      <c r="BC32" s="312"/>
      <c r="BD32" s="312"/>
      <c r="BE32" s="312"/>
      <c r="BF32" s="320"/>
      <c r="BG32" s="87"/>
      <c r="BH32" s="312"/>
      <c r="BI32" s="312"/>
      <c r="BJ32" s="312"/>
      <c r="BK32" s="312"/>
      <c r="BL32" s="87"/>
      <c r="BM32" s="324"/>
      <c r="BN32" s="312"/>
      <c r="BO32" s="312"/>
      <c r="BP32" s="312"/>
      <c r="BQ32" s="312"/>
      <c r="BR32" s="93"/>
      <c r="BS32" s="87"/>
      <c r="BT32" s="331" t="s">
        <v>1353</v>
      </c>
      <c r="BU32" s="332">
        <v>6441</v>
      </c>
      <c r="BV32" s="312"/>
      <c r="BW32" s="312"/>
      <c r="BX32" s="320"/>
      <c r="BY32" s="312"/>
      <c r="BZ32" s="331" t="s">
        <v>1353</v>
      </c>
      <c r="CA32" s="332">
        <v>15449</v>
      </c>
      <c r="CB32" s="312"/>
      <c r="CC32" s="312"/>
      <c r="CD32" s="323"/>
      <c r="CE32" s="87"/>
      <c r="CF32" s="331" t="s">
        <v>1353</v>
      </c>
      <c r="CG32" s="332">
        <v>1576</v>
      </c>
      <c r="CH32" s="312"/>
      <c r="CI32" s="312"/>
      <c r="CJ32" s="320"/>
      <c r="CK32" s="87"/>
      <c r="CL32" s="331" t="s">
        <v>1353</v>
      </c>
      <c r="CM32" s="332">
        <v>49412</v>
      </c>
      <c r="CN32" s="312"/>
      <c r="CO32" s="312"/>
      <c r="CP32" s="312"/>
      <c r="CQ32" s="87"/>
      <c r="CR32" s="87"/>
      <c r="CS32" s="87"/>
      <c r="CT32" s="87"/>
      <c r="CV32" s="314"/>
      <c r="DA32" s="314"/>
      <c r="DF32" s="314"/>
      <c r="DL32" s="8"/>
    </row>
    <row r="33" spans="1:116" ht="19.5" customHeight="1" x14ac:dyDescent="0.2">
      <c r="A33" s="325" t="s">
        <v>1311</v>
      </c>
      <c r="B33" s="325" t="s">
        <v>1312</v>
      </c>
      <c r="C33" s="334" t="s">
        <v>1354</v>
      </c>
      <c r="D33" s="334" t="s">
        <v>1355</v>
      </c>
      <c r="E33" s="93"/>
      <c r="F33" s="87"/>
      <c r="G33" s="327" t="s">
        <v>1325</v>
      </c>
      <c r="H33" s="328">
        <v>14081</v>
      </c>
      <c r="I33" s="291"/>
      <c r="J33" s="312"/>
      <c r="K33" s="93"/>
      <c r="L33" s="87"/>
      <c r="M33" s="327" t="s">
        <v>1325</v>
      </c>
      <c r="N33" s="328">
        <v>18473</v>
      </c>
      <c r="O33" s="291"/>
      <c r="P33" s="312"/>
      <c r="Q33" s="87"/>
      <c r="R33" s="87"/>
      <c r="S33" s="317"/>
      <c r="T33" s="318"/>
      <c r="U33" s="87"/>
      <c r="V33" s="87"/>
      <c r="W33" s="87"/>
      <c r="X33" s="325" t="s">
        <v>1311</v>
      </c>
      <c r="Y33" s="325" t="s">
        <v>1312</v>
      </c>
      <c r="Z33" s="334" t="s">
        <v>1354</v>
      </c>
      <c r="AA33" s="334" t="s">
        <v>1355</v>
      </c>
      <c r="AB33" s="87"/>
      <c r="AC33" s="324"/>
      <c r="AD33" s="325" t="s">
        <v>1356</v>
      </c>
      <c r="AE33" s="325" t="s">
        <v>1312</v>
      </c>
      <c r="AF33" s="334" t="s">
        <v>1354</v>
      </c>
      <c r="AG33" s="334" t="s">
        <v>1355</v>
      </c>
      <c r="AH33" s="320"/>
      <c r="AI33" s="87"/>
      <c r="AJ33" s="325" t="s">
        <v>1311</v>
      </c>
      <c r="AK33" s="325" t="s">
        <v>1312</v>
      </c>
      <c r="AL33" s="334" t="s">
        <v>1354</v>
      </c>
      <c r="AM33" s="334" t="s">
        <v>1355</v>
      </c>
      <c r="AN33" s="320"/>
      <c r="AO33" s="87"/>
      <c r="AP33" s="325" t="s">
        <v>1311</v>
      </c>
      <c r="AQ33" s="325" t="s">
        <v>1312</v>
      </c>
      <c r="AR33" s="334" t="s">
        <v>1354</v>
      </c>
      <c r="AS33" s="334" t="s">
        <v>1355</v>
      </c>
      <c r="AT33" s="93"/>
      <c r="AU33" s="87"/>
      <c r="AV33" s="325" t="s">
        <v>1311</v>
      </c>
      <c r="AW33" s="325" t="s">
        <v>1312</v>
      </c>
      <c r="AX33" s="334" t="s">
        <v>1354</v>
      </c>
      <c r="AY33" s="334" t="s">
        <v>1355</v>
      </c>
      <c r="AZ33" s="320"/>
      <c r="BA33" s="87"/>
      <c r="BB33" s="325" t="s">
        <v>1311</v>
      </c>
      <c r="BC33" s="325" t="s">
        <v>1312</v>
      </c>
      <c r="BD33" s="334" t="s">
        <v>1354</v>
      </c>
      <c r="BE33" s="334" t="s">
        <v>1355</v>
      </c>
      <c r="BF33" s="320"/>
      <c r="BG33" s="87"/>
      <c r="BH33" s="325" t="s">
        <v>1311</v>
      </c>
      <c r="BI33" s="325" t="s">
        <v>1312</v>
      </c>
      <c r="BJ33" s="334" t="s">
        <v>1354</v>
      </c>
      <c r="BK33" s="334" t="s">
        <v>1355</v>
      </c>
      <c r="BL33" s="87"/>
      <c r="BM33" s="324"/>
      <c r="BN33" s="325" t="s">
        <v>1311</v>
      </c>
      <c r="BO33" s="325" t="s">
        <v>1312</v>
      </c>
      <c r="BP33" s="334" t="s">
        <v>1354</v>
      </c>
      <c r="BQ33" s="334" t="s">
        <v>1355</v>
      </c>
      <c r="BR33" s="93"/>
      <c r="BS33" s="87"/>
      <c r="BT33" s="327" t="s">
        <v>1339</v>
      </c>
      <c r="BU33" s="328">
        <v>0</v>
      </c>
      <c r="BV33" s="312"/>
      <c r="BW33" s="312"/>
      <c r="BX33" s="320"/>
      <c r="BY33" s="312"/>
      <c r="BZ33" s="327" t="s">
        <v>1339</v>
      </c>
      <c r="CA33" s="328">
        <v>0</v>
      </c>
      <c r="CB33" s="312"/>
      <c r="CC33" s="312"/>
      <c r="CD33" s="323"/>
      <c r="CE33" s="87"/>
      <c r="CF33" s="327" t="s">
        <v>1339</v>
      </c>
      <c r="CG33" s="328">
        <v>0</v>
      </c>
      <c r="CH33" s="312"/>
      <c r="CI33" s="312"/>
      <c r="CJ33" s="320"/>
      <c r="CK33" s="87"/>
      <c r="CL33" s="327" t="s">
        <v>1339</v>
      </c>
      <c r="CM33" s="328">
        <v>0</v>
      </c>
      <c r="CN33" s="312"/>
      <c r="CO33" s="312"/>
      <c r="CP33" s="312"/>
      <c r="CQ33" s="87"/>
      <c r="CR33" s="87"/>
      <c r="CS33" s="87"/>
      <c r="CT33" s="87"/>
      <c r="CV33" s="314"/>
      <c r="DA33" s="314"/>
      <c r="DF33" s="314"/>
      <c r="DL33" s="8"/>
    </row>
    <row r="34" spans="1:116" ht="19.5" customHeight="1" x14ac:dyDescent="0.2">
      <c r="A34" s="327" t="s">
        <v>1313</v>
      </c>
      <c r="B34" s="328">
        <v>2592</v>
      </c>
      <c r="C34" s="328">
        <v>2529.25</v>
      </c>
      <c r="D34" s="328">
        <v>100</v>
      </c>
      <c r="E34" s="93"/>
      <c r="F34" s="87"/>
      <c r="G34" s="327" t="s">
        <v>1327</v>
      </c>
      <c r="H34" s="328">
        <v>11837</v>
      </c>
      <c r="I34" s="291"/>
      <c r="J34" s="312"/>
      <c r="K34" s="93"/>
      <c r="L34" s="87"/>
      <c r="M34" s="327" t="s">
        <v>1327</v>
      </c>
      <c r="N34" s="328">
        <v>28827</v>
      </c>
      <c r="O34" s="291"/>
      <c r="P34" s="312"/>
      <c r="Q34" s="87"/>
      <c r="R34" s="87"/>
      <c r="S34" s="317"/>
      <c r="T34" s="318"/>
      <c r="U34" s="87"/>
      <c r="V34" s="87"/>
      <c r="W34" s="87"/>
      <c r="X34" s="329" t="s">
        <v>1313</v>
      </c>
      <c r="Y34" s="330">
        <v>977</v>
      </c>
      <c r="Z34" s="330">
        <v>1077.25</v>
      </c>
      <c r="AA34" s="330">
        <v>100</v>
      </c>
      <c r="AB34" s="87"/>
      <c r="AC34" s="324"/>
      <c r="AD34" s="327" t="s">
        <v>1313</v>
      </c>
      <c r="AE34" s="328">
        <v>2584</v>
      </c>
      <c r="AF34" s="328">
        <v>2634</v>
      </c>
      <c r="AG34" s="328">
        <v>100</v>
      </c>
      <c r="AH34" s="320"/>
      <c r="AI34" s="87"/>
      <c r="AJ34" s="327" t="s">
        <v>1313</v>
      </c>
      <c r="AK34" s="328">
        <v>1767</v>
      </c>
      <c r="AL34" s="328">
        <v>1797.75</v>
      </c>
      <c r="AM34" s="328">
        <v>100</v>
      </c>
      <c r="AN34" s="320"/>
      <c r="AO34" s="87"/>
      <c r="AP34" s="327" t="s">
        <v>1313</v>
      </c>
      <c r="AQ34" s="328">
        <v>1122</v>
      </c>
      <c r="AR34" s="328">
        <v>1264.25</v>
      </c>
      <c r="AS34" s="328">
        <v>100</v>
      </c>
      <c r="AT34" s="93"/>
      <c r="AU34" s="87"/>
      <c r="AV34" s="329" t="s">
        <v>1313</v>
      </c>
      <c r="AW34" s="330">
        <v>866</v>
      </c>
      <c r="AX34" s="330">
        <v>922.5</v>
      </c>
      <c r="AY34" s="330">
        <v>100</v>
      </c>
      <c r="AZ34" s="320"/>
      <c r="BA34" s="87"/>
      <c r="BB34" s="329" t="s">
        <v>1313</v>
      </c>
      <c r="BC34" s="330">
        <v>2224</v>
      </c>
      <c r="BD34" s="330">
        <v>2378.75</v>
      </c>
      <c r="BE34" s="330">
        <v>100</v>
      </c>
      <c r="BF34" s="320"/>
      <c r="BG34" s="87"/>
      <c r="BH34" s="329" t="s">
        <v>1313</v>
      </c>
      <c r="BI34" s="330">
        <v>768</v>
      </c>
      <c r="BJ34" s="330">
        <v>792.25</v>
      </c>
      <c r="BK34" s="330">
        <v>100</v>
      </c>
      <c r="BL34" s="87"/>
      <c r="BM34" s="324"/>
      <c r="BN34" s="327" t="s">
        <v>1313</v>
      </c>
      <c r="BO34" s="328">
        <v>530</v>
      </c>
      <c r="BP34" s="328">
        <v>552.75</v>
      </c>
      <c r="BQ34" s="328">
        <v>100</v>
      </c>
      <c r="BR34" s="93"/>
      <c r="BS34" s="87"/>
      <c r="BT34" s="327" t="s">
        <v>1341</v>
      </c>
      <c r="BU34" s="328">
        <v>0</v>
      </c>
      <c r="BV34" s="312"/>
      <c r="BW34" s="312"/>
      <c r="BX34" s="320"/>
      <c r="BY34" s="335"/>
      <c r="BZ34" s="327" t="s">
        <v>1341</v>
      </c>
      <c r="CA34" s="328">
        <v>0</v>
      </c>
      <c r="CB34" s="312"/>
      <c r="CC34" s="312"/>
      <c r="CD34" s="336"/>
      <c r="CE34" s="87"/>
      <c r="CF34" s="327" t="s">
        <v>1341</v>
      </c>
      <c r="CG34" s="328">
        <v>0</v>
      </c>
      <c r="CH34" s="312"/>
      <c r="CI34" s="312"/>
      <c r="CJ34" s="320"/>
      <c r="CK34" s="87"/>
      <c r="CL34" s="327" t="s">
        <v>1341</v>
      </c>
      <c r="CM34" s="328">
        <v>0</v>
      </c>
      <c r="CN34" s="312"/>
      <c r="CO34" s="312"/>
      <c r="CP34" s="312"/>
      <c r="CQ34" s="87"/>
      <c r="CR34" s="87"/>
      <c r="CS34" s="87"/>
      <c r="CT34" s="87"/>
      <c r="CV34" s="314"/>
      <c r="DA34" s="314"/>
      <c r="DF34" s="314"/>
      <c r="DL34" s="8"/>
    </row>
    <row r="35" spans="1:116" ht="19.5" customHeight="1" x14ac:dyDescent="0.2">
      <c r="A35" s="327" t="s">
        <v>1314</v>
      </c>
      <c r="B35" s="328">
        <v>2451</v>
      </c>
      <c r="C35" s="327"/>
      <c r="D35" s="327"/>
      <c r="E35" s="93"/>
      <c r="F35" s="87"/>
      <c r="G35" s="327" t="s">
        <v>1329</v>
      </c>
      <c r="H35" s="328">
        <v>11416</v>
      </c>
      <c r="I35" s="291"/>
      <c r="J35" s="312"/>
      <c r="K35" s="93"/>
      <c r="L35" s="87"/>
      <c r="M35" s="327" t="s">
        <v>1329</v>
      </c>
      <c r="N35" s="328">
        <v>22874</v>
      </c>
      <c r="O35" s="291"/>
      <c r="P35" s="312"/>
      <c r="Q35" s="87"/>
      <c r="R35" s="87"/>
      <c r="S35" s="317"/>
      <c r="T35" s="318"/>
      <c r="U35" s="87"/>
      <c r="V35" s="87"/>
      <c r="W35" s="87"/>
      <c r="X35" s="327" t="s">
        <v>1314</v>
      </c>
      <c r="Y35" s="328">
        <v>1136</v>
      </c>
      <c r="Z35" s="327"/>
      <c r="AA35" s="327"/>
      <c r="AB35" s="87"/>
      <c r="AC35" s="324"/>
      <c r="AD35" s="327" t="s">
        <v>1314</v>
      </c>
      <c r="AE35" s="328">
        <v>2848</v>
      </c>
      <c r="AF35" s="327"/>
      <c r="AG35" s="327"/>
      <c r="AH35" s="320"/>
      <c r="AI35" s="87"/>
      <c r="AJ35" s="327" t="s">
        <v>1314</v>
      </c>
      <c r="AK35" s="328">
        <v>1648</v>
      </c>
      <c r="AL35" s="327"/>
      <c r="AM35" s="327"/>
      <c r="AN35" s="320"/>
      <c r="AO35" s="87"/>
      <c r="AP35" s="327" t="s">
        <v>1314</v>
      </c>
      <c r="AQ35" s="328">
        <v>1220</v>
      </c>
      <c r="AR35" s="327"/>
      <c r="AS35" s="327"/>
      <c r="AT35" s="93"/>
      <c r="AU35" s="87"/>
      <c r="AV35" s="327" t="s">
        <v>1314</v>
      </c>
      <c r="AW35" s="328">
        <v>929</v>
      </c>
      <c r="AX35" s="327"/>
      <c r="AY35" s="327"/>
      <c r="AZ35" s="320"/>
      <c r="BA35" s="87"/>
      <c r="BB35" s="327" t="s">
        <v>1314</v>
      </c>
      <c r="BC35" s="328">
        <v>2294</v>
      </c>
      <c r="BD35" s="327"/>
      <c r="BE35" s="327"/>
      <c r="BF35" s="320"/>
      <c r="BG35" s="87"/>
      <c r="BH35" s="327" t="s">
        <v>1314</v>
      </c>
      <c r="BI35" s="328">
        <v>738</v>
      </c>
      <c r="BJ35" s="327"/>
      <c r="BK35" s="327"/>
      <c r="BL35" s="87"/>
      <c r="BM35" s="324"/>
      <c r="BN35" s="327" t="s">
        <v>1314</v>
      </c>
      <c r="BO35" s="328">
        <v>584</v>
      </c>
      <c r="BP35" s="327"/>
      <c r="BQ35" s="327"/>
      <c r="BR35" s="93"/>
      <c r="BS35" s="87"/>
      <c r="BT35" s="327" t="s">
        <v>1343</v>
      </c>
      <c r="BU35" s="328">
        <v>0</v>
      </c>
      <c r="BV35" s="312"/>
      <c r="BW35" s="312"/>
      <c r="BX35" s="320"/>
      <c r="BY35" s="312"/>
      <c r="BZ35" s="327" t="s">
        <v>1343</v>
      </c>
      <c r="CA35" s="328">
        <v>0</v>
      </c>
      <c r="CB35" s="312"/>
      <c r="CC35" s="312"/>
      <c r="CD35" s="323"/>
      <c r="CE35" s="87"/>
      <c r="CF35" s="327" t="s">
        <v>1343</v>
      </c>
      <c r="CG35" s="328">
        <v>0</v>
      </c>
      <c r="CH35" s="312"/>
      <c r="CI35" s="312"/>
      <c r="CJ35" s="320"/>
      <c r="CK35" s="87"/>
      <c r="CL35" s="327" t="s">
        <v>1343</v>
      </c>
      <c r="CM35" s="328">
        <v>0</v>
      </c>
      <c r="CN35" s="312"/>
      <c r="CO35" s="312"/>
      <c r="CP35" s="312"/>
      <c r="CQ35" s="87"/>
      <c r="CR35" s="87"/>
      <c r="CS35" s="87"/>
      <c r="CT35" s="87"/>
      <c r="CV35" s="314"/>
      <c r="DA35" s="314"/>
      <c r="DF35" s="314"/>
      <c r="DL35" s="8"/>
    </row>
    <row r="36" spans="1:116" ht="19.5" customHeight="1" x14ac:dyDescent="0.2">
      <c r="A36" s="327" t="s">
        <v>1315</v>
      </c>
      <c r="B36" s="328">
        <v>2307</v>
      </c>
      <c r="C36" s="327"/>
      <c r="D36" s="327"/>
      <c r="E36" s="93"/>
      <c r="F36" s="87"/>
      <c r="G36" s="327" t="s">
        <v>1332</v>
      </c>
      <c r="H36" s="328">
        <v>10642</v>
      </c>
      <c r="I36" s="291"/>
      <c r="J36" s="312"/>
      <c r="K36" s="93"/>
      <c r="L36" s="87"/>
      <c r="M36" s="327" t="s">
        <v>1332</v>
      </c>
      <c r="N36" s="328">
        <v>17468</v>
      </c>
      <c r="O36" s="291"/>
      <c r="P36" s="312"/>
      <c r="Q36" s="87"/>
      <c r="R36" s="87"/>
      <c r="S36" s="317"/>
      <c r="T36" s="318"/>
      <c r="U36" s="87"/>
      <c r="V36" s="87"/>
      <c r="W36" s="87"/>
      <c r="X36" s="327" t="s">
        <v>1315</v>
      </c>
      <c r="Y36" s="328">
        <v>1071</v>
      </c>
      <c r="Z36" s="327"/>
      <c r="AA36" s="327"/>
      <c r="AB36" s="87"/>
      <c r="AC36" s="324"/>
      <c r="AD36" s="327" t="s">
        <v>1315</v>
      </c>
      <c r="AE36" s="328">
        <v>2621</v>
      </c>
      <c r="AF36" s="327"/>
      <c r="AG36" s="327"/>
      <c r="AH36" s="320"/>
      <c r="AI36" s="87"/>
      <c r="AJ36" s="327" t="s">
        <v>1315</v>
      </c>
      <c r="AK36" s="328">
        <v>2171</v>
      </c>
      <c r="AL36" s="327"/>
      <c r="AM36" s="327"/>
      <c r="AN36" s="320"/>
      <c r="AO36" s="87"/>
      <c r="AP36" s="327" t="s">
        <v>1315</v>
      </c>
      <c r="AQ36" s="328">
        <v>1409</v>
      </c>
      <c r="AR36" s="327"/>
      <c r="AS36" s="327"/>
      <c r="AT36" s="93"/>
      <c r="AU36" s="87"/>
      <c r="AV36" s="327" t="s">
        <v>1315</v>
      </c>
      <c r="AW36" s="328">
        <v>893</v>
      </c>
      <c r="AX36" s="327"/>
      <c r="AY36" s="327"/>
      <c r="AZ36" s="320"/>
      <c r="BA36" s="87"/>
      <c r="BB36" s="327" t="s">
        <v>1315</v>
      </c>
      <c r="BC36" s="328">
        <v>2236</v>
      </c>
      <c r="BD36" s="327"/>
      <c r="BE36" s="327"/>
      <c r="BF36" s="320"/>
      <c r="BG36" s="87"/>
      <c r="BH36" s="327" t="s">
        <v>1315</v>
      </c>
      <c r="BI36" s="328">
        <v>858</v>
      </c>
      <c r="BJ36" s="327"/>
      <c r="BK36" s="327"/>
      <c r="BL36" s="87"/>
      <c r="BM36" s="324"/>
      <c r="BN36" s="327" t="s">
        <v>1315</v>
      </c>
      <c r="BO36" s="328">
        <v>510</v>
      </c>
      <c r="BP36" s="327"/>
      <c r="BQ36" s="327"/>
      <c r="BR36" s="93"/>
      <c r="BS36" s="87"/>
      <c r="BT36" s="331" t="s">
        <v>1345</v>
      </c>
      <c r="BU36" s="332">
        <v>0</v>
      </c>
      <c r="BV36" s="312"/>
      <c r="BW36" s="312"/>
      <c r="BX36" s="320"/>
      <c r="BY36" s="312"/>
      <c r="BZ36" s="331" t="s">
        <v>1345</v>
      </c>
      <c r="CA36" s="332">
        <v>0</v>
      </c>
      <c r="CB36" s="312"/>
      <c r="CC36" s="312"/>
      <c r="CD36" s="323"/>
      <c r="CE36" s="87"/>
      <c r="CF36" s="331" t="s">
        <v>1345</v>
      </c>
      <c r="CG36" s="332">
        <v>0</v>
      </c>
      <c r="CH36" s="312"/>
      <c r="CI36" s="312"/>
      <c r="CJ36" s="320"/>
      <c r="CK36" s="87"/>
      <c r="CL36" s="331" t="s">
        <v>1345</v>
      </c>
      <c r="CM36" s="332">
        <v>0</v>
      </c>
      <c r="CN36" s="312"/>
      <c r="CO36" s="312"/>
      <c r="CP36" s="312"/>
      <c r="CQ36" s="87"/>
      <c r="CR36" s="87"/>
      <c r="CS36" s="87"/>
      <c r="CT36" s="87"/>
      <c r="CV36" s="314"/>
      <c r="DA36" s="314"/>
      <c r="DF36" s="314"/>
      <c r="DL36" s="8"/>
    </row>
    <row r="37" spans="1:116" ht="19.5" customHeight="1" x14ac:dyDescent="0.2">
      <c r="A37" s="331" t="s">
        <v>1316</v>
      </c>
      <c r="B37" s="332">
        <v>2767</v>
      </c>
      <c r="C37" s="331"/>
      <c r="D37" s="331"/>
      <c r="E37" s="93"/>
      <c r="F37" s="87"/>
      <c r="G37" s="327" t="s">
        <v>1340</v>
      </c>
      <c r="H37" s="328">
        <v>15990</v>
      </c>
      <c r="I37" s="291"/>
      <c r="J37" s="312"/>
      <c r="K37" s="93"/>
      <c r="L37" s="87"/>
      <c r="M37" s="327" t="s">
        <v>1340</v>
      </c>
      <c r="N37" s="328">
        <v>19414</v>
      </c>
      <c r="O37" s="291"/>
      <c r="P37" s="312"/>
      <c r="Q37" s="87"/>
      <c r="R37" s="87"/>
      <c r="S37" s="317"/>
      <c r="T37" s="318"/>
      <c r="U37" s="87"/>
      <c r="V37" s="87"/>
      <c r="W37" s="87"/>
      <c r="X37" s="331" t="s">
        <v>1316</v>
      </c>
      <c r="Y37" s="332">
        <v>1125</v>
      </c>
      <c r="Z37" s="331"/>
      <c r="AA37" s="331"/>
      <c r="AB37" s="87"/>
      <c r="AC37" s="324"/>
      <c r="AD37" s="331" t="s">
        <v>1316</v>
      </c>
      <c r="AE37" s="332">
        <v>2483</v>
      </c>
      <c r="AF37" s="331"/>
      <c r="AG37" s="331"/>
      <c r="AH37" s="320"/>
      <c r="AI37" s="87"/>
      <c r="AJ37" s="331" t="s">
        <v>1316</v>
      </c>
      <c r="AK37" s="332">
        <v>1605</v>
      </c>
      <c r="AL37" s="331"/>
      <c r="AM37" s="331"/>
      <c r="AN37" s="320"/>
      <c r="AO37" s="87"/>
      <c r="AP37" s="331" t="s">
        <v>1316</v>
      </c>
      <c r="AQ37" s="332">
        <v>1306</v>
      </c>
      <c r="AR37" s="331"/>
      <c r="AS37" s="331"/>
      <c r="AT37" s="93"/>
      <c r="AU37" s="87"/>
      <c r="AV37" s="331" t="s">
        <v>1316</v>
      </c>
      <c r="AW37" s="332">
        <v>1002</v>
      </c>
      <c r="AX37" s="331"/>
      <c r="AY37" s="331"/>
      <c r="AZ37" s="320"/>
      <c r="BA37" s="87"/>
      <c r="BB37" s="331" t="s">
        <v>1316</v>
      </c>
      <c r="BC37" s="332">
        <v>2761</v>
      </c>
      <c r="BD37" s="331"/>
      <c r="BE37" s="331"/>
      <c r="BF37" s="320"/>
      <c r="BG37" s="87"/>
      <c r="BH37" s="331" t="s">
        <v>1316</v>
      </c>
      <c r="BI37" s="332">
        <v>805</v>
      </c>
      <c r="BJ37" s="331"/>
      <c r="BK37" s="331"/>
      <c r="BL37" s="87"/>
      <c r="BM37" s="324"/>
      <c r="BN37" s="331" t="s">
        <v>1316</v>
      </c>
      <c r="BO37" s="332">
        <v>587</v>
      </c>
      <c r="BP37" s="331"/>
      <c r="BQ37" s="331"/>
      <c r="BR37" s="93"/>
      <c r="BS37" s="87"/>
      <c r="BT37" s="312"/>
      <c r="BU37" s="312"/>
      <c r="BV37" s="312"/>
      <c r="BW37" s="312"/>
      <c r="BX37" s="320"/>
      <c r="BY37" s="312"/>
      <c r="BZ37" s="312"/>
      <c r="CA37" s="312"/>
      <c r="CB37" s="312"/>
      <c r="CC37" s="312"/>
      <c r="CD37" s="323"/>
      <c r="CE37" s="87"/>
      <c r="CF37" s="312"/>
      <c r="CG37" s="312"/>
      <c r="CH37" s="312"/>
      <c r="CI37" s="312"/>
      <c r="CJ37" s="320"/>
      <c r="CK37" s="87"/>
      <c r="CL37" s="312"/>
      <c r="CM37" s="312"/>
      <c r="CN37" s="312"/>
      <c r="CO37" s="312"/>
      <c r="CP37" s="312"/>
      <c r="CQ37" s="87"/>
      <c r="CR37" s="87"/>
      <c r="CS37" s="87"/>
      <c r="CT37" s="87"/>
      <c r="CV37" s="314"/>
      <c r="DA37" s="314"/>
      <c r="DF37" s="314"/>
      <c r="DL37" s="8"/>
    </row>
    <row r="38" spans="1:116" ht="19.5" customHeight="1" x14ac:dyDescent="0.2">
      <c r="A38" s="327" t="s">
        <v>1317</v>
      </c>
      <c r="B38" s="328">
        <v>12498</v>
      </c>
      <c r="C38" s="328">
        <v>10322</v>
      </c>
      <c r="D38" s="328">
        <v>408</v>
      </c>
      <c r="E38" s="93"/>
      <c r="F38" s="87"/>
      <c r="G38" s="327" t="s">
        <v>1342</v>
      </c>
      <c r="H38" s="328">
        <v>11131</v>
      </c>
      <c r="I38" s="291"/>
      <c r="J38" s="312"/>
      <c r="K38" s="93"/>
      <c r="L38" s="87"/>
      <c r="M38" s="327" t="s">
        <v>1342</v>
      </c>
      <c r="N38" s="328">
        <v>19946</v>
      </c>
      <c r="O38" s="291"/>
      <c r="P38" s="312"/>
      <c r="Q38" s="87"/>
      <c r="R38" s="87"/>
      <c r="S38" s="317"/>
      <c r="T38" s="318"/>
      <c r="U38" s="87"/>
      <c r="V38" s="87"/>
      <c r="W38" s="87"/>
      <c r="X38" s="327" t="s">
        <v>1317</v>
      </c>
      <c r="Y38" s="328">
        <v>10773</v>
      </c>
      <c r="Z38" s="328">
        <v>10990</v>
      </c>
      <c r="AA38" s="328">
        <v>1020</v>
      </c>
      <c r="AB38" s="87"/>
      <c r="AC38" s="324"/>
      <c r="AD38" s="327" t="s">
        <v>1317</v>
      </c>
      <c r="AE38" s="328">
        <v>23255</v>
      </c>
      <c r="AF38" s="328">
        <v>23634.5</v>
      </c>
      <c r="AG38" s="328">
        <v>897</v>
      </c>
      <c r="AH38" s="320"/>
      <c r="AI38" s="87"/>
      <c r="AJ38" s="327" t="s">
        <v>1317</v>
      </c>
      <c r="AK38" s="328">
        <v>1989</v>
      </c>
      <c r="AL38" s="328">
        <v>1995.75</v>
      </c>
      <c r="AM38" s="328">
        <v>111</v>
      </c>
      <c r="AN38" s="320"/>
      <c r="AO38" s="87"/>
      <c r="AP38" s="327" t="s">
        <v>1317</v>
      </c>
      <c r="AQ38" s="328">
        <v>22018</v>
      </c>
      <c r="AR38" s="328">
        <v>26276.25</v>
      </c>
      <c r="AS38" s="328">
        <v>2078</v>
      </c>
      <c r="AT38" s="93"/>
      <c r="AU38" s="87"/>
      <c r="AV38" s="327" t="s">
        <v>1317</v>
      </c>
      <c r="AW38" s="328">
        <v>10925</v>
      </c>
      <c r="AX38" s="328">
        <v>10681.5</v>
      </c>
      <c r="AY38" s="328">
        <v>1158</v>
      </c>
      <c r="AZ38" s="320"/>
      <c r="BA38" s="87"/>
      <c r="BB38" s="327" t="s">
        <v>1317</v>
      </c>
      <c r="BC38" s="328">
        <v>9067</v>
      </c>
      <c r="BD38" s="328">
        <v>10072.5</v>
      </c>
      <c r="BE38" s="328">
        <v>423</v>
      </c>
      <c r="BF38" s="320"/>
      <c r="BG38" s="87"/>
      <c r="BH38" s="327" t="s">
        <v>1317</v>
      </c>
      <c r="BI38" s="328">
        <v>1272</v>
      </c>
      <c r="BJ38" s="328">
        <v>927</v>
      </c>
      <c r="BK38" s="328">
        <v>117</v>
      </c>
      <c r="BL38" s="87"/>
      <c r="BM38" s="324"/>
      <c r="BN38" s="327" t="s">
        <v>1317</v>
      </c>
      <c r="BO38" s="328">
        <v>9342</v>
      </c>
      <c r="BP38" s="328">
        <v>9009.25</v>
      </c>
      <c r="BQ38" s="328">
        <v>1630</v>
      </c>
      <c r="BR38" s="93"/>
      <c r="BS38" s="87"/>
      <c r="BT38" s="312"/>
      <c r="BU38" s="312"/>
      <c r="BV38" s="312"/>
      <c r="BW38" s="312"/>
      <c r="BX38" s="320"/>
      <c r="BY38" s="312"/>
      <c r="BZ38" s="312"/>
      <c r="CA38" s="312"/>
      <c r="CB38" s="312"/>
      <c r="CC38" s="312"/>
      <c r="CD38" s="323"/>
      <c r="CE38" s="87"/>
      <c r="CF38" s="312"/>
      <c r="CG38" s="312"/>
      <c r="CH38" s="312"/>
      <c r="CI38" s="312"/>
      <c r="CJ38" s="320"/>
      <c r="CK38" s="87"/>
      <c r="CL38" s="312"/>
      <c r="CM38" s="312"/>
      <c r="CN38" s="312"/>
      <c r="CO38" s="312"/>
      <c r="CP38" s="312"/>
      <c r="CQ38" s="87"/>
      <c r="CR38" s="87"/>
      <c r="CS38" s="87"/>
      <c r="CT38" s="87"/>
      <c r="CV38" s="314"/>
      <c r="DA38" s="314"/>
      <c r="DF38" s="314"/>
      <c r="DL38" s="8"/>
    </row>
    <row r="39" spans="1:116" ht="19.5" customHeight="1" x14ac:dyDescent="0.2">
      <c r="A39" s="327" t="s">
        <v>1319</v>
      </c>
      <c r="B39" s="328">
        <v>9198</v>
      </c>
      <c r="C39" s="327"/>
      <c r="D39" s="327"/>
      <c r="E39" s="93"/>
      <c r="F39" s="87"/>
      <c r="G39" s="327" t="s">
        <v>1357</v>
      </c>
      <c r="H39" s="328">
        <v>11819</v>
      </c>
      <c r="I39" s="291"/>
      <c r="J39" s="312"/>
      <c r="K39" s="93"/>
      <c r="L39" s="87"/>
      <c r="M39" s="327" t="s">
        <v>1357</v>
      </c>
      <c r="N39" s="328">
        <v>22120</v>
      </c>
      <c r="O39" s="291"/>
      <c r="P39" s="312"/>
      <c r="Q39" s="87"/>
      <c r="R39" s="87"/>
      <c r="S39" s="317"/>
      <c r="T39" s="318"/>
      <c r="U39" s="87"/>
      <c r="V39" s="87"/>
      <c r="W39" s="87"/>
      <c r="X39" s="327" t="s">
        <v>1319</v>
      </c>
      <c r="Y39" s="328">
        <v>11494</v>
      </c>
      <c r="Z39" s="327"/>
      <c r="AA39" s="327"/>
      <c r="AB39" s="87"/>
      <c r="AC39" s="324"/>
      <c r="AD39" s="327" t="s">
        <v>1319</v>
      </c>
      <c r="AE39" s="328">
        <v>22474</v>
      </c>
      <c r="AF39" s="327"/>
      <c r="AG39" s="327"/>
      <c r="AH39" s="320"/>
      <c r="AI39" s="87"/>
      <c r="AJ39" s="327" t="s">
        <v>1319</v>
      </c>
      <c r="AK39" s="328">
        <v>1844</v>
      </c>
      <c r="AL39" s="327"/>
      <c r="AM39" s="327"/>
      <c r="AN39" s="320"/>
      <c r="AO39" s="87"/>
      <c r="AP39" s="327" t="s">
        <v>1319</v>
      </c>
      <c r="AQ39" s="328">
        <v>39152</v>
      </c>
      <c r="AR39" s="327"/>
      <c r="AS39" s="327"/>
      <c r="AT39" s="93"/>
      <c r="AU39" s="87"/>
      <c r="AV39" s="327" t="s">
        <v>1319</v>
      </c>
      <c r="AW39" s="328">
        <v>10690</v>
      </c>
      <c r="AX39" s="327"/>
      <c r="AY39" s="327"/>
      <c r="AZ39" s="320"/>
      <c r="BA39" s="87"/>
      <c r="BB39" s="327" t="s">
        <v>1319</v>
      </c>
      <c r="BC39" s="328">
        <v>12049</v>
      </c>
      <c r="BD39" s="327"/>
      <c r="BE39" s="327"/>
      <c r="BF39" s="320"/>
      <c r="BG39" s="87"/>
      <c r="BH39" s="327" t="s">
        <v>1319</v>
      </c>
      <c r="BI39" s="328">
        <v>784</v>
      </c>
      <c r="BJ39" s="327"/>
      <c r="BK39" s="327"/>
      <c r="BL39" s="87"/>
      <c r="BM39" s="324"/>
      <c r="BN39" s="327" t="s">
        <v>1319</v>
      </c>
      <c r="BO39" s="328">
        <v>8101</v>
      </c>
      <c r="BP39" s="327"/>
      <c r="BQ39" s="327"/>
      <c r="BR39" s="93"/>
      <c r="BS39" s="87"/>
      <c r="BT39" s="315" t="s">
        <v>1349</v>
      </c>
      <c r="BU39" s="312"/>
      <c r="BV39" s="312"/>
      <c r="BW39" s="312"/>
      <c r="BX39" s="320"/>
      <c r="BY39" s="312"/>
      <c r="BZ39" s="315" t="s">
        <v>1349</v>
      </c>
      <c r="CA39" s="312"/>
      <c r="CB39" s="312"/>
      <c r="CC39" s="312"/>
      <c r="CD39" s="323"/>
      <c r="CE39" s="87"/>
      <c r="CF39" s="315" t="s">
        <v>1349</v>
      </c>
      <c r="CG39" s="312"/>
      <c r="CH39" s="312"/>
      <c r="CI39" s="312"/>
      <c r="CJ39" s="320"/>
      <c r="CK39" s="87"/>
      <c r="CL39" s="315" t="s">
        <v>1349</v>
      </c>
      <c r="CM39" s="312"/>
      <c r="CN39" s="312"/>
      <c r="CO39" s="312"/>
      <c r="CP39" s="312"/>
      <c r="CQ39" s="87"/>
      <c r="CR39" s="87"/>
      <c r="CS39" s="87"/>
      <c r="CT39" s="87"/>
      <c r="CV39" s="314"/>
      <c r="DA39" s="314"/>
      <c r="DF39" s="314"/>
      <c r="DL39" s="8"/>
    </row>
    <row r="40" spans="1:116" ht="19.5" customHeight="1" x14ac:dyDescent="0.2">
      <c r="A40" s="327" t="s">
        <v>1321</v>
      </c>
      <c r="B40" s="328">
        <v>9079</v>
      </c>
      <c r="C40" s="327"/>
      <c r="D40" s="327"/>
      <c r="E40" s="93"/>
      <c r="F40" s="87"/>
      <c r="G40" s="327" t="s">
        <v>1358</v>
      </c>
      <c r="H40" s="328">
        <v>12069</v>
      </c>
      <c r="I40" s="291"/>
      <c r="J40" s="312"/>
      <c r="K40" s="93"/>
      <c r="L40" s="87"/>
      <c r="M40" s="327" t="s">
        <v>1358</v>
      </c>
      <c r="N40" s="328">
        <v>21861</v>
      </c>
      <c r="O40" s="291"/>
      <c r="P40" s="312"/>
      <c r="Q40" s="87"/>
      <c r="R40" s="87"/>
      <c r="S40" s="317"/>
      <c r="T40" s="318"/>
      <c r="U40" s="87"/>
      <c r="V40" s="87"/>
      <c r="W40" s="87"/>
      <c r="X40" s="327" t="s">
        <v>1321</v>
      </c>
      <c r="Y40" s="328">
        <v>10378</v>
      </c>
      <c r="Z40" s="327"/>
      <c r="AA40" s="327"/>
      <c r="AB40" s="87"/>
      <c r="AC40" s="324"/>
      <c r="AD40" s="327" t="s">
        <v>1321</v>
      </c>
      <c r="AE40" s="328">
        <v>27375</v>
      </c>
      <c r="AF40" s="327"/>
      <c r="AG40" s="327"/>
      <c r="AH40" s="320"/>
      <c r="AI40" s="87"/>
      <c r="AJ40" s="327" t="s">
        <v>1321</v>
      </c>
      <c r="AK40" s="328">
        <v>2306</v>
      </c>
      <c r="AL40" s="327"/>
      <c r="AM40" s="327"/>
      <c r="AN40" s="320"/>
      <c r="AO40" s="87"/>
      <c r="AP40" s="327" t="s">
        <v>1321</v>
      </c>
      <c r="AQ40" s="328">
        <v>19528</v>
      </c>
      <c r="AR40" s="327"/>
      <c r="AS40" s="327"/>
      <c r="AT40" s="93"/>
      <c r="AU40" s="87"/>
      <c r="AV40" s="327" t="s">
        <v>1321</v>
      </c>
      <c r="AW40" s="328">
        <v>10095</v>
      </c>
      <c r="AX40" s="327"/>
      <c r="AY40" s="327"/>
      <c r="AZ40" s="320"/>
      <c r="BA40" s="87"/>
      <c r="BB40" s="327" t="s">
        <v>1321</v>
      </c>
      <c r="BC40" s="328">
        <v>10328</v>
      </c>
      <c r="BD40" s="327"/>
      <c r="BE40" s="327"/>
      <c r="BF40" s="320"/>
      <c r="BG40" s="87"/>
      <c r="BH40" s="327" t="s">
        <v>1321</v>
      </c>
      <c r="BI40" s="328">
        <v>865</v>
      </c>
      <c r="BJ40" s="327"/>
      <c r="BK40" s="327"/>
      <c r="BL40" s="87"/>
      <c r="BM40" s="324"/>
      <c r="BN40" s="327" t="s">
        <v>1321</v>
      </c>
      <c r="BO40" s="328">
        <v>9378</v>
      </c>
      <c r="BP40" s="327"/>
      <c r="BQ40" s="327"/>
      <c r="BR40" s="93"/>
      <c r="BS40" s="87"/>
      <c r="BT40" s="312"/>
      <c r="BU40" s="312"/>
      <c r="BV40" s="312"/>
      <c r="BW40" s="312"/>
      <c r="BX40" s="320"/>
      <c r="BY40" s="312"/>
      <c r="BZ40" s="312"/>
      <c r="CA40" s="312"/>
      <c r="CB40" s="312"/>
      <c r="CC40" s="312"/>
      <c r="CD40" s="323"/>
      <c r="CE40" s="87"/>
      <c r="CF40" s="312"/>
      <c r="CG40" s="312"/>
      <c r="CH40" s="312"/>
      <c r="CI40" s="312"/>
      <c r="CJ40" s="320"/>
      <c r="CK40" s="87"/>
      <c r="CL40" s="312"/>
      <c r="CM40" s="312"/>
      <c r="CN40" s="312"/>
      <c r="CO40" s="312"/>
      <c r="CP40" s="312"/>
      <c r="CQ40" s="87"/>
      <c r="CR40" s="87"/>
      <c r="CS40" s="87"/>
      <c r="CT40" s="87"/>
      <c r="CV40" s="314"/>
      <c r="DA40" s="314"/>
      <c r="DF40" s="314"/>
      <c r="DL40" s="8"/>
    </row>
    <row r="41" spans="1:116" ht="19.5" customHeight="1" x14ac:dyDescent="0.2">
      <c r="A41" s="331" t="s">
        <v>1323</v>
      </c>
      <c r="B41" s="332">
        <v>10513</v>
      </c>
      <c r="C41" s="331"/>
      <c r="D41" s="331"/>
      <c r="E41" s="93"/>
      <c r="F41" s="87"/>
      <c r="G41" s="327" t="s">
        <v>1359</v>
      </c>
      <c r="H41" s="328">
        <v>11745</v>
      </c>
      <c r="I41" s="291"/>
      <c r="J41" s="312"/>
      <c r="K41" s="93"/>
      <c r="L41" s="87"/>
      <c r="M41" s="327" t="s">
        <v>1359</v>
      </c>
      <c r="N41" s="328">
        <v>17947</v>
      </c>
      <c r="O41" s="291"/>
      <c r="P41" s="312"/>
      <c r="Q41" s="87"/>
      <c r="R41" s="87"/>
      <c r="S41" s="317"/>
      <c r="T41" s="318"/>
      <c r="U41" s="87"/>
      <c r="V41" s="87"/>
      <c r="W41" s="87"/>
      <c r="X41" s="331" t="s">
        <v>1323</v>
      </c>
      <c r="Y41" s="332">
        <v>11315</v>
      </c>
      <c r="Z41" s="331"/>
      <c r="AA41" s="331"/>
      <c r="AB41" s="87"/>
      <c r="AC41" s="324"/>
      <c r="AD41" s="331" t="s">
        <v>1323</v>
      </c>
      <c r="AE41" s="332">
        <v>21434</v>
      </c>
      <c r="AF41" s="331"/>
      <c r="AG41" s="331"/>
      <c r="AH41" s="320"/>
      <c r="AI41" s="87"/>
      <c r="AJ41" s="331" t="s">
        <v>1323</v>
      </c>
      <c r="AK41" s="332">
        <v>1844</v>
      </c>
      <c r="AL41" s="331"/>
      <c r="AM41" s="331"/>
      <c r="AN41" s="320"/>
      <c r="AO41" s="87"/>
      <c r="AP41" s="331" t="s">
        <v>1323</v>
      </c>
      <c r="AQ41" s="332">
        <v>24407</v>
      </c>
      <c r="AR41" s="331"/>
      <c r="AS41" s="331"/>
      <c r="AT41" s="93"/>
      <c r="AU41" s="87"/>
      <c r="AV41" s="331" t="s">
        <v>1323</v>
      </c>
      <c r="AW41" s="332">
        <v>11016</v>
      </c>
      <c r="AX41" s="331"/>
      <c r="AY41" s="331"/>
      <c r="AZ41" s="320"/>
      <c r="BA41" s="87"/>
      <c r="BB41" s="331" t="s">
        <v>1323</v>
      </c>
      <c r="BC41" s="332">
        <v>8846</v>
      </c>
      <c r="BD41" s="331"/>
      <c r="BE41" s="331"/>
      <c r="BF41" s="320"/>
      <c r="BG41" s="87"/>
      <c r="BH41" s="331" t="s">
        <v>1323</v>
      </c>
      <c r="BI41" s="332">
        <v>787</v>
      </c>
      <c r="BJ41" s="331"/>
      <c r="BK41" s="331"/>
      <c r="BL41" s="87"/>
      <c r="BM41" s="324"/>
      <c r="BN41" s="331" t="s">
        <v>1323</v>
      </c>
      <c r="BO41" s="332">
        <v>9216</v>
      </c>
      <c r="BP41" s="331"/>
      <c r="BQ41" s="331"/>
      <c r="BR41" s="93"/>
      <c r="BS41" s="87"/>
      <c r="BT41" s="325" t="s">
        <v>1311</v>
      </c>
      <c r="BU41" s="325" t="s">
        <v>1312</v>
      </c>
      <c r="BV41" s="334" t="s">
        <v>1354</v>
      </c>
      <c r="BW41" s="334" t="s">
        <v>1355</v>
      </c>
      <c r="BX41" s="320"/>
      <c r="BY41" s="312"/>
      <c r="BZ41" s="325" t="s">
        <v>1311</v>
      </c>
      <c r="CA41" s="325" t="s">
        <v>1312</v>
      </c>
      <c r="CB41" s="334" t="s">
        <v>1354</v>
      </c>
      <c r="CC41" s="334" t="s">
        <v>1355</v>
      </c>
      <c r="CD41" s="323"/>
      <c r="CE41" s="87"/>
      <c r="CF41" s="325" t="s">
        <v>1311</v>
      </c>
      <c r="CG41" s="325" t="s">
        <v>1312</v>
      </c>
      <c r="CH41" s="334" t="s">
        <v>1354</v>
      </c>
      <c r="CI41" s="334" t="s">
        <v>1355</v>
      </c>
      <c r="CJ41" s="320"/>
      <c r="CK41" s="87"/>
      <c r="CL41" s="325" t="s">
        <v>1311</v>
      </c>
      <c r="CM41" s="325" t="s">
        <v>1312</v>
      </c>
      <c r="CN41" s="334" t="s">
        <v>1354</v>
      </c>
      <c r="CO41" s="334" t="s">
        <v>1355</v>
      </c>
      <c r="CP41" s="312"/>
      <c r="CQ41" s="87"/>
      <c r="CR41" s="87"/>
      <c r="CS41" s="87"/>
      <c r="CT41" s="87"/>
      <c r="CV41" s="314"/>
      <c r="DA41" s="314"/>
      <c r="DF41" s="314"/>
      <c r="DL41" s="8"/>
    </row>
    <row r="42" spans="1:116" ht="19.5" customHeight="1" x14ac:dyDescent="0.2">
      <c r="A42" s="327" t="s">
        <v>1325</v>
      </c>
      <c r="B42" s="328">
        <v>2289</v>
      </c>
      <c r="C42" s="328">
        <v>2017.75</v>
      </c>
      <c r="D42" s="328">
        <v>80</v>
      </c>
      <c r="E42" s="93"/>
      <c r="F42" s="87"/>
      <c r="G42" s="327" t="s">
        <v>1360</v>
      </c>
      <c r="H42" s="328">
        <v>10946</v>
      </c>
      <c r="I42" s="291"/>
      <c r="J42" s="312"/>
      <c r="K42" s="93"/>
      <c r="L42" s="87"/>
      <c r="M42" s="327" t="s">
        <v>1360</v>
      </c>
      <c r="N42" s="328">
        <v>18536</v>
      </c>
      <c r="O42" s="291"/>
      <c r="P42" s="312"/>
      <c r="Q42" s="87"/>
      <c r="R42" s="87"/>
      <c r="S42" s="317"/>
      <c r="T42" s="318"/>
      <c r="U42" s="87"/>
      <c r="V42" s="87"/>
      <c r="W42" s="87"/>
      <c r="X42" s="327" t="s">
        <v>1325</v>
      </c>
      <c r="Y42" s="328">
        <v>5687</v>
      </c>
      <c r="Z42" s="328">
        <v>5291.75</v>
      </c>
      <c r="AA42" s="328">
        <v>491</v>
      </c>
      <c r="AB42" s="87"/>
      <c r="AC42" s="324"/>
      <c r="AD42" s="327" t="s">
        <v>1325</v>
      </c>
      <c r="AE42" s="328">
        <v>19807</v>
      </c>
      <c r="AF42" s="328">
        <v>18829.5</v>
      </c>
      <c r="AG42" s="328">
        <v>715</v>
      </c>
      <c r="AH42" s="320"/>
      <c r="AI42" s="87"/>
      <c r="AJ42" s="327" t="s">
        <v>1325</v>
      </c>
      <c r="AK42" s="328">
        <v>760</v>
      </c>
      <c r="AL42" s="328">
        <v>713.25</v>
      </c>
      <c r="AM42" s="328">
        <v>40</v>
      </c>
      <c r="AN42" s="320"/>
      <c r="AO42" s="87"/>
      <c r="AP42" s="327" t="s">
        <v>1325</v>
      </c>
      <c r="AQ42" s="328">
        <v>4193</v>
      </c>
      <c r="AR42" s="328">
        <v>3766.25</v>
      </c>
      <c r="AS42" s="328">
        <v>298</v>
      </c>
      <c r="AT42" s="93"/>
      <c r="AU42" s="87"/>
      <c r="AV42" s="327" t="s">
        <v>1325</v>
      </c>
      <c r="AW42" s="328">
        <v>2749</v>
      </c>
      <c r="AX42" s="328">
        <v>3936.5</v>
      </c>
      <c r="AY42" s="328">
        <v>427</v>
      </c>
      <c r="AZ42" s="320"/>
      <c r="BA42" s="87"/>
      <c r="BB42" s="327" t="s">
        <v>1325</v>
      </c>
      <c r="BC42" s="328">
        <v>9544</v>
      </c>
      <c r="BD42" s="328">
        <v>9404.75</v>
      </c>
      <c r="BE42" s="328">
        <v>395</v>
      </c>
      <c r="BF42" s="320"/>
      <c r="BG42" s="87"/>
      <c r="BH42" s="327" t="s">
        <v>1325</v>
      </c>
      <c r="BI42" s="328">
        <v>287</v>
      </c>
      <c r="BJ42" s="328">
        <v>319.25</v>
      </c>
      <c r="BK42" s="328">
        <v>40</v>
      </c>
      <c r="BL42" s="87"/>
      <c r="BM42" s="324"/>
      <c r="BN42" s="327" t="s">
        <v>1325</v>
      </c>
      <c r="BO42" s="328">
        <v>885</v>
      </c>
      <c r="BP42" s="328">
        <v>1007</v>
      </c>
      <c r="BQ42" s="328">
        <v>182</v>
      </c>
      <c r="BR42" s="93"/>
      <c r="BS42" s="87"/>
      <c r="BT42" s="329" t="s">
        <v>1313</v>
      </c>
      <c r="BU42" s="330">
        <v>618</v>
      </c>
      <c r="BV42" s="330">
        <v>671.17</v>
      </c>
      <c r="BW42" s="330">
        <v>100</v>
      </c>
      <c r="BX42" s="320"/>
      <c r="BY42" s="312"/>
      <c r="BZ42" s="327" t="s">
        <v>1313</v>
      </c>
      <c r="CA42" s="328">
        <v>1890</v>
      </c>
      <c r="CB42" s="328">
        <v>1943.5</v>
      </c>
      <c r="CC42" s="328">
        <v>100</v>
      </c>
      <c r="CD42" s="323"/>
      <c r="CE42" s="87"/>
      <c r="CF42" s="329" t="s">
        <v>1313</v>
      </c>
      <c r="CG42" s="330">
        <v>889</v>
      </c>
      <c r="CH42" s="330">
        <v>764.33</v>
      </c>
      <c r="CI42" s="330">
        <v>100</v>
      </c>
      <c r="CJ42" s="320"/>
      <c r="CK42" s="87"/>
      <c r="CL42" s="327" t="s">
        <v>1313</v>
      </c>
      <c r="CM42" s="328">
        <v>1556</v>
      </c>
      <c r="CN42" s="328">
        <v>1744</v>
      </c>
      <c r="CO42" s="328">
        <v>100</v>
      </c>
      <c r="CP42" s="335"/>
      <c r="CQ42" s="87"/>
      <c r="CR42" s="87"/>
      <c r="CS42" s="87"/>
      <c r="CT42" s="87"/>
      <c r="CV42" s="337"/>
      <c r="DA42" s="337"/>
      <c r="DF42" s="337"/>
      <c r="DL42" s="8"/>
    </row>
    <row r="43" spans="1:116" ht="19.5" customHeight="1" x14ac:dyDescent="0.2">
      <c r="A43" s="327" t="s">
        <v>1327</v>
      </c>
      <c r="B43" s="328">
        <v>2122</v>
      </c>
      <c r="C43" s="327"/>
      <c r="D43" s="327"/>
      <c r="E43" s="93"/>
      <c r="F43" s="87"/>
      <c r="G43" s="327" t="s">
        <v>1361</v>
      </c>
      <c r="H43" s="328">
        <v>16863</v>
      </c>
      <c r="I43" s="291"/>
      <c r="J43" s="312"/>
      <c r="K43" s="93"/>
      <c r="L43" s="87"/>
      <c r="M43" s="327" t="s">
        <v>1361</v>
      </c>
      <c r="N43" s="328">
        <v>30035</v>
      </c>
      <c r="O43" s="291"/>
      <c r="P43" s="312"/>
      <c r="Q43" s="87"/>
      <c r="R43" s="87"/>
      <c r="S43" s="317"/>
      <c r="T43" s="318"/>
      <c r="U43" s="87"/>
      <c r="V43" s="87"/>
      <c r="W43" s="87"/>
      <c r="X43" s="327" t="s">
        <v>1327</v>
      </c>
      <c r="Y43" s="328">
        <v>4893</v>
      </c>
      <c r="Z43" s="327"/>
      <c r="AA43" s="327"/>
      <c r="AB43" s="87"/>
      <c r="AC43" s="324"/>
      <c r="AD43" s="327" t="s">
        <v>1327</v>
      </c>
      <c r="AE43" s="328">
        <v>18127</v>
      </c>
      <c r="AF43" s="327"/>
      <c r="AG43" s="327"/>
      <c r="AH43" s="320"/>
      <c r="AI43" s="87"/>
      <c r="AJ43" s="327" t="s">
        <v>1327</v>
      </c>
      <c r="AK43" s="328">
        <v>749</v>
      </c>
      <c r="AL43" s="327"/>
      <c r="AM43" s="327"/>
      <c r="AN43" s="320"/>
      <c r="AO43" s="87"/>
      <c r="AP43" s="327" t="s">
        <v>1327</v>
      </c>
      <c r="AQ43" s="328">
        <v>3562</v>
      </c>
      <c r="AR43" s="327"/>
      <c r="AS43" s="327"/>
      <c r="AT43" s="93"/>
      <c r="AU43" s="87"/>
      <c r="AV43" s="327" t="s">
        <v>1327</v>
      </c>
      <c r="AW43" s="328">
        <v>3372</v>
      </c>
      <c r="AX43" s="327"/>
      <c r="AY43" s="327"/>
      <c r="AZ43" s="320"/>
      <c r="BA43" s="87"/>
      <c r="BB43" s="327" t="s">
        <v>1327</v>
      </c>
      <c r="BC43" s="328">
        <v>9758</v>
      </c>
      <c r="BD43" s="327"/>
      <c r="BE43" s="327"/>
      <c r="BF43" s="320"/>
      <c r="BG43" s="87"/>
      <c r="BH43" s="327" t="s">
        <v>1327</v>
      </c>
      <c r="BI43" s="328">
        <v>340</v>
      </c>
      <c r="BJ43" s="327"/>
      <c r="BK43" s="327"/>
      <c r="BL43" s="87"/>
      <c r="BM43" s="324"/>
      <c r="BN43" s="327" t="s">
        <v>1327</v>
      </c>
      <c r="BO43" s="328">
        <v>1020</v>
      </c>
      <c r="BP43" s="327"/>
      <c r="BQ43" s="327"/>
      <c r="BR43" s="93"/>
      <c r="BS43" s="87"/>
      <c r="BT43" s="327" t="s">
        <v>1314</v>
      </c>
      <c r="BU43" s="328">
        <v>666</v>
      </c>
      <c r="BV43" s="327"/>
      <c r="BW43" s="327"/>
      <c r="BX43" s="320"/>
      <c r="BY43" s="312"/>
      <c r="BZ43" s="327" t="s">
        <v>1314</v>
      </c>
      <c r="CA43" s="328">
        <v>2019</v>
      </c>
      <c r="CB43" s="327"/>
      <c r="CC43" s="327"/>
      <c r="CD43" s="323"/>
      <c r="CE43" s="87"/>
      <c r="CF43" s="327" t="s">
        <v>1314</v>
      </c>
      <c r="CG43" s="328">
        <v>746</v>
      </c>
      <c r="CH43" s="327"/>
      <c r="CI43" s="327"/>
      <c r="CJ43" s="320"/>
      <c r="CK43" s="87"/>
      <c r="CL43" s="327" t="s">
        <v>1314</v>
      </c>
      <c r="CM43" s="328">
        <v>1674</v>
      </c>
      <c r="CN43" s="327"/>
      <c r="CO43" s="327"/>
      <c r="CP43" s="312"/>
      <c r="CQ43" s="87"/>
      <c r="CR43" s="87"/>
      <c r="CS43" s="87"/>
      <c r="CT43" s="87"/>
      <c r="CV43" s="314"/>
      <c r="DA43" s="314"/>
      <c r="DF43" s="314"/>
      <c r="DL43" s="8"/>
    </row>
    <row r="44" spans="1:116" ht="19.5" customHeight="1" x14ac:dyDescent="0.2">
      <c r="A44" s="327" t="s">
        <v>1329</v>
      </c>
      <c r="B44" s="328">
        <v>1757</v>
      </c>
      <c r="C44" s="327"/>
      <c r="D44" s="327"/>
      <c r="E44" s="93"/>
      <c r="F44" s="87"/>
      <c r="G44" s="331" t="s">
        <v>1362</v>
      </c>
      <c r="H44" s="332">
        <v>10697</v>
      </c>
      <c r="I44" s="291"/>
      <c r="J44" s="312"/>
      <c r="K44" s="93"/>
      <c r="L44" s="87"/>
      <c r="M44" s="331" t="s">
        <v>1362</v>
      </c>
      <c r="N44" s="332">
        <v>24851</v>
      </c>
      <c r="O44" s="291"/>
      <c r="P44" s="312"/>
      <c r="Q44" s="87"/>
      <c r="R44" s="87"/>
      <c r="S44" s="317"/>
      <c r="T44" s="318"/>
      <c r="U44" s="87"/>
      <c r="V44" s="87"/>
      <c r="W44" s="87"/>
      <c r="X44" s="327" t="s">
        <v>1329</v>
      </c>
      <c r="Y44" s="328">
        <v>4936</v>
      </c>
      <c r="Z44" s="327"/>
      <c r="AA44" s="327"/>
      <c r="AB44" s="87"/>
      <c r="AC44" s="324"/>
      <c r="AD44" s="327" t="s">
        <v>1329</v>
      </c>
      <c r="AE44" s="328">
        <v>18112</v>
      </c>
      <c r="AF44" s="327"/>
      <c r="AG44" s="327"/>
      <c r="AH44" s="320"/>
      <c r="AI44" s="87"/>
      <c r="AJ44" s="327" t="s">
        <v>1329</v>
      </c>
      <c r="AK44" s="328">
        <v>716</v>
      </c>
      <c r="AL44" s="327"/>
      <c r="AM44" s="327"/>
      <c r="AN44" s="320"/>
      <c r="AO44" s="87"/>
      <c r="AP44" s="327" t="s">
        <v>1329</v>
      </c>
      <c r="AQ44" s="328">
        <v>3760</v>
      </c>
      <c r="AR44" s="327"/>
      <c r="AS44" s="327"/>
      <c r="AT44" s="93"/>
      <c r="AU44" s="87"/>
      <c r="AV44" s="327" t="s">
        <v>1329</v>
      </c>
      <c r="AW44" s="328">
        <v>4142</v>
      </c>
      <c r="AX44" s="327"/>
      <c r="AY44" s="327"/>
      <c r="AZ44" s="320"/>
      <c r="BA44" s="87"/>
      <c r="BB44" s="327" t="s">
        <v>1329</v>
      </c>
      <c r="BC44" s="328">
        <v>9679</v>
      </c>
      <c r="BD44" s="327"/>
      <c r="BE44" s="327"/>
      <c r="BF44" s="320"/>
      <c r="BG44" s="87"/>
      <c r="BH44" s="327" t="s">
        <v>1329</v>
      </c>
      <c r="BI44" s="328">
        <v>289</v>
      </c>
      <c r="BJ44" s="327"/>
      <c r="BK44" s="327"/>
      <c r="BL44" s="87"/>
      <c r="BM44" s="324"/>
      <c r="BN44" s="327" t="s">
        <v>1329</v>
      </c>
      <c r="BO44" s="328">
        <v>946</v>
      </c>
      <c r="BP44" s="327"/>
      <c r="BQ44" s="327"/>
      <c r="BR44" s="93"/>
      <c r="BS44" s="87"/>
      <c r="BT44" s="327" t="s">
        <v>1315</v>
      </c>
      <c r="BU44" s="328">
        <v>656</v>
      </c>
      <c r="BV44" s="327"/>
      <c r="BW44" s="327"/>
      <c r="BX44" s="320"/>
      <c r="BY44" s="312"/>
      <c r="BZ44" s="327" t="s">
        <v>1315</v>
      </c>
      <c r="CA44" s="328">
        <v>2082</v>
      </c>
      <c r="CB44" s="327"/>
      <c r="CC44" s="327"/>
      <c r="CD44" s="323"/>
      <c r="CE44" s="87"/>
      <c r="CF44" s="327" t="s">
        <v>1315</v>
      </c>
      <c r="CG44" s="328">
        <v>716</v>
      </c>
      <c r="CH44" s="327"/>
      <c r="CI44" s="327"/>
      <c r="CJ44" s="320"/>
      <c r="CK44" s="87"/>
      <c r="CL44" s="327" t="s">
        <v>1315</v>
      </c>
      <c r="CM44" s="328">
        <v>1877</v>
      </c>
      <c r="CN44" s="327"/>
      <c r="CO44" s="327"/>
      <c r="CP44" s="312"/>
      <c r="CQ44" s="87"/>
      <c r="CR44" s="87"/>
      <c r="CS44" s="87"/>
      <c r="CT44" s="87"/>
      <c r="CV44" s="314"/>
      <c r="DA44" s="314"/>
      <c r="DF44" s="314"/>
      <c r="DL44" s="8"/>
    </row>
    <row r="45" spans="1:116" ht="19.5" customHeight="1" x14ac:dyDescent="0.2">
      <c r="A45" s="331" t="s">
        <v>1332</v>
      </c>
      <c r="B45" s="332">
        <v>1903</v>
      </c>
      <c r="C45" s="331"/>
      <c r="D45" s="331"/>
      <c r="E45" s="93"/>
      <c r="F45" s="87"/>
      <c r="G45" s="327" t="s">
        <v>1335</v>
      </c>
      <c r="H45" s="328">
        <v>24700</v>
      </c>
      <c r="I45" s="312"/>
      <c r="J45" s="312"/>
      <c r="K45" s="93"/>
      <c r="L45" s="87"/>
      <c r="M45" s="327" t="s">
        <v>1335</v>
      </c>
      <c r="N45" s="328">
        <v>60225</v>
      </c>
      <c r="O45" s="312"/>
      <c r="P45" s="312"/>
      <c r="Q45" s="87"/>
      <c r="R45" s="87"/>
      <c r="S45" s="317"/>
      <c r="T45" s="318"/>
      <c r="U45" s="87"/>
      <c r="V45" s="87"/>
      <c r="W45" s="87"/>
      <c r="X45" s="331" t="s">
        <v>1332</v>
      </c>
      <c r="Y45" s="332">
        <v>5651</v>
      </c>
      <c r="Z45" s="331"/>
      <c r="AA45" s="331"/>
      <c r="AB45" s="87"/>
      <c r="AC45" s="324"/>
      <c r="AD45" s="331" t="s">
        <v>1332</v>
      </c>
      <c r="AE45" s="332">
        <v>19272</v>
      </c>
      <c r="AF45" s="331"/>
      <c r="AG45" s="331"/>
      <c r="AH45" s="320"/>
      <c r="AI45" s="87"/>
      <c r="AJ45" s="331" t="s">
        <v>1332</v>
      </c>
      <c r="AK45" s="332">
        <v>628</v>
      </c>
      <c r="AL45" s="331"/>
      <c r="AM45" s="331"/>
      <c r="AN45" s="320"/>
      <c r="AO45" s="87"/>
      <c r="AP45" s="331" t="s">
        <v>1332</v>
      </c>
      <c r="AQ45" s="332">
        <v>3550</v>
      </c>
      <c r="AR45" s="331"/>
      <c r="AS45" s="331"/>
      <c r="AT45" s="93"/>
      <c r="AU45" s="87"/>
      <c r="AV45" s="331" t="s">
        <v>1332</v>
      </c>
      <c r="AW45" s="332">
        <v>5483</v>
      </c>
      <c r="AX45" s="331"/>
      <c r="AY45" s="331"/>
      <c r="AZ45" s="320"/>
      <c r="BA45" s="87"/>
      <c r="BB45" s="331" t="s">
        <v>1332</v>
      </c>
      <c r="BC45" s="332">
        <v>8638</v>
      </c>
      <c r="BD45" s="331"/>
      <c r="BE45" s="331"/>
      <c r="BF45" s="320"/>
      <c r="BG45" s="87"/>
      <c r="BH45" s="331" t="s">
        <v>1332</v>
      </c>
      <c r="BI45" s="332">
        <v>361</v>
      </c>
      <c r="BJ45" s="331"/>
      <c r="BK45" s="331"/>
      <c r="BL45" s="87"/>
      <c r="BM45" s="324"/>
      <c r="BN45" s="331" t="s">
        <v>1332</v>
      </c>
      <c r="BO45" s="332">
        <v>1177</v>
      </c>
      <c r="BP45" s="331"/>
      <c r="BQ45" s="331"/>
      <c r="BR45" s="93"/>
      <c r="BS45" s="87"/>
      <c r="BT45" s="327" t="s">
        <v>1316</v>
      </c>
      <c r="BU45" s="328">
        <v>636</v>
      </c>
      <c r="BV45" s="327"/>
      <c r="BW45" s="327"/>
      <c r="BX45" s="320"/>
      <c r="BY45" s="312"/>
      <c r="BZ45" s="327" t="s">
        <v>1316</v>
      </c>
      <c r="CA45" s="328">
        <v>1744</v>
      </c>
      <c r="CB45" s="327"/>
      <c r="CC45" s="327"/>
      <c r="CD45" s="323"/>
      <c r="CE45" s="87"/>
      <c r="CF45" s="327" t="s">
        <v>1316</v>
      </c>
      <c r="CG45" s="328">
        <v>709</v>
      </c>
      <c r="CH45" s="327"/>
      <c r="CI45" s="327"/>
      <c r="CJ45" s="320"/>
      <c r="CK45" s="87"/>
      <c r="CL45" s="327" t="s">
        <v>1316</v>
      </c>
      <c r="CM45" s="328">
        <v>1853</v>
      </c>
      <c r="CN45" s="327"/>
      <c r="CO45" s="327"/>
      <c r="CP45" s="312"/>
      <c r="CQ45" s="87"/>
      <c r="CR45" s="87"/>
      <c r="CS45" s="87"/>
      <c r="CT45" s="87"/>
      <c r="CV45" s="314"/>
      <c r="DA45" s="314"/>
      <c r="DF45" s="314"/>
      <c r="DL45" s="8"/>
    </row>
    <row r="46" spans="1:116" ht="19.5" customHeight="1" x14ac:dyDescent="0.2">
      <c r="A46" s="327" t="s">
        <v>1335</v>
      </c>
      <c r="B46" s="328">
        <v>10711</v>
      </c>
      <c r="C46" s="328">
        <v>10404.75</v>
      </c>
      <c r="D46" s="328">
        <v>411</v>
      </c>
      <c r="E46" s="93"/>
      <c r="F46" s="87"/>
      <c r="G46" s="327" t="s">
        <v>1336</v>
      </c>
      <c r="H46" s="328">
        <v>21679</v>
      </c>
      <c r="I46" s="312"/>
      <c r="J46" s="312"/>
      <c r="K46" s="93"/>
      <c r="L46" s="87"/>
      <c r="M46" s="327" t="s">
        <v>1336</v>
      </c>
      <c r="N46" s="328">
        <v>55006</v>
      </c>
      <c r="O46" s="312"/>
      <c r="P46" s="312"/>
      <c r="Q46" s="87"/>
      <c r="R46" s="87"/>
      <c r="S46" s="317"/>
      <c r="T46" s="318"/>
      <c r="U46" s="87"/>
      <c r="V46" s="87"/>
      <c r="W46" s="87"/>
      <c r="X46" s="327" t="s">
        <v>1335</v>
      </c>
      <c r="Y46" s="328">
        <v>13794</v>
      </c>
      <c r="Z46" s="328">
        <v>13591.75</v>
      </c>
      <c r="AA46" s="328">
        <v>1262</v>
      </c>
      <c r="AB46" s="87"/>
      <c r="AC46" s="324"/>
      <c r="AD46" s="327" t="s">
        <v>1335</v>
      </c>
      <c r="AE46" s="328">
        <v>29031</v>
      </c>
      <c r="AF46" s="328">
        <v>25668.25</v>
      </c>
      <c r="AG46" s="328">
        <v>974</v>
      </c>
      <c r="AH46" s="320"/>
      <c r="AI46" s="87"/>
      <c r="AJ46" s="327" t="s">
        <v>1335</v>
      </c>
      <c r="AK46" s="328">
        <v>3710</v>
      </c>
      <c r="AL46" s="328">
        <v>3379.5</v>
      </c>
      <c r="AM46" s="328">
        <v>188</v>
      </c>
      <c r="AN46" s="320"/>
      <c r="AO46" s="87"/>
      <c r="AP46" s="327" t="s">
        <v>1335</v>
      </c>
      <c r="AQ46" s="328">
        <v>21549</v>
      </c>
      <c r="AR46" s="328">
        <v>21591.25</v>
      </c>
      <c r="AS46" s="328">
        <v>1708</v>
      </c>
      <c r="AT46" s="93"/>
      <c r="AU46" s="87"/>
      <c r="AV46" s="327" t="s">
        <v>1335</v>
      </c>
      <c r="AW46" s="328">
        <v>13559</v>
      </c>
      <c r="AX46" s="328">
        <v>13500.75</v>
      </c>
      <c r="AY46" s="328">
        <v>1463</v>
      </c>
      <c r="AZ46" s="320"/>
      <c r="BA46" s="87"/>
      <c r="BB46" s="327" t="s">
        <v>1335</v>
      </c>
      <c r="BC46" s="328">
        <v>11235</v>
      </c>
      <c r="BD46" s="328">
        <v>11573.75</v>
      </c>
      <c r="BE46" s="328">
        <v>487</v>
      </c>
      <c r="BF46" s="320"/>
      <c r="BG46" s="87"/>
      <c r="BH46" s="327" t="s">
        <v>1335</v>
      </c>
      <c r="BI46" s="328">
        <v>2506</v>
      </c>
      <c r="BJ46" s="328">
        <v>2424.25</v>
      </c>
      <c r="BK46" s="328">
        <v>306</v>
      </c>
      <c r="BL46" s="87"/>
      <c r="BM46" s="324"/>
      <c r="BN46" s="327" t="s">
        <v>1335</v>
      </c>
      <c r="BO46" s="328">
        <v>8260</v>
      </c>
      <c r="BP46" s="328">
        <v>8939.25</v>
      </c>
      <c r="BQ46" s="328">
        <v>1617</v>
      </c>
      <c r="BR46" s="93"/>
      <c r="BS46" s="87"/>
      <c r="BT46" s="327" t="s">
        <v>1318</v>
      </c>
      <c r="BU46" s="328">
        <v>758</v>
      </c>
      <c r="BV46" s="327"/>
      <c r="BW46" s="327"/>
      <c r="BX46" s="320"/>
      <c r="BY46" s="312"/>
      <c r="BZ46" s="327" t="s">
        <v>1318</v>
      </c>
      <c r="CA46" s="328">
        <v>2117</v>
      </c>
      <c r="CB46" s="327"/>
      <c r="CC46" s="327"/>
      <c r="CD46" s="323"/>
      <c r="CE46" s="87"/>
      <c r="CF46" s="327" t="s">
        <v>1318</v>
      </c>
      <c r="CG46" s="328">
        <v>698</v>
      </c>
      <c r="CH46" s="327"/>
      <c r="CI46" s="327"/>
      <c r="CJ46" s="320"/>
      <c r="CK46" s="87"/>
      <c r="CL46" s="327" t="s">
        <v>1318</v>
      </c>
      <c r="CM46" s="328">
        <v>1690</v>
      </c>
      <c r="CN46" s="327"/>
      <c r="CO46" s="327"/>
      <c r="CP46" s="312"/>
      <c r="CQ46" s="87"/>
      <c r="CR46" s="87"/>
      <c r="CS46" s="87"/>
      <c r="CT46" s="87"/>
      <c r="CV46" s="314"/>
      <c r="DA46" s="314"/>
      <c r="DF46" s="314"/>
      <c r="DL46" s="8"/>
    </row>
    <row r="47" spans="1:116" ht="19.5" customHeight="1" x14ac:dyDescent="0.2">
      <c r="A47" s="327" t="s">
        <v>1336</v>
      </c>
      <c r="B47" s="328">
        <v>9714</v>
      </c>
      <c r="C47" s="327"/>
      <c r="D47" s="327"/>
      <c r="E47" s="93"/>
      <c r="F47" s="87"/>
      <c r="G47" s="327" t="s">
        <v>1337</v>
      </c>
      <c r="H47" s="328">
        <v>21993</v>
      </c>
      <c r="I47" s="312"/>
      <c r="J47" s="312"/>
      <c r="K47" s="93"/>
      <c r="L47" s="87"/>
      <c r="M47" s="327" t="s">
        <v>1337</v>
      </c>
      <c r="N47" s="328">
        <v>59999</v>
      </c>
      <c r="O47" s="312"/>
      <c r="P47" s="312"/>
      <c r="Q47" s="87"/>
      <c r="R47" s="87"/>
      <c r="S47" s="317"/>
      <c r="T47" s="318"/>
      <c r="U47" s="87"/>
      <c r="V47" s="87"/>
      <c r="W47" s="87"/>
      <c r="X47" s="327" t="s">
        <v>1336</v>
      </c>
      <c r="Y47" s="328">
        <v>13045</v>
      </c>
      <c r="Z47" s="327"/>
      <c r="AA47" s="327"/>
      <c r="AB47" s="87"/>
      <c r="AC47" s="324"/>
      <c r="AD47" s="327" t="s">
        <v>1336</v>
      </c>
      <c r="AE47" s="328">
        <v>26544</v>
      </c>
      <c r="AF47" s="327"/>
      <c r="AG47" s="327"/>
      <c r="AH47" s="320"/>
      <c r="AI47" s="87"/>
      <c r="AJ47" s="327" t="s">
        <v>1336</v>
      </c>
      <c r="AK47" s="328">
        <v>3419</v>
      </c>
      <c r="AL47" s="327"/>
      <c r="AM47" s="327"/>
      <c r="AN47" s="320"/>
      <c r="AO47" s="87"/>
      <c r="AP47" s="327" t="s">
        <v>1336</v>
      </c>
      <c r="AQ47" s="328">
        <v>20548</v>
      </c>
      <c r="AR47" s="327"/>
      <c r="AS47" s="327"/>
      <c r="AT47" s="93"/>
      <c r="AU47" s="87"/>
      <c r="AV47" s="327" t="s">
        <v>1336</v>
      </c>
      <c r="AW47" s="328">
        <v>14402</v>
      </c>
      <c r="AX47" s="327"/>
      <c r="AY47" s="327"/>
      <c r="AZ47" s="320"/>
      <c r="BA47" s="87"/>
      <c r="BB47" s="327" t="s">
        <v>1336</v>
      </c>
      <c r="BC47" s="328">
        <v>11484</v>
      </c>
      <c r="BD47" s="327"/>
      <c r="BE47" s="327"/>
      <c r="BF47" s="320"/>
      <c r="BG47" s="87"/>
      <c r="BH47" s="327" t="s">
        <v>1336</v>
      </c>
      <c r="BI47" s="328">
        <v>2220</v>
      </c>
      <c r="BJ47" s="327"/>
      <c r="BK47" s="327"/>
      <c r="BL47" s="87"/>
      <c r="BM47" s="324"/>
      <c r="BN47" s="327" t="s">
        <v>1336</v>
      </c>
      <c r="BO47" s="328">
        <v>10484</v>
      </c>
      <c r="BP47" s="327"/>
      <c r="BQ47" s="327"/>
      <c r="BR47" s="93"/>
      <c r="BS47" s="87"/>
      <c r="BT47" s="331" t="s">
        <v>1320</v>
      </c>
      <c r="BU47" s="332">
        <v>693</v>
      </c>
      <c r="BV47" s="331"/>
      <c r="BW47" s="331"/>
      <c r="BX47" s="320"/>
      <c r="BY47" s="312"/>
      <c r="BZ47" s="331" t="s">
        <v>1320</v>
      </c>
      <c r="CA47" s="332">
        <v>1809</v>
      </c>
      <c r="CB47" s="331"/>
      <c r="CC47" s="331"/>
      <c r="CD47" s="323"/>
      <c r="CE47" s="87"/>
      <c r="CF47" s="331" t="s">
        <v>1320</v>
      </c>
      <c r="CG47" s="332">
        <v>828</v>
      </c>
      <c r="CH47" s="331"/>
      <c r="CI47" s="331"/>
      <c r="CJ47" s="320"/>
      <c r="CK47" s="87"/>
      <c r="CL47" s="331" t="s">
        <v>1320</v>
      </c>
      <c r="CM47" s="332">
        <v>1814</v>
      </c>
      <c r="CN47" s="331"/>
      <c r="CO47" s="331"/>
      <c r="CP47" s="312"/>
      <c r="CQ47" s="87"/>
      <c r="CR47" s="87"/>
      <c r="CS47" s="87"/>
      <c r="CT47" s="87"/>
      <c r="CV47" s="314"/>
      <c r="DA47" s="314"/>
      <c r="DF47" s="314"/>
      <c r="DL47" s="8"/>
    </row>
    <row r="48" spans="1:116" ht="19.5" customHeight="1" x14ac:dyDescent="0.2">
      <c r="A48" s="327" t="s">
        <v>1337</v>
      </c>
      <c r="B48" s="328">
        <v>9641</v>
      </c>
      <c r="C48" s="327"/>
      <c r="D48" s="327"/>
      <c r="E48" s="93"/>
      <c r="F48" s="87"/>
      <c r="G48" s="327" t="s">
        <v>1338</v>
      </c>
      <c r="H48" s="328">
        <v>20035</v>
      </c>
      <c r="I48" s="312"/>
      <c r="J48" s="312"/>
      <c r="K48" s="93"/>
      <c r="L48" s="87"/>
      <c r="M48" s="327" t="s">
        <v>1338</v>
      </c>
      <c r="N48" s="328">
        <v>66158</v>
      </c>
      <c r="O48" s="312"/>
      <c r="P48" s="312"/>
      <c r="Q48" s="87"/>
      <c r="R48" s="87"/>
      <c r="S48" s="317"/>
      <c r="T48" s="318"/>
      <c r="U48" s="87"/>
      <c r="V48" s="87"/>
      <c r="W48" s="87"/>
      <c r="X48" s="327" t="s">
        <v>1337</v>
      </c>
      <c r="Y48" s="328">
        <v>13549</v>
      </c>
      <c r="Z48" s="327"/>
      <c r="AA48" s="327"/>
      <c r="AB48" s="87"/>
      <c r="AC48" s="324"/>
      <c r="AD48" s="327" t="s">
        <v>1337</v>
      </c>
      <c r="AE48" s="328">
        <v>24610</v>
      </c>
      <c r="AF48" s="327"/>
      <c r="AG48" s="327"/>
      <c r="AH48" s="320"/>
      <c r="AI48" s="87"/>
      <c r="AJ48" s="327" t="s">
        <v>1337</v>
      </c>
      <c r="AK48" s="328">
        <v>3064</v>
      </c>
      <c r="AL48" s="327"/>
      <c r="AM48" s="327"/>
      <c r="AN48" s="320"/>
      <c r="AO48" s="87"/>
      <c r="AP48" s="327" t="s">
        <v>1337</v>
      </c>
      <c r="AQ48" s="328">
        <v>21270</v>
      </c>
      <c r="AR48" s="327"/>
      <c r="AS48" s="327"/>
      <c r="AT48" s="93"/>
      <c r="AU48" s="87"/>
      <c r="AV48" s="327" t="s">
        <v>1337</v>
      </c>
      <c r="AW48" s="328">
        <v>12479</v>
      </c>
      <c r="AX48" s="327"/>
      <c r="AY48" s="327"/>
      <c r="AZ48" s="320"/>
      <c r="BA48" s="87"/>
      <c r="BB48" s="327" t="s">
        <v>1337</v>
      </c>
      <c r="BC48" s="328">
        <v>11241</v>
      </c>
      <c r="BD48" s="327"/>
      <c r="BE48" s="327"/>
      <c r="BF48" s="320"/>
      <c r="BG48" s="87"/>
      <c r="BH48" s="327" t="s">
        <v>1337</v>
      </c>
      <c r="BI48" s="328">
        <v>1990</v>
      </c>
      <c r="BJ48" s="327"/>
      <c r="BK48" s="327"/>
      <c r="BL48" s="87"/>
      <c r="BM48" s="324"/>
      <c r="BN48" s="327" t="s">
        <v>1337</v>
      </c>
      <c r="BO48" s="328">
        <v>8990</v>
      </c>
      <c r="BP48" s="327"/>
      <c r="BQ48" s="327"/>
      <c r="BR48" s="93"/>
      <c r="BS48" s="87"/>
      <c r="BT48" s="327" t="s">
        <v>1317</v>
      </c>
      <c r="BU48" s="328">
        <v>4983</v>
      </c>
      <c r="BV48" s="328">
        <v>4759.5</v>
      </c>
      <c r="BW48" s="328">
        <v>709</v>
      </c>
      <c r="BX48" s="320"/>
      <c r="BY48" s="312"/>
      <c r="BZ48" s="327" t="s">
        <v>1317</v>
      </c>
      <c r="CA48" s="328">
        <v>18142</v>
      </c>
      <c r="CB48" s="328">
        <v>17437.5</v>
      </c>
      <c r="CC48" s="328">
        <v>897</v>
      </c>
      <c r="CD48" s="323"/>
      <c r="CE48" s="87"/>
      <c r="CF48" s="327" t="s">
        <v>1317</v>
      </c>
      <c r="CG48" s="328">
        <v>749</v>
      </c>
      <c r="CH48" s="328">
        <v>728.67</v>
      </c>
      <c r="CI48" s="328">
        <v>95</v>
      </c>
      <c r="CJ48" s="320"/>
      <c r="CK48" s="87"/>
      <c r="CL48" s="327" t="s">
        <v>1317</v>
      </c>
      <c r="CM48" s="328">
        <v>46602</v>
      </c>
      <c r="CN48" s="328">
        <v>46975.83</v>
      </c>
      <c r="CO48" s="328">
        <v>2694</v>
      </c>
      <c r="CP48" s="312"/>
      <c r="CQ48" s="87"/>
      <c r="CR48" s="87"/>
      <c r="CS48" s="87"/>
      <c r="CT48" s="87"/>
      <c r="CV48" s="314"/>
      <c r="DA48" s="314"/>
      <c r="DF48" s="314"/>
      <c r="DL48" s="8"/>
    </row>
    <row r="49" spans="1:119" ht="19.5" customHeight="1" x14ac:dyDescent="0.2">
      <c r="A49" s="331" t="s">
        <v>1338</v>
      </c>
      <c r="B49" s="332">
        <v>11553</v>
      </c>
      <c r="C49" s="331"/>
      <c r="D49" s="331"/>
      <c r="E49" s="93"/>
      <c r="F49" s="87"/>
      <c r="G49" s="327" t="s">
        <v>1351</v>
      </c>
      <c r="H49" s="328">
        <v>28728</v>
      </c>
      <c r="I49" s="312"/>
      <c r="J49" s="312"/>
      <c r="K49" s="93"/>
      <c r="L49" s="87"/>
      <c r="M49" s="327" t="s">
        <v>1351</v>
      </c>
      <c r="N49" s="328">
        <v>61707</v>
      </c>
      <c r="O49" s="312"/>
      <c r="P49" s="312"/>
      <c r="Q49" s="87"/>
      <c r="R49" s="87"/>
      <c r="S49" s="317"/>
      <c r="T49" s="318"/>
      <c r="U49" s="87"/>
      <c r="V49" s="87"/>
      <c r="W49" s="87"/>
      <c r="X49" s="331" t="s">
        <v>1338</v>
      </c>
      <c r="Y49" s="332">
        <v>13979</v>
      </c>
      <c r="Z49" s="331"/>
      <c r="AA49" s="331"/>
      <c r="AB49" s="87"/>
      <c r="AC49" s="324"/>
      <c r="AD49" s="331" t="s">
        <v>1338</v>
      </c>
      <c r="AE49" s="332">
        <v>22488</v>
      </c>
      <c r="AF49" s="331"/>
      <c r="AG49" s="331"/>
      <c r="AH49" s="320"/>
      <c r="AI49" s="87"/>
      <c r="AJ49" s="331" t="s">
        <v>1338</v>
      </c>
      <c r="AK49" s="332">
        <v>3325</v>
      </c>
      <c r="AL49" s="331"/>
      <c r="AM49" s="331"/>
      <c r="AN49" s="320"/>
      <c r="AO49" s="87"/>
      <c r="AP49" s="331" t="s">
        <v>1338</v>
      </c>
      <c r="AQ49" s="332">
        <v>22998</v>
      </c>
      <c r="AR49" s="331"/>
      <c r="AS49" s="331"/>
      <c r="AT49" s="93"/>
      <c r="AU49" s="87"/>
      <c r="AV49" s="331" t="s">
        <v>1338</v>
      </c>
      <c r="AW49" s="332">
        <v>13563</v>
      </c>
      <c r="AX49" s="331"/>
      <c r="AY49" s="331"/>
      <c r="AZ49" s="320"/>
      <c r="BA49" s="87"/>
      <c r="BB49" s="331" t="s">
        <v>1338</v>
      </c>
      <c r="BC49" s="332">
        <v>12335</v>
      </c>
      <c r="BD49" s="331"/>
      <c r="BE49" s="331"/>
      <c r="BF49" s="320"/>
      <c r="BG49" s="87"/>
      <c r="BH49" s="331" t="s">
        <v>1338</v>
      </c>
      <c r="BI49" s="332">
        <v>2981</v>
      </c>
      <c r="BJ49" s="331"/>
      <c r="BK49" s="331"/>
      <c r="BL49" s="87"/>
      <c r="BM49" s="324"/>
      <c r="BN49" s="331" t="s">
        <v>1338</v>
      </c>
      <c r="BO49" s="332">
        <v>8023</v>
      </c>
      <c r="BP49" s="331"/>
      <c r="BQ49" s="331"/>
      <c r="BR49" s="93"/>
      <c r="BS49" s="87"/>
      <c r="BT49" s="327" t="s">
        <v>1319</v>
      </c>
      <c r="BU49" s="328">
        <v>4741</v>
      </c>
      <c r="BV49" s="327"/>
      <c r="BW49" s="327"/>
      <c r="BX49" s="320"/>
      <c r="BY49" s="312"/>
      <c r="BZ49" s="327" t="s">
        <v>1319</v>
      </c>
      <c r="CA49" s="328">
        <v>17680</v>
      </c>
      <c r="CB49" s="327"/>
      <c r="CC49" s="327"/>
      <c r="CD49" s="323"/>
      <c r="CE49" s="87"/>
      <c r="CF49" s="327" t="s">
        <v>1319</v>
      </c>
      <c r="CG49" s="328">
        <v>696</v>
      </c>
      <c r="CH49" s="327"/>
      <c r="CI49" s="327"/>
      <c r="CJ49" s="320"/>
      <c r="CK49" s="87"/>
      <c r="CL49" s="327" t="s">
        <v>1319</v>
      </c>
      <c r="CM49" s="328">
        <v>46493</v>
      </c>
      <c r="CN49" s="327"/>
      <c r="CO49" s="327"/>
      <c r="CP49" s="312"/>
      <c r="CQ49" s="87"/>
      <c r="CR49" s="87"/>
      <c r="CS49" s="87"/>
      <c r="CT49" s="87"/>
      <c r="CV49" s="314"/>
      <c r="DA49" s="314"/>
      <c r="DF49" s="314"/>
      <c r="DL49" s="8"/>
    </row>
    <row r="50" spans="1:119" ht="19.5" customHeight="1" x14ac:dyDescent="0.2">
      <c r="A50" s="327" t="s">
        <v>1339</v>
      </c>
      <c r="B50" s="328">
        <v>0</v>
      </c>
      <c r="C50" s="328">
        <v>0</v>
      </c>
      <c r="D50" s="327"/>
      <c r="E50" s="93"/>
      <c r="F50" s="87"/>
      <c r="G50" s="327" t="s">
        <v>1353</v>
      </c>
      <c r="H50" s="328">
        <v>20603</v>
      </c>
      <c r="I50" s="312"/>
      <c r="J50" s="312"/>
      <c r="K50" s="93"/>
      <c r="L50" s="87"/>
      <c r="M50" s="327" t="s">
        <v>1353</v>
      </c>
      <c r="N50" s="328">
        <v>64592</v>
      </c>
      <c r="O50" s="312"/>
      <c r="P50" s="312"/>
      <c r="Q50" s="87"/>
      <c r="R50" s="87"/>
      <c r="S50" s="317"/>
      <c r="T50" s="318"/>
      <c r="U50" s="87"/>
      <c r="V50" s="87"/>
      <c r="W50" s="87"/>
      <c r="X50" s="327" t="s">
        <v>1339</v>
      </c>
      <c r="Y50" s="328">
        <v>0</v>
      </c>
      <c r="Z50" s="328">
        <v>0</v>
      </c>
      <c r="AA50" s="327"/>
      <c r="AB50" s="87"/>
      <c r="AC50" s="324"/>
      <c r="AD50" s="327" t="s">
        <v>1339</v>
      </c>
      <c r="AE50" s="328">
        <v>0</v>
      </c>
      <c r="AF50" s="328">
        <v>0</v>
      </c>
      <c r="AG50" s="327"/>
      <c r="AH50" s="320"/>
      <c r="AI50" s="87"/>
      <c r="AJ50" s="327" t="s">
        <v>1339</v>
      </c>
      <c r="AK50" s="328">
        <v>0</v>
      </c>
      <c r="AL50" s="328">
        <v>0</v>
      </c>
      <c r="AM50" s="327"/>
      <c r="AN50" s="320"/>
      <c r="AO50" s="87"/>
      <c r="AP50" s="327" t="s">
        <v>1339</v>
      </c>
      <c r="AQ50" s="328">
        <v>0</v>
      </c>
      <c r="AR50" s="328">
        <v>0</v>
      </c>
      <c r="AS50" s="327"/>
      <c r="AT50" s="93"/>
      <c r="AU50" s="87"/>
      <c r="AV50" s="327" t="s">
        <v>1339</v>
      </c>
      <c r="AW50" s="328">
        <v>0</v>
      </c>
      <c r="AX50" s="328">
        <v>0</v>
      </c>
      <c r="AY50" s="327"/>
      <c r="AZ50" s="320"/>
      <c r="BA50" s="87"/>
      <c r="BB50" s="327" t="s">
        <v>1339</v>
      </c>
      <c r="BC50" s="328">
        <v>0</v>
      </c>
      <c r="BD50" s="328">
        <v>0</v>
      </c>
      <c r="BE50" s="327"/>
      <c r="BF50" s="320"/>
      <c r="BG50" s="87"/>
      <c r="BH50" s="327" t="s">
        <v>1339</v>
      </c>
      <c r="BI50" s="328">
        <v>0</v>
      </c>
      <c r="BJ50" s="328">
        <v>0</v>
      </c>
      <c r="BK50" s="327"/>
      <c r="BL50" s="87"/>
      <c r="BM50" s="324"/>
      <c r="BN50" s="327" t="s">
        <v>1339</v>
      </c>
      <c r="BO50" s="328">
        <v>0</v>
      </c>
      <c r="BP50" s="328">
        <v>0</v>
      </c>
      <c r="BQ50" s="327"/>
      <c r="BR50" s="93"/>
      <c r="BS50" s="87"/>
      <c r="BT50" s="327" t="s">
        <v>1321</v>
      </c>
      <c r="BU50" s="328">
        <v>4547</v>
      </c>
      <c r="BV50" s="327"/>
      <c r="BW50" s="327"/>
      <c r="BX50" s="320"/>
      <c r="BY50" s="312"/>
      <c r="BZ50" s="327" t="s">
        <v>1321</v>
      </c>
      <c r="CA50" s="328">
        <v>18596</v>
      </c>
      <c r="CB50" s="327"/>
      <c r="CC50" s="327"/>
      <c r="CD50" s="323"/>
      <c r="CE50" s="87"/>
      <c r="CF50" s="327" t="s">
        <v>1321</v>
      </c>
      <c r="CG50" s="328">
        <v>780</v>
      </c>
      <c r="CH50" s="327"/>
      <c r="CI50" s="327"/>
      <c r="CJ50" s="320"/>
      <c r="CK50" s="87"/>
      <c r="CL50" s="327" t="s">
        <v>1321</v>
      </c>
      <c r="CM50" s="328">
        <v>46437</v>
      </c>
      <c r="CN50" s="327"/>
      <c r="CO50" s="327"/>
      <c r="CP50" s="312"/>
      <c r="CQ50" s="87"/>
      <c r="CR50" s="87"/>
      <c r="CS50" s="87"/>
      <c r="CT50" s="87"/>
      <c r="CV50" s="314"/>
      <c r="DA50" s="314"/>
      <c r="DF50" s="314"/>
      <c r="DL50" s="8"/>
    </row>
    <row r="51" spans="1:119" ht="19.5" customHeight="1" x14ac:dyDescent="0.2">
      <c r="A51" s="327" t="s">
        <v>1341</v>
      </c>
      <c r="B51" s="328">
        <v>0</v>
      </c>
      <c r="C51" s="327"/>
      <c r="D51" s="327"/>
      <c r="E51" s="93"/>
      <c r="F51" s="87"/>
      <c r="G51" s="327" t="s">
        <v>1363</v>
      </c>
      <c r="H51" s="328">
        <v>24590</v>
      </c>
      <c r="I51" s="312"/>
      <c r="J51" s="312"/>
      <c r="K51" s="93"/>
      <c r="L51" s="87"/>
      <c r="M51" s="327" t="s">
        <v>1363</v>
      </c>
      <c r="N51" s="328">
        <v>49585</v>
      </c>
      <c r="O51" s="312"/>
      <c r="P51" s="312"/>
      <c r="Q51" s="87"/>
      <c r="R51" s="87"/>
      <c r="S51" s="317"/>
      <c r="T51" s="318"/>
      <c r="U51" s="87"/>
      <c r="V51" s="87"/>
      <c r="W51" s="87"/>
      <c r="X51" s="327" t="s">
        <v>1341</v>
      </c>
      <c r="Y51" s="328">
        <v>0</v>
      </c>
      <c r="Z51" s="327"/>
      <c r="AA51" s="327"/>
      <c r="AB51" s="87"/>
      <c r="AC51" s="324"/>
      <c r="AD51" s="327" t="s">
        <v>1341</v>
      </c>
      <c r="AE51" s="328">
        <v>0</v>
      </c>
      <c r="AF51" s="327"/>
      <c r="AG51" s="327"/>
      <c r="AH51" s="320"/>
      <c r="AI51" s="87"/>
      <c r="AJ51" s="327" t="s">
        <v>1341</v>
      </c>
      <c r="AK51" s="328">
        <v>0</v>
      </c>
      <c r="AL51" s="327"/>
      <c r="AM51" s="327"/>
      <c r="AN51" s="320"/>
      <c r="AO51" s="87"/>
      <c r="AP51" s="327" t="s">
        <v>1341</v>
      </c>
      <c r="AQ51" s="328">
        <v>0</v>
      </c>
      <c r="AR51" s="327"/>
      <c r="AS51" s="327"/>
      <c r="AT51" s="93"/>
      <c r="AU51" s="87"/>
      <c r="AV51" s="327" t="s">
        <v>1341</v>
      </c>
      <c r="AW51" s="328">
        <v>0</v>
      </c>
      <c r="AX51" s="327"/>
      <c r="AY51" s="327"/>
      <c r="AZ51" s="320"/>
      <c r="BA51" s="87"/>
      <c r="BB51" s="327" t="s">
        <v>1341</v>
      </c>
      <c r="BC51" s="328">
        <v>0</v>
      </c>
      <c r="BD51" s="327"/>
      <c r="BE51" s="327"/>
      <c r="BF51" s="320"/>
      <c r="BG51" s="87"/>
      <c r="BH51" s="327" t="s">
        <v>1341</v>
      </c>
      <c r="BI51" s="328">
        <v>0</v>
      </c>
      <c r="BJ51" s="327"/>
      <c r="BK51" s="327"/>
      <c r="BL51" s="87"/>
      <c r="BM51" s="324"/>
      <c r="BN51" s="327" t="s">
        <v>1341</v>
      </c>
      <c r="BO51" s="328">
        <v>0</v>
      </c>
      <c r="BP51" s="327"/>
      <c r="BQ51" s="327"/>
      <c r="BR51" s="93"/>
      <c r="BS51" s="87"/>
      <c r="BT51" s="327" t="s">
        <v>1323</v>
      </c>
      <c r="BU51" s="328">
        <v>4515</v>
      </c>
      <c r="BV51" s="327"/>
      <c r="BW51" s="327"/>
      <c r="BX51" s="320"/>
      <c r="BY51" s="312"/>
      <c r="BZ51" s="327" t="s">
        <v>1323</v>
      </c>
      <c r="CA51" s="328">
        <v>17655</v>
      </c>
      <c r="CB51" s="327"/>
      <c r="CC51" s="327"/>
      <c r="CD51" s="323"/>
      <c r="CE51" s="87"/>
      <c r="CF51" s="327" t="s">
        <v>1323</v>
      </c>
      <c r="CG51" s="328">
        <v>732</v>
      </c>
      <c r="CH51" s="327"/>
      <c r="CI51" s="327"/>
      <c r="CJ51" s="320"/>
      <c r="CK51" s="87"/>
      <c r="CL51" s="327" t="s">
        <v>1323</v>
      </c>
      <c r="CM51" s="328">
        <v>47691</v>
      </c>
      <c r="CN51" s="327"/>
      <c r="CO51" s="327"/>
      <c r="CP51" s="312"/>
      <c r="CQ51" s="87"/>
      <c r="CR51" s="87"/>
      <c r="CS51" s="87"/>
      <c r="CT51" s="87"/>
      <c r="CV51" s="314"/>
      <c r="DA51" s="314"/>
      <c r="DF51" s="314"/>
      <c r="DL51" s="8"/>
    </row>
    <row r="52" spans="1:119" ht="19.5" customHeight="1" x14ac:dyDescent="0.2">
      <c r="A52" s="327" t="s">
        <v>1343</v>
      </c>
      <c r="B52" s="328">
        <v>0</v>
      </c>
      <c r="C52" s="327"/>
      <c r="D52" s="327"/>
      <c r="E52" s="93"/>
      <c r="F52" s="87"/>
      <c r="G52" s="327" t="s">
        <v>1364</v>
      </c>
      <c r="H52" s="328">
        <v>25907</v>
      </c>
      <c r="I52" s="312"/>
      <c r="J52" s="312"/>
      <c r="K52" s="93"/>
      <c r="L52" s="87"/>
      <c r="M52" s="327" t="s">
        <v>1364</v>
      </c>
      <c r="N52" s="328">
        <v>46402</v>
      </c>
      <c r="O52" s="312"/>
      <c r="P52" s="312"/>
      <c r="Q52" s="87"/>
      <c r="R52" s="87"/>
      <c r="S52" s="317"/>
      <c r="T52" s="318"/>
      <c r="U52" s="87"/>
      <c r="V52" s="87"/>
      <c r="W52" s="87"/>
      <c r="X52" s="327" t="s">
        <v>1343</v>
      </c>
      <c r="Y52" s="328">
        <v>0</v>
      </c>
      <c r="Z52" s="327"/>
      <c r="AA52" s="327"/>
      <c r="AB52" s="87"/>
      <c r="AC52" s="324"/>
      <c r="AD52" s="327" t="s">
        <v>1343</v>
      </c>
      <c r="AE52" s="328">
        <v>0</v>
      </c>
      <c r="AF52" s="327"/>
      <c r="AG52" s="327"/>
      <c r="AH52" s="320"/>
      <c r="AI52" s="87"/>
      <c r="AJ52" s="327" t="s">
        <v>1343</v>
      </c>
      <c r="AK52" s="328">
        <v>0</v>
      </c>
      <c r="AL52" s="327"/>
      <c r="AM52" s="327"/>
      <c r="AN52" s="320"/>
      <c r="AO52" s="87"/>
      <c r="AP52" s="327" t="s">
        <v>1343</v>
      </c>
      <c r="AQ52" s="328">
        <v>0</v>
      </c>
      <c r="AR52" s="327"/>
      <c r="AS52" s="327"/>
      <c r="AT52" s="93"/>
      <c r="AU52" s="87"/>
      <c r="AV52" s="327" t="s">
        <v>1343</v>
      </c>
      <c r="AW52" s="328">
        <v>0</v>
      </c>
      <c r="AX52" s="327"/>
      <c r="AY52" s="327"/>
      <c r="AZ52" s="320"/>
      <c r="BA52" s="87"/>
      <c r="BB52" s="327" t="s">
        <v>1343</v>
      </c>
      <c r="BC52" s="328">
        <v>0</v>
      </c>
      <c r="BD52" s="327"/>
      <c r="BE52" s="327"/>
      <c r="BF52" s="320"/>
      <c r="BG52" s="87"/>
      <c r="BH52" s="327" t="s">
        <v>1343</v>
      </c>
      <c r="BI52" s="328">
        <v>0</v>
      </c>
      <c r="BJ52" s="327"/>
      <c r="BK52" s="327"/>
      <c r="BL52" s="87"/>
      <c r="BM52" s="324"/>
      <c r="BN52" s="327" t="s">
        <v>1343</v>
      </c>
      <c r="BO52" s="328">
        <v>0</v>
      </c>
      <c r="BP52" s="327"/>
      <c r="BQ52" s="327"/>
      <c r="BR52" s="93"/>
      <c r="BS52" s="87"/>
      <c r="BT52" s="327" t="s">
        <v>1331</v>
      </c>
      <c r="BU52" s="328">
        <v>4625</v>
      </c>
      <c r="BV52" s="327"/>
      <c r="BW52" s="327"/>
      <c r="BX52" s="320"/>
      <c r="BY52" s="312"/>
      <c r="BZ52" s="327" t="s">
        <v>1331</v>
      </c>
      <c r="CA52" s="328">
        <v>16329</v>
      </c>
      <c r="CB52" s="327"/>
      <c r="CC52" s="327"/>
      <c r="CD52" s="323"/>
      <c r="CE52" s="87"/>
      <c r="CF52" s="327" t="s">
        <v>1331</v>
      </c>
      <c r="CG52" s="328">
        <v>679</v>
      </c>
      <c r="CH52" s="327"/>
      <c r="CI52" s="327"/>
      <c r="CJ52" s="320"/>
      <c r="CK52" s="87"/>
      <c r="CL52" s="327" t="s">
        <v>1331</v>
      </c>
      <c r="CM52" s="328">
        <v>46962</v>
      </c>
      <c r="CN52" s="327"/>
      <c r="CO52" s="327"/>
      <c r="CP52" s="312"/>
      <c r="CQ52" s="87"/>
      <c r="CR52" s="87"/>
      <c r="CS52" s="87"/>
      <c r="CT52" s="87"/>
      <c r="CV52" s="314"/>
      <c r="DA52" s="314"/>
      <c r="DF52" s="314"/>
      <c r="DL52" s="8"/>
    </row>
    <row r="53" spans="1:119" ht="19.5" customHeight="1" thickBot="1" x14ac:dyDescent="0.25">
      <c r="A53" s="331" t="s">
        <v>1345</v>
      </c>
      <c r="B53" s="332">
        <v>0</v>
      </c>
      <c r="C53" s="331"/>
      <c r="D53" s="331"/>
      <c r="E53" s="93"/>
      <c r="F53" s="87"/>
      <c r="G53" s="327" t="s">
        <v>1365</v>
      </c>
      <c r="H53" s="328">
        <v>23899</v>
      </c>
      <c r="I53" s="312"/>
      <c r="J53" s="312"/>
      <c r="K53" s="93"/>
      <c r="L53" s="87"/>
      <c r="M53" s="327" t="s">
        <v>1365</v>
      </c>
      <c r="N53" s="328">
        <v>52862</v>
      </c>
      <c r="O53" s="312"/>
      <c r="P53" s="312"/>
      <c r="Q53" s="87"/>
      <c r="R53" s="87"/>
      <c r="S53" s="317"/>
      <c r="T53" s="318"/>
      <c r="U53" s="87"/>
      <c r="V53" s="87"/>
      <c r="W53" s="87"/>
      <c r="X53" s="331" t="s">
        <v>1345</v>
      </c>
      <c r="Y53" s="332">
        <v>0</v>
      </c>
      <c r="Z53" s="331"/>
      <c r="AA53" s="331"/>
      <c r="AB53" s="87"/>
      <c r="AC53" s="324"/>
      <c r="AD53" s="331" t="s">
        <v>1345</v>
      </c>
      <c r="AE53" s="332">
        <v>0</v>
      </c>
      <c r="AF53" s="331"/>
      <c r="AG53" s="331"/>
      <c r="AH53" s="320"/>
      <c r="AI53" s="87"/>
      <c r="AJ53" s="331" t="s">
        <v>1345</v>
      </c>
      <c r="AK53" s="332">
        <v>0</v>
      </c>
      <c r="AL53" s="331"/>
      <c r="AM53" s="331"/>
      <c r="AN53" s="320"/>
      <c r="AO53" s="87"/>
      <c r="AP53" s="331" t="s">
        <v>1345</v>
      </c>
      <c r="AQ53" s="332">
        <v>0</v>
      </c>
      <c r="AR53" s="331"/>
      <c r="AS53" s="331"/>
      <c r="AT53" s="93"/>
      <c r="AU53" s="87"/>
      <c r="AV53" s="331" t="s">
        <v>1345</v>
      </c>
      <c r="AW53" s="332">
        <v>0</v>
      </c>
      <c r="AX53" s="331"/>
      <c r="AY53" s="331"/>
      <c r="AZ53" s="320"/>
      <c r="BA53" s="87"/>
      <c r="BB53" s="331" t="s">
        <v>1345</v>
      </c>
      <c r="BC53" s="332">
        <v>0</v>
      </c>
      <c r="BD53" s="331"/>
      <c r="BE53" s="331"/>
      <c r="BF53" s="320"/>
      <c r="BG53" s="87"/>
      <c r="BH53" s="331" t="s">
        <v>1345</v>
      </c>
      <c r="BI53" s="332">
        <v>0</v>
      </c>
      <c r="BJ53" s="331"/>
      <c r="BK53" s="331"/>
      <c r="BL53" s="87"/>
      <c r="BM53" s="324"/>
      <c r="BN53" s="331" t="s">
        <v>1345</v>
      </c>
      <c r="BO53" s="332">
        <v>0</v>
      </c>
      <c r="BP53" s="331"/>
      <c r="BQ53" s="331"/>
      <c r="BR53" s="93"/>
      <c r="BS53" s="87"/>
      <c r="BT53" s="331" t="s">
        <v>1334</v>
      </c>
      <c r="BU53" s="332">
        <v>5146</v>
      </c>
      <c r="BV53" s="331"/>
      <c r="BW53" s="331"/>
      <c r="BX53" s="320"/>
      <c r="BY53" s="312"/>
      <c r="BZ53" s="331" t="s">
        <v>1334</v>
      </c>
      <c r="CA53" s="332">
        <v>16223</v>
      </c>
      <c r="CB53" s="331"/>
      <c r="CC53" s="327"/>
      <c r="CD53" s="323"/>
      <c r="CE53" s="87"/>
      <c r="CF53" s="331" t="s">
        <v>1334</v>
      </c>
      <c r="CG53" s="332">
        <v>736</v>
      </c>
      <c r="CH53" s="331"/>
      <c r="CI53" s="331"/>
      <c r="CJ53" s="320"/>
      <c r="CK53" s="87"/>
      <c r="CL53" s="331" t="s">
        <v>1334</v>
      </c>
      <c r="CM53" s="332">
        <v>47670</v>
      </c>
      <c r="CN53" s="331"/>
      <c r="CO53" s="331"/>
      <c r="CP53" s="312"/>
      <c r="CQ53" s="87"/>
      <c r="CR53" s="87"/>
      <c r="CS53" s="87"/>
      <c r="CT53" s="87"/>
      <c r="CV53" s="314"/>
      <c r="DA53" s="314"/>
      <c r="DF53" s="314"/>
      <c r="DL53" s="8"/>
    </row>
    <row r="54" spans="1:119" ht="19.5" customHeight="1" thickTop="1" x14ac:dyDescent="0.2">
      <c r="A54" s="87"/>
      <c r="B54" s="87"/>
      <c r="C54" s="87"/>
      <c r="D54" s="87"/>
      <c r="E54" s="93"/>
      <c r="F54" s="87"/>
      <c r="G54" s="327" t="s">
        <v>1366</v>
      </c>
      <c r="H54" s="328">
        <v>23424</v>
      </c>
      <c r="I54" s="312"/>
      <c r="J54" s="312"/>
      <c r="K54" s="93"/>
      <c r="L54" s="87"/>
      <c r="M54" s="327" t="s">
        <v>1366</v>
      </c>
      <c r="N54" s="328">
        <v>56116</v>
      </c>
      <c r="O54" s="312"/>
      <c r="P54" s="312"/>
      <c r="Q54" s="87"/>
      <c r="R54" s="87"/>
      <c r="S54" s="317"/>
      <c r="T54" s="318"/>
      <c r="U54" s="87"/>
      <c r="V54" s="87"/>
      <c r="W54" s="87"/>
      <c r="X54" s="87"/>
      <c r="Y54" s="87"/>
      <c r="Z54" s="87"/>
      <c r="AA54" s="87"/>
      <c r="AB54" s="87"/>
      <c r="AC54" s="324"/>
      <c r="AD54" s="87"/>
      <c r="AE54" s="87"/>
      <c r="AF54" s="87"/>
      <c r="AG54" s="87"/>
      <c r="AH54" s="320"/>
      <c r="AI54" s="87"/>
      <c r="AJ54" s="87"/>
      <c r="AK54" s="87"/>
      <c r="AL54" s="87"/>
      <c r="AM54" s="87"/>
      <c r="AN54" s="320"/>
      <c r="AO54" s="87"/>
      <c r="AP54" s="87"/>
      <c r="AQ54" s="87"/>
      <c r="AR54" s="87"/>
      <c r="AS54" s="87"/>
      <c r="AT54" s="93"/>
      <c r="AU54" s="87"/>
      <c r="AV54" s="87"/>
      <c r="AW54" s="87"/>
      <c r="AX54" s="87"/>
      <c r="AY54" s="87"/>
      <c r="AZ54" s="320"/>
      <c r="BA54" s="87"/>
      <c r="BB54" s="87"/>
      <c r="BC54" s="87"/>
      <c r="BD54" s="87"/>
      <c r="BE54" s="87"/>
      <c r="BF54" s="320"/>
      <c r="BG54" s="87"/>
      <c r="BH54" s="87"/>
      <c r="BI54" s="87"/>
      <c r="BJ54" s="87"/>
      <c r="BK54" s="87"/>
      <c r="BL54" s="87"/>
      <c r="BM54" s="324"/>
      <c r="BN54" s="87"/>
      <c r="BO54" s="87"/>
      <c r="BP54" s="87"/>
      <c r="BQ54" s="87"/>
      <c r="BR54" s="93"/>
      <c r="BS54" s="87"/>
      <c r="BT54" s="327" t="s">
        <v>1325</v>
      </c>
      <c r="BU54" s="328">
        <v>964</v>
      </c>
      <c r="BV54" s="330">
        <v>942</v>
      </c>
      <c r="BW54" s="330">
        <v>140</v>
      </c>
      <c r="BX54" s="320"/>
      <c r="BY54" s="312"/>
      <c r="BZ54" s="327" t="s">
        <v>1325</v>
      </c>
      <c r="CA54" s="328">
        <v>6762</v>
      </c>
      <c r="CB54" s="388">
        <v>7339.33</v>
      </c>
      <c r="CC54" s="330">
        <v>378</v>
      </c>
      <c r="CD54" s="323"/>
      <c r="CE54" s="87"/>
      <c r="CF54" s="327" t="s">
        <v>1325</v>
      </c>
      <c r="CG54" s="328">
        <v>235</v>
      </c>
      <c r="CH54" s="328">
        <v>265.67</v>
      </c>
      <c r="CI54" s="328">
        <v>35</v>
      </c>
      <c r="CJ54" s="320"/>
      <c r="CK54" s="87"/>
      <c r="CL54" s="327" t="s">
        <v>1325</v>
      </c>
      <c r="CM54" s="328">
        <v>7076</v>
      </c>
      <c r="CN54" s="328">
        <v>6003.17</v>
      </c>
      <c r="CO54" s="328">
        <v>344</v>
      </c>
      <c r="CP54" s="312"/>
      <c r="CQ54" s="87"/>
      <c r="CR54" s="87"/>
      <c r="CS54" s="87"/>
      <c r="CT54" s="87"/>
      <c r="CV54" s="314"/>
      <c r="DA54" s="314"/>
      <c r="DF54" s="314"/>
      <c r="DL54" s="8"/>
    </row>
    <row r="55" spans="1:119" ht="19.5" customHeight="1" x14ac:dyDescent="0.2">
      <c r="A55" s="87"/>
      <c r="B55" s="87"/>
      <c r="C55" s="87"/>
      <c r="D55" s="87"/>
      <c r="E55" s="93"/>
      <c r="F55" s="87"/>
      <c r="G55" s="327" t="s">
        <v>1367</v>
      </c>
      <c r="H55" s="328">
        <v>36865</v>
      </c>
      <c r="I55" s="312"/>
      <c r="J55" s="312"/>
      <c r="K55" s="93"/>
      <c r="L55" s="87"/>
      <c r="M55" s="327" t="s">
        <v>1367</v>
      </c>
      <c r="N55" s="328">
        <v>58493</v>
      </c>
      <c r="O55" s="312"/>
      <c r="P55" s="312"/>
      <c r="Q55" s="87"/>
      <c r="R55" s="87"/>
      <c r="S55" s="317"/>
      <c r="T55" s="318"/>
      <c r="U55" s="87"/>
      <c r="V55" s="87"/>
      <c r="W55" s="87"/>
      <c r="X55" s="87"/>
      <c r="Y55" s="87"/>
      <c r="Z55" s="87"/>
      <c r="AA55" s="87"/>
      <c r="AB55" s="87"/>
      <c r="AC55" s="324"/>
      <c r="AD55" s="87"/>
      <c r="AE55" s="87"/>
      <c r="AF55" s="87"/>
      <c r="AG55" s="87"/>
      <c r="AH55" s="320"/>
      <c r="AI55" s="87"/>
      <c r="AJ55" s="87"/>
      <c r="AK55" s="87"/>
      <c r="AL55" s="87"/>
      <c r="AM55" s="87"/>
      <c r="AN55" s="320"/>
      <c r="AO55" s="87"/>
      <c r="AP55" s="87"/>
      <c r="AQ55" s="87"/>
      <c r="AR55" s="87"/>
      <c r="AS55" s="87"/>
      <c r="AT55" s="93"/>
      <c r="AU55" s="87"/>
      <c r="AV55" s="87"/>
      <c r="AW55" s="87"/>
      <c r="AX55" s="87"/>
      <c r="AY55" s="87"/>
      <c r="AZ55" s="320"/>
      <c r="BA55" s="61"/>
      <c r="BB55" s="87"/>
      <c r="BC55" s="87"/>
      <c r="BD55" s="87"/>
      <c r="BE55" s="87"/>
      <c r="BF55" s="338"/>
      <c r="BG55" s="61"/>
      <c r="BH55" s="61"/>
      <c r="BI55" s="61"/>
      <c r="BJ55" s="61"/>
      <c r="BK55" s="61"/>
      <c r="BL55" s="61"/>
      <c r="BM55" s="339"/>
      <c r="BN55" s="61"/>
      <c r="BO55" s="61"/>
      <c r="BP55" s="61"/>
      <c r="BQ55" s="61"/>
      <c r="BR55" s="340"/>
      <c r="BS55" s="61"/>
      <c r="BT55" s="327" t="s">
        <v>1327</v>
      </c>
      <c r="BU55" s="328">
        <v>959</v>
      </c>
      <c r="BV55" s="327"/>
      <c r="BW55" s="327"/>
      <c r="BX55" s="338"/>
      <c r="BY55" s="61"/>
      <c r="BZ55" s="327" t="s">
        <v>1327</v>
      </c>
      <c r="CA55" s="328">
        <v>8444</v>
      </c>
      <c r="CB55" s="382"/>
      <c r="CC55" s="327"/>
      <c r="CD55" s="338"/>
      <c r="CE55" s="61"/>
      <c r="CF55" s="327" t="s">
        <v>1327</v>
      </c>
      <c r="CG55" s="328">
        <v>277</v>
      </c>
      <c r="CH55" s="327"/>
      <c r="CI55" s="327"/>
      <c r="CJ55" s="320"/>
      <c r="CK55" s="87"/>
      <c r="CL55" s="327" t="s">
        <v>1327</v>
      </c>
      <c r="CM55" s="328">
        <v>5835</v>
      </c>
      <c r="CN55" s="327"/>
      <c r="CO55" s="327"/>
      <c r="CP55" s="312"/>
      <c r="CQ55" s="87"/>
      <c r="CR55" s="87"/>
      <c r="CS55" s="87"/>
      <c r="CT55" s="87"/>
      <c r="CV55" s="314"/>
      <c r="DA55" s="314"/>
      <c r="DF55" s="314"/>
      <c r="DL55" s="8"/>
    </row>
    <row r="56" spans="1:119" ht="19.5" customHeight="1" thickBot="1" x14ac:dyDescent="0.25">
      <c r="A56" s="87"/>
      <c r="B56" s="87"/>
      <c r="C56" s="87"/>
      <c r="D56" s="87"/>
      <c r="E56" s="93"/>
      <c r="F56" s="87"/>
      <c r="G56" s="331" t="s">
        <v>1368</v>
      </c>
      <c r="H56" s="332">
        <v>25247</v>
      </c>
      <c r="I56" s="312"/>
      <c r="J56" s="312"/>
      <c r="K56" s="93"/>
      <c r="L56" s="87"/>
      <c r="M56" s="331" t="s">
        <v>1368</v>
      </c>
      <c r="N56" s="332">
        <v>62883</v>
      </c>
      <c r="O56" s="312"/>
      <c r="P56" s="312"/>
      <c r="Q56" s="87"/>
      <c r="R56" s="87"/>
      <c r="S56" s="317"/>
      <c r="T56" s="318"/>
      <c r="U56" s="87"/>
      <c r="V56" s="87"/>
      <c r="W56" s="87"/>
      <c r="X56" s="87"/>
      <c r="Y56" s="87"/>
      <c r="Z56" s="87"/>
      <c r="AA56" s="87"/>
      <c r="AB56" s="87"/>
      <c r="AC56" s="324"/>
      <c r="AD56" s="87"/>
      <c r="AE56" s="87"/>
      <c r="AF56" s="87"/>
      <c r="AG56" s="87"/>
      <c r="AH56" s="320"/>
      <c r="AI56" s="87"/>
      <c r="AJ56" s="87"/>
      <c r="AK56" s="87"/>
      <c r="AL56" s="87"/>
      <c r="AM56" s="87"/>
      <c r="AN56" s="320"/>
      <c r="AO56" s="87"/>
      <c r="AP56" s="87"/>
      <c r="AQ56" s="87"/>
      <c r="AR56" s="87"/>
      <c r="AS56" s="87"/>
      <c r="AT56" s="93"/>
      <c r="AU56" s="87"/>
      <c r="AV56" s="87"/>
      <c r="AW56" s="87"/>
      <c r="AX56" s="87"/>
      <c r="AY56" s="87"/>
      <c r="AZ56" s="320"/>
      <c r="BA56" s="61"/>
      <c r="BB56" s="61"/>
      <c r="BC56" s="61"/>
      <c r="BD56" s="61"/>
      <c r="BE56" s="61"/>
      <c r="BF56" s="338"/>
      <c r="BG56" s="61"/>
      <c r="BH56" s="61"/>
      <c r="BI56" s="61"/>
      <c r="BJ56" s="61"/>
      <c r="BK56" s="61"/>
      <c r="BL56" s="61"/>
      <c r="BM56" s="339"/>
      <c r="BN56" s="61"/>
      <c r="BO56" s="61"/>
      <c r="BP56" s="61"/>
      <c r="BQ56" s="61"/>
      <c r="BR56" s="340"/>
      <c r="BS56" s="61"/>
      <c r="BT56" s="327" t="s">
        <v>1329</v>
      </c>
      <c r="BU56" s="328">
        <v>931</v>
      </c>
      <c r="BV56" s="327"/>
      <c r="BW56" s="327"/>
      <c r="BX56" s="338"/>
      <c r="BY56" s="61"/>
      <c r="BZ56" s="327" t="s">
        <v>1329</v>
      </c>
      <c r="CA56" s="328">
        <v>7297</v>
      </c>
      <c r="CB56" s="382"/>
      <c r="CC56" s="327"/>
      <c r="CD56" s="338"/>
      <c r="CE56" s="61"/>
      <c r="CF56" s="327" t="s">
        <v>1329</v>
      </c>
      <c r="CG56" s="328">
        <v>289</v>
      </c>
      <c r="CH56" s="327"/>
      <c r="CI56" s="327"/>
      <c r="CJ56" s="338"/>
      <c r="CK56" s="61"/>
      <c r="CL56" s="327" t="s">
        <v>1329</v>
      </c>
      <c r="CM56" s="328">
        <v>5533</v>
      </c>
      <c r="CN56" s="327"/>
      <c r="CO56" s="327"/>
      <c r="CP56" s="312"/>
      <c r="CQ56" s="87"/>
      <c r="CR56" s="87"/>
      <c r="CS56" s="87"/>
      <c r="CT56" s="87"/>
      <c r="CV56" s="314"/>
      <c r="DA56" s="314"/>
      <c r="DF56" s="314"/>
      <c r="DL56" s="8"/>
    </row>
    <row r="57" spans="1:119" ht="19.5" customHeight="1" thickTop="1" thickBot="1" x14ac:dyDescent="0.25">
      <c r="A57" s="87"/>
      <c r="B57" s="87"/>
      <c r="C57" s="87"/>
      <c r="D57" s="87"/>
      <c r="E57" s="93"/>
      <c r="F57" s="87"/>
      <c r="G57" s="327" t="s">
        <v>1339</v>
      </c>
      <c r="H57" s="328">
        <v>214</v>
      </c>
      <c r="I57" s="312"/>
      <c r="J57" s="312"/>
      <c r="K57" s="93"/>
      <c r="L57" s="87"/>
      <c r="M57" s="327" t="s">
        <v>1339</v>
      </c>
      <c r="N57" s="328">
        <v>214</v>
      </c>
      <c r="O57" s="312"/>
      <c r="P57" s="312"/>
      <c r="Q57" s="87"/>
      <c r="R57" s="87"/>
      <c r="S57" s="317"/>
      <c r="T57" s="318"/>
      <c r="U57" s="87"/>
      <c r="V57" s="87"/>
      <c r="W57" s="87"/>
      <c r="X57" s="87"/>
      <c r="Y57" s="87"/>
      <c r="Z57" s="87"/>
      <c r="AA57" s="87"/>
      <c r="AB57" s="87"/>
      <c r="AC57" s="324"/>
      <c r="AD57" s="87"/>
      <c r="AE57" s="87"/>
      <c r="AF57" s="87"/>
      <c r="AG57" s="87"/>
      <c r="AH57" s="320"/>
      <c r="AI57" s="87"/>
      <c r="AJ57" s="87"/>
      <c r="AK57" s="87"/>
      <c r="AL57" s="87"/>
      <c r="AM57" s="87"/>
      <c r="AN57" s="320"/>
      <c r="AO57" s="87"/>
      <c r="AP57" s="87"/>
      <c r="AQ57" s="87"/>
      <c r="AR57" s="87"/>
      <c r="AS57" s="87"/>
      <c r="AT57" s="93"/>
      <c r="AU57" s="87"/>
      <c r="AV57" s="87"/>
      <c r="AW57" s="87"/>
      <c r="AX57" s="87"/>
      <c r="AY57" s="87"/>
      <c r="AZ57" s="320"/>
      <c r="BA57" s="61"/>
      <c r="BB57" s="61"/>
      <c r="BC57" s="61"/>
      <c r="BD57" s="61"/>
      <c r="BE57" s="61"/>
      <c r="BF57" s="338"/>
      <c r="BG57" s="61"/>
      <c r="BH57" s="61"/>
      <c r="BI57" s="61"/>
      <c r="BJ57" s="61"/>
      <c r="BK57" s="61"/>
      <c r="BL57" s="61"/>
      <c r="BM57" s="339"/>
      <c r="BN57" s="61"/>
      <c r="BO57" s="61"/>
      <c r="BP57" s="61"/>
      <c r="BQ57" s="61"/>
      <c r="BR57" s="340"/>
      <c r="BS57" s="61"/>
      <c r="BT57" s="327" t="s">
        <v>1332</v>
      </c>
      <c r="BU57" s="328">
        <v>837</v>
      </c>
      <c r="BV57" s="327"/>
      <c r="BW57" s="327"/>
      <c r="BX57" s="338"/>
      <c r="BY57" s="61"/>
      <c r="BZ57" s="327" t="s">
        <v>1332</v>
      </c>
      <c r="CA57" s="328">
        <v>5823</v>
      </c>
      <c r="CB57" s="382"/>
      <c r="CC57" s="327"/>
      <c r="CD57" s="338"/>
      <c r="CE57" s="61"/>
      <c r="CF57" s="327" t="s">
        <v>1332</v>
      </c>
      <c r="CG57" s="328">
        <v>233</v>
      </c>
      <c r="CH57" s="327"/>
      <c r="CI57" s="327"/>
      <c r="CJ57" s="338"/>
      <c r="CK57" s="61"/>
      <c r="CL57" s="327" t="s">
        <v>1332</v>
      </c>
      <c r="CM57" s="328">
        <v>5715</v>
      </c>
      <c r="CN57" s="327"/>
      <c r="CO57" s="327"/>
      <c r="CP57" s="312"/>
      <c r="CQ57" s="87"/>
      <c r="CR57" s="87"/>
      <c r="CS57" s="87"/>
      <c r="CT57" s="87"/>
      <c r="CV57" s="314"/>
      <c r="DA57" s="314"/>
      <c r="DF57" s="314"/>
      <c r="DL57" s="8"/>
    </row>
    <row r="58" spans="1:119" ht="19.5" customHeight="1" thickBot="1" x14ac:dyDescent="0.25">
      <c r="A58" s="87"/>
      <c r="B58" s="87"/>
      <c r="C58" s="87"/>
      <c r="D58" s="87"/>
      <c r="E58" s="93"/>
      <c r="F58" s="87"/>
      <c r="G58" s="327" t="s">
        <v>1341</v>
      </c>
      <c r="H58" s="328">
        <v>206</v>
      </c>
      <c r="I58" s="312"/>
      <c r="J58" s="312"/>
      <c r="K58" s="93"/>
      <c r="L58" s="87"/>
      <c r="M58" s="327" t="s">
        <v>1341</v>
      </c>
      <c r="N58" s="328">
        <v>206</v>
      </c>
      <c r="O58" s="312"/>
      <c r="P58" s="312"/>
      <c r="Q58" s="87"/>
      <c r="R58" s="87"/>
      <c r="S58" s="317"/>
      <c r="T58" s="318"/>
      <c r="U58" s="87"/>
      <c r="V58" s="87"/>
      <c r="W58" s="87"/>
      <c r="X58" s="1193" t="s">
        <v>2113</v>
      </c>
      <c r="Y58" s="1194"/>
      <c r="Z58" s="1011" t="s">
        <v>2108</v>
      </c>
      <c r="AA58" s="87"/>
      <c r="AB58" s="320"/>
      <c r="AC58" s="87"/>
      <c r="AD58" s="1195" t="s">
        <v>2113</v>
      </c>
      <c r="AE58" s="1196"/>
      <c r="AF58" s="1019" t="s">
        <v>2108</v>
      </c>
      <c r="AG58" s="87"/>
      <c r="AH58" s="320"/>
      <c r="AI58" s="87"/>
      <c r="AJ58" s="1197"/>
      <c r="AK58" s="1197"/>
      <c r="AL58" s="1030"/>
      <c r="AM58" s="87"/>
      <c r="AN58" s="320"/>
      <c r="AO58" s="87"/>
      <c r="AP58" s="1195" t="s">
        <v>2113</v>
      </c>
      <c r="AQ58" s="1196"/>
      <c r="AR58" s="1019" t="s">
        <v>2108</v>
      </c>
      <c r="AS58" s="87"/>
      <c r="AT58" s="93"/>
      <c r="AU58" s="87"/>
      <c r="AV58" s="87"/>
      <c r="AX58" s="87"/>
      <c r="AY58" s="87"/>
      <c r="AZ58" s="320"/>
      <c r="BA58" s="87"/>
      <c r="BB58" s="87"/>
      <c r="BD58" s="61"/>
      <c r="BE58" s="61"/>
      <c r="BF58" s="338"/>
      <c r="BG58" s="61"/>
      <c r="BH58" s="61"/>
      <c r="BJ58" s="61"/>
      <c r="BK58" s="61"/>
      <c r="BL58" s="1262"/>
      <c r="BM58" s="61"/>
      <c r="BN58" s="61"/>
      <c r="BO58" s="1261"/>
      <c r="BP58" s="1259"/>
      <c r="BQ58" s="1259"/>
      <c r="BR58" s="340"/>
      <c r="BS58" s="61"/>
      <c r="BT58" s="327" t="s">
        <v>1340</v>
      </c>
      <c r="BU58" s="328">
        <v>1012</v>
      </c>
      <c r="BV58" s="462"/>
      <c r="BW58" s="1266"/>
      <c r="BX58" s="1263"/>
      <c r="BY58" s="383"/>
      <c r="BZ58" s="327" t="s">
        <v>1340</v>
      </c>
      <c r="CA58" s="328">
        <v>8909</v>
      </c>
      <c r="CB58" s="382"/>
      <c r="CC58" s="1264"/>
      <c r="CD58" s="1263"/>
      <c r="CF58" s="327" t="s">
        <v>1340</v>
      </c>
      <c r="CG58" s="328">
        <v>250</v>
      </c>
      <c r="CH58" s="327"/>
      <c r="CI58" s="327"/>
      <c r="CJ58" s="1263"/>
      <c r="CL58" s="327" t="s">
        <v>1340</v>
      </c>
      <c r="CM58" s="328">
        <v>5223</v>
      </c>
      <c r="CN58" s="327"/>
      <c r="CO58" s="327"/>
      <c r="CS58" s="312"/>
      <c r="CT58" s="87"/>
      <c r="CU58" s="87"/>
      <c r="CV58" s="87"/>
      <c r="CW58" s="87"/>
      <c r="CY58" s="314"/>
      <c r="DD58" s="314"/>
      <c r="DI58" s="314"/>
      <c r="DO58" s="8"/>
    </row>
    <row r="59" spans="1:119" ht="19.5" customHeight="1" thickBot="1" x14ac:dyDescent="0.25">
      <c r="A59" s="87" t="s">
        <v>1300</v>
      </c>
      <c r="B59" s="87"/>
      <c r="C59" s="87"/>
      <c r="D59" s="87"/>
      <c r="E59" s="93"/>
      <c r="F59" s="87"/>
      <c r="G59" s="327" t="s">
        <v>1343</v>
      </c>
      <c r="H59" s="328">
        <v>213</v>
      </c>
      <c r="I59" s="312"/>
      <c r="J59" s="312"/>
      <c r="K59" s="93"/>
      <c r="L59" s="87"/>
      <c r="M59" s="327" t="s">
        <v>1343</v>
      </c>
      <c r="N59" s="328">
        <v>213</v>
      </c>
      <c r="O59" s="312"/>
      <c r="P59" s="312"/>
      <c r="Q59" s="87"/>
      <c r="R59" s="87"/>
      <c r="S59" s="317"/>
      <c r="T59" s="318"/>
      <c r="U59" s="87"/>
      <c r="V59" s="87"/>
      <c r="W59" s="87"/>
      <c r="X59" s="1004" t="s">
        <v>2105</v>
      </c>
      <c r="Y59" s="1013" t="s">
        <v>2126</v>
      </c>
      <c r="Z59" s="1008" t="s">
        <v>2131</v>
      </c>
      <c r="AA59" s="87"/>
      <c r="AB59" s="320"/>
      <c r="AC59" s="87"/>
      <c r="AD59" s="1004" t="s">
        <v>2105</v>
      </c>
      <c r="AE59" s="1013" t="s">
        <v>2127</v>
      </c>
      <c r="AF59" s="1020" t="s">
        <v>2133</v>
      </c>
      <c r="AG59" s="87"/>
      <c r="AH59" s="320"/>
      <c r="AI59" s="87"/>
      <c r="AJ59" s="1012"/>
      <c r="AK59" s="1013"/>
      <c r="AL59" s="1030"/>
      <c r="AM59" s="87"/>
      <c r="AN59" s="320"/>
      <c r="AO59" s="87"/>
      <c r="AP59" s="1004" t="s">
        <v>2105</v>
      </c>
      <c r="AQ59" s="1013" t="s">
        <v>2351</v>
      </c>
      <c r="AR59" s="1020" t="s">
        <v>2133</v>
      </c>
      <c r="AS59" s="87"/>
      <c r="AT59" s="93"/>
      <c r="AU59" s="87"/>
      <c r="AV59" s="87"/>
      <c r="AX59" s="87"/>
      <c r="AY59" s="87"/>
      <c r="AZ59" s="320"/>
      <c r="BA59" s="87"/>
      <c r="BB59" s="87"/>
      <c r="BD59" s="87"/>
      <c r="BE59" s="87"/>
      <c r="BF59" s="320"/>
      <c r="BG59" s="87"/>
      <c r="BH59" s="87"/>
      <c r="BJ59" s="87"/>
      <c r="BK59" s="312"/>
      <c r="BL59" s="1262"/>
      <c r="BM59" s="312"/>
      <c r="BN59" s="312"/>
      <c r="BO59" s="1261"/>
      <c r="BP59" s="1260"/>
      <c r="BQ59" s="1260"/>
      <c r="BR59" s="319"/>
      <c r="BS59" s="291"/>
      <c r="BT59" s="331" t="s">
        <v>1342</v>
      </c>
      <c r="BU59" s="332">
        <v>949</v>
      </c>
      <c r="BV59" s="331"/>
      <c r="BW59" s="1267"/>
      <c r="BX59" s="1266"/>
      <c r="BY59" s="618"/>
      <c r="BZ59" s="433" t="s">
        <v>1342</v>
      </c>
      <c r="CA59" s="332">
        <v>6801</v>
      </c>
      <c r="CB59" s="427"/>
      <c r="CC59" s="1265"/>
      <c r="CD59" s="1263"/>
      <c r="CF59" s="331" t="s">
        <v>1342</v>
      </c>
      <c r="CG59" s="332">
        <v>310</v>
      </c>
      <c r="CH59" s="331"/>
      <c r="CI59" s="331"/>
      <c r="CJ59" s="1263"/>
      <c r="CL59" s="331" t="s">
        <v>1342</v>
      </c>
      <c r="CM59" s="332">
        <v>6637</v>
      </c>
      <c r="CN59" s="331"/>
      <c r="CO59" s="331"/>
      <c r="CS59" s="312"/>
      <c r="CT59" s="87"/>
      <c r="CU59" s="87"/>
      <c r="CV59" s="87"/>
      <c r="CW59" s="87"/>
      <c r="CY59" s="314"/>
      <c r="DD59" s="314"/>
      <c r="DI59" s="314"/>
      <c r="DO59" s="8"/>
    </row>
    <row r="60" spans="1:119" ht="19.5" customHeight="1" thickTop="1" thickBot="1" x14ac:dyDescent="0.25">
      <c r="A60" s="1193" t="s">
        <v>2113</v>
      </c>
      <c r="B60" s="1194"/>
      <c r="C60" s="1011" t="s">
        <v>2108</v>
      </c>
      <c r="D60" s="87"/>
      <c r="E60" s="93"/>
      <c r="F60" s="87"/>
      <c r="G60" s="331" t="s">
        <v>1345</v>
      </c>
      <c r="H60" s="332">
        <v>211</v>
      </c>
      <c r="I60" s="312"/>
      <c r="J60" s="312"/>
      <c r="K60" s="93"/>
      <c r="L60" s="87"/>
      <c r="M60" s="331" t="s">
        <v>1345</v>
      </c>
      <c r="N60" s="332">
        <v>211</v>
      </c>
      <c r="O60" s="312"/>
      <c r="P60" s="312"/>
      <c r="Q60" s="87"/>
      <c r="R60" s="87"/>
      <c r="S60" s="317"/>
      <c r="T60" s="318"/>
      <c r="U60" s="87"/>
      <c r="V60" s="87"/>
      <c r="W60" s="87"/>
      <c r="X60" s="1004" t="s">
        <v>2105</v>
      </c>
      <c r="Y60" s="1013" t="s">
        <v>2127</v>
      </c>
      <c r="Z60" s="1009" t="s">
        <v>2121</v>
      </c>
      <c r="AA60" s="87"/>
      <c r="AB60" s="320"/>
      <c r="AC60" s="87"/>
      <c r="AD60" s="1004" t="s">
        <v>2105</v>
      </c>
      <c r="AE60" s="1013" t="s">
        <v>2128</v>
      </c>
      <c r="AF60" s="1020" t="s">
        <v>2124</v>
      </c>
      <c r="AG60" s="87"/>
      <c r="AH60" s="320"/>
      <c r="AI60" s="87"/>
      <c r="AJ60" s="1012"/>
      <c r="AK60" s="1013"/>
      <c r="AL60" s="1030"/>
      <c r="AM60" s="87"/>
      <c r="AN60" s="320"/>
      <c r="AO60" s="87"/>
      <c r="AP60" s="1004" t="s">
        <v>2105</v>
      </c>
      <c r="AQ60" s="1013" t="s">
        <v>2352</v>
      </c>
      <c r="AR60" s="1020" t="s">
        <v>2121</v>
      </c>
      <c r="AS60" s="87"/>
      <c r="AT60" s="93"/>
      <c r="AU60" s="87"/>
      <c r="AV60" s="87"/>
      <c r="AX60" s="87"/>
      <c r="AY60" s="87"/>
      <c r="AZ60" s="320"/>
      <c r="BA60" s="87"/>
      <c r="BB60" s="87"/>
      <c r="BD60" s="87"/>
      <c r="BE60" s="87"/>
      <c r="BF60" s="320"/>
      <c r="BG60" s="87"/>
      <c r="BH60" s="87"/>
      <c r="BJ60" s="87"/>
      <c r="BK60" s="312"/>
      <c r="BL60" s="1262"/>
      <c r="BM60" s="312"/>
      <c r="BN60" s="312"/>
      <c r="BO60" s="1261"/>
      <c r="BP60" s="1260"/>
      <c r="BQ60" s="1260"/>
      <c r="BR60" s="319"/>
      <c r="BS60" s="291"/>
      <c r="BT60" s="327" t="s">
        <v>1335</v>
      </c>
      <c r="BU60" s="328">
        <v>6113</v>
      </c>
      <c r="BV60" s="330">
        <v>6138.67</v>
      </c>
      <c r="BW60" s="409">
        <v>915</v>
      </c>
      <c r="BX60" s="1263"/>
      <c r="BZ60" s="327" t="s">
        <v>1335</v>
      </c>
      <c r="CA60" s="328">
        <v>18576</v>
      </c>
      <c r="CB60" s="388">
        <v>17179</v>
      </c>
      <c r="CC60" s="330">
        <v>884</v>
      </c>
      <c r="CD60" s="1263"/>
      <c r="CF60" s="327" t="s">
        <v>1335</v>
      </c>
      <c r="CG60" s="328">
        <v>1653</v>
      </c>
      <c r="CH60" s="328">
        <v>1664</v>
      </c>
      <c r="CI60" s="328">
        <v>218</v>
      </c>
      <c r="CJ60" s="1263"/>
      <c r="CL60" s="327" t="s">
        <v>1335</v>
      </c>
      <c r="CM60" s="328">
        <v>45058</v>
      </c>
      <c r="CN60" s="328">
        <v>47297.17</v>
      </c>
      <c r="CO60" s="328">
        <v>2712</v>
      </c>
      <c r="CS60" s="312"/>
      <c r="CT60" s="87"/>
      <c r="CU60" s="87"/>
      <c r="CV60" s="87"/>
      <c r="CW60" s="87"/>
      <c r="CY60" s="314"/>
      <c r="DD60" s="314"/>
      <c r="DI60" s="314"/>
      <c r="DO60" s="8"/>
    </row>
    <row r="61" spans="1:119" ht="19.5" customHeight="1" x14ac:dyDescent="0.2">
      <c r="A61" s="1004" t="s">
        <v>2105</v>
      </c>
      <c r="B61" s="1013" t="s">
        <v>2114</v>
      </c>
      <c r="C61" s="1008" t="s">
        <v>2120</v>
      </c>
      <c r="D61" s="87"/>
      <c r="E61" s="93"/>
      <c r="F61" s="87"/>
      <c r="G61" s="312"/>
      <c r="H61" s="312"/>
      <c r="I61" s="312"/>
      <c r="J61" s="312"/>
      <c r="K61" s="93"/>
      <c r="L61" s="87"/>
      <c r="M61" s="312"/>
      <c r="N61" s="312"/>
      <c r="O61" s="312"/>
      <c r="P61" s="312"/>
      <c r="Q61" s="87"/>
      <c r="R61" s="87"/>
      <c r="S61" s="317"/>
      <c r="T61" s="318"/>
      <c r="U61" s="87"/>
      <c r="V61" s="87"/>
      <c r="W61" s="87"/>
      <c r="X61" s="1004" t="s">
        <v>2105</v>
      </c>
      <c r="Y61" s="1013" t="s">
        <v>2129</v>
      </c>
      <c r="Z61" s="1009" t="s">
        <v>2132</v>
      </c>
      <c r="AA61" s="87"/>
      <c r="AB61" s="320"/>
      <c r="AC61" s="87"/>
      <c r="AD61" s="1004"/>
      <c r="AE61" s="1013"/>
      <c r="AF61" s="1020"/>
      <c r="AG61" s="87"/>
      <c r="AH61" s="320"/>
      <c r="AI61" s="87"/>
      <c r="AJ61" s="1012"/>
      <c r="AK61" s="1013"/>
      <c r="AL61" s="1030"/>
      <c r="AM61" s="87"/>
      <c r="AN61" s="320"/>
      <c r="AO61" s="87"/>
      <c r="AP61" s="1004" t="s">
        <v>2105</v>
      </c>
      <c r="AQ61" s="1013" t="s">
        <v>2353</v>
      </c>
      <c r="AR61" s="1020" t="s">
        <v>2122</v>
      </c>
      <c r="AS61" s="87"/>
      <c r="AT61" s="93"/>
      <c r="AU61" s="87"/>
      <c r="AV61" s="87"/>
      <c r="AX61" s="87"/>
      <c r="AY61" s="87"/>
      <c r="AZ61" s="320"/>
      <c r="BA61" s="87"/>
      <c r="BB61" s="87"/>
      <c r="BD61" s="87"/>
      <c r="BE61" s="87"/>
      <c r="BF61" s="320"/>
      <c r="BG61" s="87"/>
      <c r="BH61" s="87"/>
      <c r="BJ61" s="87"/>
      <c r="BK61" s="312"/>
      <c r="BL61" s="1262"/>
      <c r="BM61" s="312"/>
      <c r="BN61" s="312"/>
      <c r="BO61" s="1261"/>
      <c r="BP61" s="1260"/>
      <c r="BQ61" s="1260"/>
      <c r="BR61" s="319"/>
      <c r="BS61" s="312"/>
      <c r="BT61" s="327" t="s">
        <v>1336</v>
      </c>
      <c r="BU61" s="328">
        <v>5801</v>
      </c>
      <c r="BV61" s="1264"/>
      <c r="BW61" s="1266"/>
      <c r="BX61" s="1263"/>
      <c r="BY61" s="383"/>
      <c r="BZ61" s="327" t="s">
        <v>1336</v>
      </c>
      <c r="CA61" s="328">
        <v>17180</v>
      </c>
      <c r="CB61" s="382"/>
      <c r="CC61" s="1264"/>
      <c r="CD61" s="1263"/>
      <c r="CF61" s="327" t="s">
        <v>1336</v>
      </c>
      <c r="CG61" s="328">
        <v>1684</v>
      </c>
      <c r="CH61" s="327"/>
      <c r="CI61" s="327"/>
      <c r="CJ61" s="1263"/>
      <c r="CL61" s="327" t="s">
        <v>1336</v>
      </c>
      <c r="CM61" s="328">
        <v>44062</v>
      </c>
      <c r="CN61" s="327"/>
      <c r="CO61" s="327"/>
      <c r="CS61" s="312"/>
      <c r="CT61" s="87"/>
      <c r="CU61" s="87"/>
      <c r="CV61" s="87"/>
      <c r="CW61" s="87"/>
      <c r="CY61" s="314"/>
      <c r="DD61" s="314"/>
      <c r="DI61" s="314"/>
      <c r="DO61" s="8"/>
    </row>
    <row r="62" spans="1:119" ht="19.5" customHeight="1" x14ac:dyDescent="0.2">
      <c r="A62" s="1004" t="s">
        <v>2105</v>
      </c>
      <c r="B62" s="1013" t="s">
        <v>2115</v>
      </c>
      <c r="C62" s="1009" t="s">
        <v>2121</v>
      </c>
      <c r="D62" s="87"/>
      <c r="E62" s="93"/>
      <c r="F62" s="87"/>
      <c r="G62" s="312"/>
      <c r="H62" s="312"/>
      <c r="I62" s="312"/>
      <c r="J62" s="312"/>
      <c r="K62" s="93"/>
      <c r="L62" s="87"/>
      <c r="M62" s="312"/>
      <c r="N62" s="312"/>
      <c r="O62" s="312"/>
      <c r="P62" s="312"/>
      <c r="Q62" s="87"/>
      <c r="R62" s="87"/>
      <c r="S62" s="317"/>
      <c r="T62" s="318"/>
      <c r="U62" s="87"/>
      <c r="V62" s="87"/>
      <c r="W62" s="87"/>
      <c r="X62" s="1004" t="s">
        <v>2105</v>
      </c>
      <c r="Y62" s="1013" t="s">
        <v>2349</v>
      </c>
      <c r="Z62" s="1009" t="s">
        <v>2125</v>
      </c>
      <c r="AA62" s="87"/>
      <c r="AB62" s="320"/>
      <c r="AC62" s="87"/>
      <c r="AD62" s="1004"/>
      <c r="AE62" s="1013"/>
      <c r="AF62" s="1020"/>
      <c r="AG62" s="87"/>
      <c r="AH62" s="320"/>
      <c r="AI62" s="87"/>
      <c r="AJ62" s="1012"/>
      <c r="AK62" s="1013"/>
      <c r="AL62" s="1030"/>
      <c r="AM62" s="87"/>
      <c r="AN62" s="320"/>
      <c r="AO62" s="87"/>
      <c r="AP62" s="1004" t="s">
        <v>2105</v>
      </c>
      <c r="AQ62" s="1013" t="s">
        <v>2350</v>
      </c>
      <c r="AR62" s="1020" t="s">
        <v>2125</v>
      </c>
      <c r="AS62" s="87"/>
      <c r="AT62" s="93"/>
      <c r="AU62" s="87"/>
      <c r="AV62" s="87"/>
      <c r="AX62" s="87"/>
      <c r="AY62" s="87"/>
      <c r="AZ62" s="320"/>
      <c r="BA62" s="87"/>
      <c r="BB62" s="87"/>
      <c r="BD62" s="87"/>
      <c r="BE62" s="87"/>
      <c r="BF62" s="320"/>
      <c r="BG62" s="87"/>
      <c r="BH62" s="87"/>
      <c r="BJ62" s="87"/>
      <c r="BK62" s="312"/>
      <c r="BL62" s="1262"/>
      <c r="BM62" s="312"/>
      <c r="BN62" s="312"/>
      <c r="BO62" s="1261"/>
      <c r="BP62" s="1260"/>
      <c r="BQ62" s="1260"/>
      <c r="BR62" s="319"/>
      <c r="BS62" s="312"/>
      <c r="BT62" s="327" t="s">
        <v>1337</v>
      </c>
      <c r="BU62" s="328">
        <v>6179</v>
      </c>
      <c r="BV62" s="1264"/>
      <c r="BW62" s="1266"/>
      <c r="BX62" s="1263"/>
      <c r="BY62" s="383"/>
      <c r="BZ62" s="327" t="s">
        <v>1337</v>
      </c>
      <c r="CA62" s="328">
        <v>17293</v>
      </c>
      <c r="CB62" s="382"/>
      <c r="CC62" s="1264"/>
      <c r="CD62" s="1263"/>
      <c r="CF62" s="327" t="s">
        <v>1337</v>
      </c>
      <c r="CG62" s="328">
        <v>1697</v>
      </c>
      <c r="CH62" s="327"/>
      <c r="CI62" s="327"/>
      <c r="CJ62" s="1263"/>
      <c r="CL62" s="327" t="s">
        <v>1337</v>
      </c>
      <c r="CM62" s="328">
        <v>47240</v>
      </c>
      <c r="CN62" s="327"/>
      <c r="CO62" s="327"/>
      <c r="CS62" s="312"/>
      <c r="CT62" s="87"/>
      <c r="CU62" s="87"/>
      <c r="CV62" s="87"/>
      <c r="CW62" s="87"/>
      <c r="CY62" s="314"/>
      <c r="DD62" s="314"/>
      <c r="DI62" s="314"/>
      <c r="DO62" s="8"/>
    </row>
    <row r="63" spans="1:119" ht="19.5" customHeight="1" x14ac:dyDescent="0.2">
      <c r="A63" s="1004" t="s">
        <v>2105</v>
      </c>
      <c r="B63" s="1013" t="s">
        <v>2116</v>
      </c>
      <c r="C63" s="1009" t="s">
        <v>2122</v>
      </c>
      <c r="D63" s="87"/>
      <c r="E63" s="93"/>
      <c r="F63" s="87"/>
      <c r="G63" s="315" t="s">
        <v>1349</v>
      </c>
      <c r="H63" s="312"/>
      <c r="I63" s="312"/>
      <c r="J63" s="312"/>
      <c r="K63" s="93"/>
      <c r="L63" s="87"/>
      <c r="M63" s="315" t="s">
        <v>1349</v>
      </c>
      <c r="N63" s="312"/>
      <c r="O63" s="312"/>
      <c r="P63" s="312"/>
      <c r="Q63" s="87"/>
      <c r="R63" s="87"/>
      <c r="S63" s="317"/>
      <c r="T63" s="318"/>
      <c r="U63" s="87"/>
      <c r="V63" s="87"/>
      <c r="W63" s="87"/>
      <c r="X63" s="1004"/>
      <c r="Y63" s="1014"/>
      <c r="Z63" s="1016"/>
      <c r="AA63" s="87"/>
      <c r="AB63" s="320"/>
      <c r="AC63" s="87"/>
      <c r="AD63" s="1004"/>
      <c r="AE63" s="1021"/>
      <c r="AF63" s="1022"/>
      <c r="AG63" s="87"/>
      <c r="AH63" s="320"/>
      <c r="AI63" s="87"/>
      <c r="AJ63" s="1012"/>
      <c r="AK63" s="1021"/>
      <c r="AL63" s="1182"/>
      <c r="AM63" s="87"/>
      <c r="AN63" s="320"/>
      <c r="AO63" s="87"/>
      <c r="AP63" s="1004"/>
      <c r="AQ63" s="1021"/>
      <c r="AR63" s="1022"/>
      <c r="AS63" s="87"/>
      <c r="AT63" s="93"/>
      <c r="AU63" s="87"/>
      <c r="AV63" s="87"/>
      <c r="AX63" s="87"/>
      <c r="AY63" s="87"/>
      <c r="AZ63" s="320"/>
      <c r="BA63" s="87"/>
      <c r="BB63" s="87"/>
      <c r="BD63" s="87"/>
      <c r="BE63" s="87"/>
      <c r="BF63" s="320"/>
      <c r="BG63" s="87"/>
      <c r="BH63" s="87"/>
      <c r="BJ63" s="87"/>
      <c r="BK63" s="315"/>
      <c r="BL63" s="1262"/>
      <c r="BM63" s="312"/>
      <c r="BN63" s="312"/>
      <c r="BO63" s="1261"/>
      <c r="BP63" s="1260"/>
      <c r="BQ63" s="1260"/>
      <c r="BR63" s="1268"/>
      <c r="BS63" s="312"/>
      <c r="BT63" s="327" t="s">
        <v>1338</v>
      </c>
      <c r="BU63" s="328">
        <v>5883</v>
      </c>
      <c r="BV63" s="1264"/>
      <c r="BW63" s="1266"/>
      <c r="BX63" s="1263"/>
      <c r="BY63" s="383"/>
      <c r="BZ63" s="327" t="s">
        <v>1338</v>
      </c>
      <c r="CA63" s="328">
        <v>17966</v>
      </c>
      <c r="CB63" s="382"/>
      <c r="CC63" s="1264"/>
      <c r="CD63" s="1263"/>
      <c r="CF63" s="327" t="s">
        <v>1338</v>
      </c>
      <c r="CG63" s="328">
        <v>1746</v>
      </c>
      <c r="CH63" s="327"/>
      <c r="CI63" s="327"/>
      <c r="CJ63" s="1263"/>
      <c r="CL63" s="327" t="s">
        <v>1338</v>
      </c>
      <c r="CM63" s="328">
        <v>48501</v>
      </c>
      <c r="CN63" s="327"/>
      <c r="CO63" s="327"/>
      <c r="CS63" s="312"/>
      <c r="CT63" s="87"/>
      <c r="CU63" s="87"/>
      <c r="CV63" s="87"/>
      <c r="CW63" s="87"/>
      <c r="CY63" s="314"/>
      <c r="DD63" s="314"/>
      <c r="DI63" s="314"/>
      <c r="DO63" s="8"/>
    </row>
    <row r="64" spans="1:119" ht="19.5" customHeight="1" thickBot="1" x14ac:dyDescent="0.25">
      <c r="A64" s="1004" t="s">
        <v>2105</v>
      </c>
      <c r="B64" s="1013" t="s">
        <v>2117</v>
      </c>
      <c r="C64" s="1009" t="s">
        <v>2123</v>
      </c>
      <c r="D64" s="87"/>
      <c r="E64" s="93"/>
      <c r="F64" s="87"/>
      <c r="G64" s="312"/>
      <c r="H64" s="312"/>
      <c r="I64" s="312"/>
      <c r="J64" s="312"/>
      <c r="K64" s="93"/>
      <c r="L64" s="87"/>
      <c r="M64" s="312"/>
      <c r="N64" s="312"/>
      <c r="O64" s="312"/>
      <c r="P64" s="312"/>
      <c r="Q64" s="87"/>
      <c r="R64" s="87"/>
      <c r="S64" s="317"/>
      <c r="T64" s="318"/>
      <c r="U64" s="87"/>
      <c r="V64" s="87"/>
      <c r="W64" s="87"/>
      <c r="X64" s="1006"/>
      <c r="Y64" s="1015"/>
      <c r="Z64" s="1017"/>
      <c r="AA64" s="87"/>
      <c r="AB64" s="320"/>
      <c r="AC64" s="87"/>
      <c r="AD64" s="1006"/>
      <c r="AE64" s="1023"/>
      <c r="AF64" s="1024"/>
      <c r="AG64" s="87"/>
      <c r="AH64" s="320"/>
      <c r="AI64" s="87"/>
      <c r="AJ64" s="1012"/>
      <c r="AK64" s="1021"/>
      <c r="AL64" s="1182"/>
      <c r="AM64" s="87"/>
      <c r="AN64" s="320"/>
      <c r="AO64" s="87"/>
      <c r="AP64" s="1006"/>
      <c r="AQ64" s="1023"/>
      <c r="AR64" s="1024"/>
      <c r="AS64" s="87"/>
      <c r="AT64" s="93"/>
      <c r="AU64" s="87"/>
      <c r="AV64" s="87"/>
      <c r="AX64" s="87"/>
      <c r="AY64" s="87"/>
      <c r="AZ64" s="320"/>
      <c r="BA64" s="87"/>
      <c r="BB64" s="87"/>
      <c r="BD64" s="87"/>
      <c r="BE64" s="87"/>
      <c r="BF64" s="320"/>
      <c r="BG64" s="87"/>
      <c r="BH64" s="87"/>
      <c r="BJ64" s="87"/>
      <c r="BK64" s="312"/>
      <c r="BL64" s="1262"/>
      <c r="BM64" s="312"/>
      <c r="BN64" s="312"/>
      <c r="BO64" s="1261"/>
      <c r="BP64" s="1260"/>
      <c r="BQ64" s="1260"/>
      <c r="BR64" s="319"/>
      <c r="BS64" s="312"/>
      <c r="BT64" s="327" t="s">
        <v>1351</v>
      </c>
      <c r="BU64" s="328">
        <v>6415</v>
      </c>
      <c r="BV64" s="1264"/>
      <c r="BW64" s="1266"/>
      <c r="BX64" s="1263"/>
      <c r="BY64" s="383"/>
      <c r="BZ64" s="327" t="s">
        <v>1351</v>
      </c>
      <c r="CA64" s="328">
        <v>16610</v>
      </c>
      <c r="CB64" s="382"/>
      <c r="CC64" s="1264"/>
      <c r="CD64" s="1263"/>
      <c r="CF64" s="327" t="s">
        <v>1351</v>
      </c>
      <c r="CG64" s="328">
        <v>1628</v>
      </c>
      <c r="CH64" s="327"/>
      <c r="CI64" s="327"/>
      <c r="CJ64" s="1263"/>
      <c r="CL64" s="327" t="s">
        <v>1351</v>
      </c>
      <c r="CM64" s="328">
        <v>49510</v>
      </c>
      <c r="CN64" s="327"/>
      <c r="CO64" s="327"/>
      <c r="CS64" s="312"/>
      <c r="CT64" s="87"/>
      <c r="CU64" s="87"/>
      <c r="CV64" s="87"/>
      <c r="CW64" s="87"/>
      <c r="CY64" s="314"/>
      <c r="DD64" s="314"/>
      <c r="DI64" s="314"/>
      <c r="DO64" s="8"/>
    </row>
    <row r="65" spans="1:116" ht="19.5" customHeight="1" thickTop="1" thickBot="1" x14ac:dyDescent="0.25">
      <c r="A65" s="1004" t="s">
        <v>2105</v>
      </c>
      <c r="B65" s="1014" t="s">
        <v>2118</v>
      </c>
      <c r="C65" s="1016" t="s">
        <v>2124</v>
      </c>
      <c r="D65" s="87"/>
      <c r="E65" s="93"/>
      <c r="F65" s="87"/>
      <c r="G65" s="325" t="s">
        <v>1311</v>
      </c>
      <c r="H65" s="325" t="s">
        <v>1312</v>
      </c>
      <c r="I65" s="334" t="s">
        <v>1354</v>
      </c>
      <c r="J65" s="334" t="s">
        <v>1355</v>
      </c>
      <c r="K65" s="93"/>
      <c r="L65" s="87"/>
      <c r="M65" s="325" t="s">
        <v>1311</v>
      </c>
      <c r="N65" s="325" t="s">
        <v>1312</v>
      </c>
      <c r="O65" s="334" t="s">
        <v>1354</v>
      </c>
      <c r="P65" s="334" t="s">
        <v>1355</v>
      </c>
      <c r="Q65" s="87"/>
      <c r="R65" s="87"/>
      <c r="S65" s="317"/>
      <c r="T65" s="318"/>
      <c r="U65" s="87"/>
      <c r="V65" s="87"/>
      <c r="W65" s="87"/>
      <c r="X65" s="87"/>
      <c r="Y65" s="87"/>
      <c r="Z65" s="87"/>
      <c r="AA65" s="87"/>
      <c r="AB65" s="87"/>
      <c r="AC65" s="324"/>
      <c r="AD65" s="87"/>
      <c r="AE65" s="87"/>
      <c r="AF65" s="87"/>
      <c r="AG65" s="87"/>
      <c r="AH65" s="320"/>
      <c r="AI65" s="87"/>
      <c r="AJ65" s="87"/>
      <c r="AK65" s="87"/>
      <c r="AL65" s="87"/>
      <c r="AM65" s="87"/>
      <c r="AN65" s="320"/>
      <c r="AO65" s="87"/>
      <c r="AP65" s="87"/>
      <c r="AQ65" s="87"/>
      <c r="AR65" s="87"/>
      <c r="AS65" s="87"/>
      <c r="AT65" s="93"/>
      <c r="AU65" s="87"/>
      <c r="AV65" s="87"/>
      <c r="AW65" s="87"/>
      <c r="AX65" s="87"/>
      <c r="AY65" s="87"/>
      <c r="AZ65" s="320"/>
      <c r="BA65" s="87"/>
      <c r="BB65" s="87"/>
      <c r="BC65" s="87"/>
      <c r="BD65" s="87"/>
      <c r="BE65" s="87"/>
      <c r="BF65" s="1262"/>
      <c r="BG65" s="87"/>
      <c r="BH65" s="315"/>
      <c r="BI65" s="312"/>
      <c r="BJ65" s="312"/>
      <c r="BK65" s="312"/>
      <c r="BL65" s="312"/>
      <c r="BM65" s="324"/>
      <c r="BN65" s="87"/>
      <c r="BO65" s="315"/>
      <c r="BP65" s="312"/>
      <c r="BQ65" s="312"/>
      <c r="BR65" s="319"/>
      <c r="BS65" s="312"/>
      <c r="BT65" s="331" t="s">
        <v>1353</v>
      </c>
      <c r="BU65" s="332">
        <v>6441</v>
      </c>
      <c r="BV65" s="331"/>
      <c r="BW65" s="331"/>
      <c r="BX65" s="320"/>
      <c r="BY65" s="87"/>
      <c r="BZ65" s="331" t="s">
        <v>1353</v>
      </c>
      <c r="CA65" s="332">
        <v>15449</v>
      </c>
      <c r="CB65" s="427"/>
      <c r="CC65" s="331"/>
      <c r="CD65" s="320"/>
      <c r="CE65" s="87"/>
      <c r="CF65" s="331" t="s">
        <v>1353</v>
      </c>
      <c r="CG65" s="332">
        <v>1576</v>
      </c>
      <c r="CH65" s="331"/>
      <c r="CI65" s="331"/>
      <c r="CJ65" s="320"/>
      <c r="CK65" s="87"/>
      <c r="CL65" s="331" t="s">
        <v>1353</v>
      </c>
      <c r="CM65" s="332">
        <v>49412</v>
      </c>
      <c r="CN65" s="331"/>
      <c r="CO65" s="331"/>
      <c r="CP65" s="312"/>
      <c r="CQ65" s="87"/>
      <c r="CR65" s="87"/>
      <c r="CS65" s="87"/>
      <c r="CT65" s="87"/>
      <c r="CV65" s="314"/>
      <c r="DA65" s="314"/>
      <c r="DF65" s="314"/>
      <c r="DL65" s="8"/>
    </row>
    <row r="66" spans="1:116" ht="19.5" customHeight="1" thickTop="1" thickBot="1" x14ac:dyDescent="0.25">
      <c r="A66" s="1006" t="s">
        <v>2105</v>
      </c>
      <c r="B66" s="1015" t="s">
        <v>2119</v>
      </c>
      <c r="C66" s="1017" t="s">
        <v>2125</v>
      </c>
      <c r="D66" s="87"/>
      <c r="E66" s="93"/>
      <c r="F66" s="87"/>
      <c r="G66" s="327" t="s">
        <v>1313</v>
      </c>
      <c r="H66" s="328">
        <v>2955</v>
      </c>
      <c r="I66" s="328">
        <v>3552.75</v>
      </c>
      <c r="J66" s="328">
        <v>100</v>
      </c>
      <c r="K66" s="93"/>
      <c r="L66" s="87"/>
      <c r="M66" s="329" t="s">
        <v>1313</v>
      </c>
      <c r="N66" s="330">
        <v>7950</v>
      </c>
      <c r="O66" s="330">
        <v>7551.42</v>
      </c>
      <c r="P66" s="330">
        <v>100</v>
      </c>
      <c r="Q66" s="87"/>
      <c r="R66" s="87"/>
      <c r="S66" s="317"/>
      <c r="T66" s="318"/>
      <c r="U66" s="87"/>
      <c r="V66" s="87"/>
      <c r="W66" s="87"/>
      <c r="X66" s="87"/>
      <c r="Y66" s="87"/>
      <c r="Z66" s="87"/>
      <c r="AA66" s="87"/>
      <c r="AB66" s="87"/>
      <c r="AC66" s="324"/>
      <c r="AD66" s="87"/>
      <c r="AE66" s="87"/>
      <c r="AF66" s="87"/>
      <c r="AG66" s="87"/>
      <c r="AH66" s="320"/>
      <c r="AI66" s="87"/>
      <c r="AJ66" s="87"/>
      <c r="AK66" s="87"/>
      <c r="AL66" s="87"/>
      <c r="AM66" s="87"/>
      <c r="AN66" s="320"/>
      <c r="AO66" s="87"/>
      <c r="AP66" s="87"/>
      <c r="AQ66" s="87"/>
      <c r="AR66" s="87"/>
      <c r="AS66" s="87"/>
      <c r="AT66" s="93"/>
      <c r="AU66" s="87"/>
      <c r="AV66" s="87"/>
      <c r="AW66" s="87"/>
      <c r="AX66" s="87"/>
      <c r="AY66" s="87"/>
      <c r="AZ66" s="320"/>
      <c r="BA66" s="87"/>
      <c r="BB66" s="87"/>
      <c r="BC66" s="87"/>
      <c r="BD66" s="87"/>
      <c r="BE66" s="87"/>
      <c r="BF66" s="320"/>
      <c r="BG66" s="87"/>
      <c r="BH66" s="312"/>
      <c r="BI66" s="312"/>
      <c r="BJ66" s="335"/>
      <c r="BK66" s="335"/>
      <c r="BL66" s="335"/>
      <c r="BM66" s="324"/>
      <c r="BN66" s="87"/>
      <c r="BO66" s="312"/>
      <c r="BP66" s="312"/>
      <c r="BQ66" s="335"/>
      <c r="BR66" s="341"/>
      <c r="BS66" s="335"/>
      <c r="BT66" s="327" t="s">
        <v>1339</v>
      </c>
      <c r="BU66" s="328">
        <v>0</v>
      </c>
      <c r="BV66" s="328">
        <v>0</v>
      </c>
      <c r="BW66" s="327"/>
      <c r="BX66" s="320"/>
      <c r="BY66" s="87"/>
      <c r="BZ66" s="327" t="s">
        <v>1339</v>
      </c>
      <c r="CA66" s="328">
        <v>0</v>
      </c>
      <c r="CB66" s="328">
        <v>0</v>
      </c>
      <c r="CC66" s="327"/>
      <c r="CD66" s="320"/>
      <c r="CE66" s="87"/>
      <c r="CF66" s="327" t="s">
        <v>1339</v>
      </c>
      <c r="CG66" s="328">
        <v>0</v>
      </c>
      <c r="CH66" s="328">
        <v>0</v>
      </c>
      <c r="CI66" s="327"/>
      <c r="CJ66" s="320"/>
      <c r="CK66" s="87"/>
      <c r="CL66" s="327" t="s">
        <v>1339</v>
      </c>
      <c r="CM66" s="328">
        <v>0</v>
      </c>
      <c r="CN66" s="328">
        <v>0</v>
      </c>
      <c r="CO66" s="327"/>
      <c r="CP66" s="312"/>
      <c r="CQ66" s="87"/>
      <c r="CR66" s="87"/>
      <c r="CS66" s="87"/>
      <c r="CT66" s="87"/>
      <c r="CV66" s="314"/>
      <c r="DA66" s="314"/>
      <c r="DF66" s="314"/>
      <c r="DL66" s="8"/>
    </row>
    <row r="67" spans="1:116" ht="19.5" customHeight="1" x14ac:dyDescent="0.2">
      <c r="A67" s="87"/>
      <c r="B67" s="87"/>
      <c r="C67" s="87"/>
      <c r="D67" s="87"/>
      <c r="E67" s="93"/>
      <c r="F67" s="87"/>
      <c r="G67" s="327" t="s">
        <v>1314</v>
      </c>
      <c r="H67" s="328">
        <v>3408</v>
      </c>
      <c r="I67" s="327"/>
      <c r="J67" s="327"/>
      <c r="K67" s="93"/>
      <c r="L67" s="87"/>
      <c r="M67" s="327" t="s">
        <v>1314</v>
      </c>
      <c r="N67" s="328">
        <v>7766</v>
      </c>
      <c r="O67" s="327"/>
      <c r="P67" s="327"/>
      <c r="Q67" s="87"/>
      <c r="R67" s="87"/>
      <c r="S67" s="317"/>
      <c r="T67" s="318"/>
      <c r="U67" s="87"/>
      <c r="V67" s="87"/>
      <c r="W67" s="87"/>
      <c r="X67" s="87"/>
      <c r="Y67" s="87"/>
      <c r="Z67" s="87"/>
      <c r="AA67" s="87"/>
      <c r="AB67" s="87"/>
      <c r="AC67" s="324"/>
      <c r="AD67" s="87"/>
      <c r="AE67" s="87"/>
      <c r="AF67" s="87"/>
      <c r="AG67" s="87"/>
      <c r="AH67" s="320"/>
      <c r="AI67" s="87"/>
      <c r="AJ67" s="87"/>
      <c r="AK67" s="87"/>
      <c r="AL67" s="87"/>
      <c r="AM67" s="87"/>
      <c r="AN67" s="320"/>
      <c r="AO67" s="87"/>
      <c r="AP67" s="87"/>
      <c r="AQ67" s="87"/>
      <c r="AR67" s="87"/>
      <c r="AS67" s="87"/>
      <c r="AT67" s="93"/>
      <c r="AU67" s="87"/>
      <c r="AV67" s="87"/>
      <c r="AW67" s="87"/>
      <c r="AX67" s="87"/>
      <c r="AY67" s="87"/>
      <c r="AZ67" s="320"/>
      <c r="BA67" s="87"/>
      <c r="BB67" s="87"/>
      <c r="BC67" s="87"/>
      <c r="BD67" s="87"/>
      <c r="BE67" s="87"/>
      <c r="BF67" s="320"/>
      <c r="BG67" s="87"/>
      <c r="BH67" s="312"/>
      <c r="BI67" s="291"/>
      <c r="BJ67" s="291"/>
      <c r="BK67" s="291"/>
      <c r="BL67" s="312"/>
      <c r="BM67" s="324"/>
      <c r="BN67" s="87"/>
      <c r="BO67" s="312"/>
      <c r="BP67" s="291"/>
      <c r="BQ67" s="291"/>
      <c r="BR67" s="342"/>
      <c r="BS67" s="312"/>
      <c r="BT67" s="327" t="s">
        <v>1341</v>
      </c>
      <c r="BU67" s="328">
        <v>0</v>
      </c>
      <c r="BV67" s="327"/>
      <c r="BW67" s="327"/>
      <c r="BX67" s="320"/>
      <c r="BY67" s="87"/>
      <c r="BZ67" s="327" t="s">
        <v>1341</v>
      </c>
      <c r="CA67" s="328">
        <v>0</v>
      </c>
      <c r="CB67" s="327"/>
      <c r="CC67" s="327"/>
      <c r="CD67" s="320"/>
      <c r="CE67" s="87"/>
      <c r="CF67" s="327" t="s">
        <v>1341</v>
      </c>
      <c r="CG67" s="328">
        <v>0</v>
      </c>
      <c r="CH67" s="327"/>
      <c r="CI67" s="327"/>
      <c r="CJ67" s="320"/>
      <c r="CK67" s="87"/>
      <c r="CL67" s="327" t="s">
        <v>1341</v>
      </c>
      <c r="CM67" s="328">
        <v>0</v>
      </c>
      <c r="CN67" s="327"/>
      <c r="CO67" s="327"/>
      <c r="CP67" s="312"/>
      <c r="CQ67" s="87"/>
      <c r="CR67" s="87"/>
      <c r="CS67" s="87"/>
      <c r="CT67" s="87"/>
      <c r="CV67" s="314"/>
      <c r="DA67" s="314"/>
      <c r="DF67" s="314"/>
      <c r="DL67" s="8"/>
    </row>
    <row r="68" spans="1:116" ht="19.5" customHeight="1" x14ac:dyDescent="0.2">
      <c r="A68" s="87"/>
      <c r="B68" s="87"/>
      <c r="C68" s="87"/>
      <c r="D68" s="87"/>
      <c r="E68" s="93"/>
      <c r="F68" s="87"/>
      <c r="G68" s="327" t="s">
        <v>1315</v>
      </c>
      <c r="H68" s="328">
        <v>3089</v>
      </c>
      <c r="I68" s="327"/>
      <c r="J68" s="327"/>
      <c r="K68" s="93"/>
      <c r="L68" s="87"/>
      <c r="M68" s="327" t="s">
        <v>1315</v>
      </c>
      <c r="N68" s="328">
        <v>7811</v>
      </c>
      <c r="O68" s="327"/>
      <c r="P68" s="327"/>
      <c r="Q68" s="87"/>
      <c r="R68" s="87"/>
      <c r="S68" s="317"/>
      <c r="T68" s="318"/>
      <c r="U68" s="87"/>
      <c r="V68" s="87"/>
      <c r="W68" s="87"/>
      <c r="X68" s="87"/>
      <c r="Y68" s="87"/>
      <c r="Z68" s="87"/>
      <c r="AA68" s="87"/>
      <c r="AB68" s="87"/>
      <c r="AC68" s="324"/>
      <c r="AD68" s="87"/>
      <c r="AE68" s="87"/>
      <c r="AF68" s="87"/>
      <c r="AG68" s="87"/>
      <c r="AH68" s="320"/>
      <c r="AI68" s="87"/>
      <c r="AJ68" s="87"/>
      <c r="AK68" s="87"/>
      <c r="AL68" s="87"/>
      <c r="AM68" s="87"/>
      <c r="AN68" s="320"/>
      <c r="AO68" s="87"/>
      <c r="AP68" s="87"/>
      <c r="AQ68" s="87"/>
      <c r="AR68" s="87"/>
      <c r="AS68" s="87"/>
      <c r="AT68" s="93"/>
      <c r="AU68" s="87"/>
      <c r="AV68" s="87"/>
      <c r="AW68" s="87"/>
      <c r="AX68" s="87"/>
      <c r="AY68" s="87"/>
      <c r="AZ68" s="320"/>
      <c r="BA68" s="87"/>
      <c r="BB68" s="87"/>
      <c r="BC68" s="87"/>
      <c r="BD68" s="87"/>
      <c r="BE68" s="87"/>
      <c r="BF68" s="320"/>
      <c r="BG68" s="87"/>
      <c r="BH68" s="312"/>
      <c r="BI68" s="291"/>
      <c r="BJ68" s="312"/>
      <c r="BK68" s="312"/>
      <c r="BL68" s="312"/>
      <c r="BM68" s="324"/>
      <c r="BN68" s="87"/>
      <c r="BO68" s="312"/>
      <c r="BP68" s="291"/>
      <c r="BQ68" s="312"/>
      <c r="BR68" s="319"/>
      <c r="BS68" s="312"/>
      <c r="BT68" s="327" t="s">
        <v>1343</v>
      </c>
      <c r="BU68" s="328">
        <v>0</v>
      </c>
      <c r="BV68" s="327"/>
      <c r="BW68" s="327"/>
      <c r="BX68" s="320"/>
      <c r="BY68" s="87"/>
      <c r="BZ68" s="327" t="s">
        <v>1343</v>
      </c>
      <c r="CA68" s="328">
        <v>0</v>
      </c>
      <c r="CB68" s="327"/>
      <c r="CC68" s="327"/>
      <c r="CD68" s="320"/>
      <c r="CE68" s="87"/>
      <c r="CF68" s="327" t="s">
        <v>1343</v>
      </c>
      <c r="CG68" s="328">
        <v>0</v>
      </c>
      <c r="CH68" s="327"/>
      <c r="CI68" s="327"/>
      <c r="CJ68" s="320"/>
      <c r="CK68" s="87"/>
      <c r="CL68" s="327" t="s">
        <v>1343</v>
      </c>
      <c r="CM68" s="328">
        <v>0</v>
      </c>
      <c r="CN68" s="327"/>
      <c r="CO68" s="327"/>
      <c r="CP68" s="312"/>
      <c r="CQ68" s="87"/>
      <c r="CR68" s="87"/>
      <c r="CS68" s="87"/>
      <c r="CT68" s="87"/>
      <c r="CV68" s="314"/>
      <c r="DA68" s="314"/>
      <c r="DF68" s="314"/>
      <c r="DL68" s="8"/>
    </row>
    <row r="69" spans="1:116" ht="19.5" customHeight="1" x14ac:dyDescent="0.2">
      <c r="A69" s="87"/>
      <c r="B69" s="87"/>
      <c r="C69" s="87"/>
      <c r="D69" s="87"/>
      <c r="E69" s="93"/>
      <c r="F69" s="87"/>
      <c r="G69" s="327" t="s">
        <v>1316</v>
      </c>
      <c r="H69" s="328">
        <v>3587</v>
      </c>
      <c r="I69" s="327"/>
      <c r="J69" s="327"/>
      <c r="K69" s="93"/>
      <c r="L69" s="87"/>
      <c r="M69" s="327" t="s">
        <v>1316</v>
      </c>
      <c r="N69" s="328">
        <v>8927</v>
      </c>
      <c r="O69" s="327"/>
      <c r="P69" s="327"/>
      <c r="Q69" s="87"/>
      <c r="R69" s="87"/>
      <c r="S69" s="317"/>
      <c r="T69" s="318"/>
      <c r="U69" s="87"/>
      <c r="V69" s="87"/>
      <c r="W69" s="87"/>
      <c r="X69" s="87"/>
      <c r="Y69" s="87"/>
      <c r="Z69" s="87"/>
      <c r="AA69" s="87"/>
      <c r="AB69" s="87"/>
      <c r="AC69" s="324"/>
      <c r="AD69" s="87"/>
      <c r="AE69" s="87"/>
      <c r="AF69" s="87"/>
      <c r="AG69" s="87"/>
      <c r="AH69" s="320"/>
      <c r="AI69" s="87"/>
      <c r="AJ69" s="87"/>
      <c r="AK69" s="87"/>
      <c r="AL69" s="87"/>
      <c r="AM69" s="87"/>
      <c r="AN69" s="320"/>
      <c r="AO69" s="87"/>
      <c r="AP69" s="87"/>
      <c r="AQ69" s="87"/>
      <c r="AR69" s="87"/>
      <c r="AS69" s="87"/>
      <c r="AT69" s="93"/>
      <c r="AU69" s="87"/>
      <c r="AV69" s="87"/>
      <c r="AW69" s="87"/>
      <c r="AX69" s="87"/>
      <c r="AY69" s="87"/>
      <c r="AZ69" s="320"/>
      <c r="BA69" s="87"/>
      <c r="BB69" s="87"/>
      <c r="BC69" s="87"/>
      <c r="BD69" s="87"/>
      <c r="BE69" s="87"/>
      <c r="BF69" s="320"/>
      <c r="BG69" s="87"/>
      <c r="BH69" s="312"/>
      <c r="BI69" s="291"/>
      <c r="BJ69" s="312"/>
      <c r="BK69" s="312"/>
      <c r="BL69" s="312"/>
      <c r="BM69" s="324"/>
      <c r="BN69" s="87"/>
      <c r="BO69" s="312"/>
      <c r="BP69" s="291"/>
      <c r="BQ69" s="312"/>
      <c r="BR69" s="319"/>
      <c r="BS69" s="312"/>
      <c r="BT69" s="331" t="s">
        <v>1345</v>
      </c>
      <c r="BU69" s="332">
        <v>0</v>
      </c>
      <c r="BV69" s="331"/>
      <c r="BW69" s="331"/>
      <c r="BX69" s="320"/>
      <c r="BY69" s="87"/>
      <c r="BZ69" s="331" t="s">
        <v>1345</v>
      </c>
      <c r="CA69" s="332">
        <v>0</v>
      </c>
      <c r="CB69" s="331"/>
      <c r="CC69" s="331"/>
      <c r="CD69" s="320"/>
      <c r="CE69" s="87"/>
      <c r="CF69" s="331" t="s">
        <v>1345</v>
      </c>
      <c r="CG69" s="332">
        <v>0</v>
      </c>
      <c r="CH69" s="331"/>
      <c r="CI69" s="331"/>
      <c r="CJ69" s="320"/>
      <c r="CK69" s="87"/>
      <c r="CL69" s="331" t="s">
        <v>1345</v>
      </c>
      <c r="CM69" s="332">
        <v>0</v>
      </c>
      <c r="CN69" s="331"/>
      <c r="CO69" s="331"/>
      <c r="CP69" s="312"/>
      <c r="CQ69" s="87"/>
      <c r="CR69" s="87"/>
      <c r="CS69" s="87"/>
      <c r="CT69" s="87"/>
      <c r="CV69" s="314"/>
      <c r="DA69" s="314"/>
      <c r="DF69" s="314"/>
      <c r="DL69" s="8"/>
    </row>
    <row r="70" spans="1:116" ht="19.5" customHeight="1" x14ac:dyDescent="0.2">
      <c r="A70" s="87"/>
      <c r="B70" s="87"/>
      <c r="C70" s="87"/>
      <c r="D70" s="87"/>
      <c r="E70" s="93"/>
      <c r="F70" s="87"/>
      <c r="G70" s="327" t="s">
        <v>1318</v>
      </c>
      <c r="H70" s="328">
        <v>5347</v>
      </c>
      <c r="I70" s="327"/>
      <c r="J70" s="327"/>
      <c r="K70" s="93"/>
      <c r="L70" s="87"/>
      <c r="M70" s="327" t="s">
        <v>1318</v>
      </c>
      <c r="N70" s="328">
        <v>7774</v>
      </c>
      <c r="O70" s="327"/>
      <c r="P70" s="327"/>
      <c r="Q70" s="87"/>
      <c r="R70" s="87"/>
      <c r="S70" s="317"/>
      <c r="T70" s="318"/>
      <c r="U70" s="87"/>
      <c r="V70" s="87"/>
      <c r="W70" s="87"/>
      <c r="X70" s="87"/>
      <c r="Y70" s="87"/>
      <c r="Z70" s="87"/>
      <c r="AA70" s="87"/>
      <c r="AB70" s="87"/>
      <c r="AC70" s="324"/>
      <c r="AD70" s="87"/>
      <c r="AE70" s="87"/>
      <c r="AF70" s="87"/>
      <c r="AG70" s="87"/>
      <c r="AH70" s="320"/>
      <c r="AI70" s="87"/>
      <c r="AJ70" s="87"/>
      <c r="AK70" s="87"/>
      <c r="AL70" s="87"/>
      <c r="AM70" s="87"/>
      <c r="AN70" s="320"/>
      <c r="AO70" s="87"/>
      <c r="AP70" s="87"/>
      <c r="AQ70" s="87"/>
      <c r="AR70" s="87"/>
      <c r="AS70" s="87"/>
      <c r="AT70" s="93"/>
      <c r="AU70" s="87"/>
      <c r="AV70" s="87"/>
      <c r="AW70" s="87"/>
      <c r="AX70" s="87"/>
      <c r="AY70" s="87"/>
      <c r="AZ70" s="320"/>
      <c r="BA70" s="87"/>
      <c r="BB70" s="87"/>
      <c r="BC70" s="87"/>
      <c r="BD70" s="87"/>
      <c r="BE70" s="87"/>
      <c r="BF70" s="320"/>
      <c r="BG70" s="87"/>
      <c r="BH70" s="312"/>
      <c r="BI70" s="291"/>
      <c r="BJ70" s="312"/>
      <c r="BK70" s="312"/>
      <c r="BL70" s="312"/>
      <c r="BM70" s="324"/>
      <c r="BN70" s="87"/>
      <c r="BO70" s="312"/>
      <c r="BP70" s="291"/>
      <c r="BQ70" s="312"/>
      <c r="BR70" s="319"/>
      <c r="BS70" s="312"/>
      <c r="BT70" s="87"/>
      <c r="BU70" s="87"/>
      <c r="BV70" s="87"/>
      <c r="BW70" s="87"/>
      <c r="BX70" s="320"/>
      <c r="BY70" s="87"/>
      <c r="BZ70" s="87"/>
      <c r="CA70" s="87"/>
      <c r="CB70" s="87"/>
      <c r="CC70" s="87"/>
      <c r="CD70" s="320"/>
      <c r="CE70" s="87"/>
      <c r="CF70" s="87"/>
      <c r="CG70" s="87"/>
      <c r="CH70" s="87"/>
      <c r="CI70" s="87"/>
      <c r="CJ70" s="320"/>
      <c r="CK70" s="87"/>
      <c r="CL70" s="87"/>
      <c r="CM70" s="87"/>
      <c r="CN70" s="87"/>
      <c r="CO70" s="87"/>
      <c r="CP70" s="312"/>
      <c r="CQ70" s="87"/>
      <c r="CR70" s="87"/>
      <c r="CS70" s="87"/>
      <c r="CT70" s="87"/>
      <c r="CV70" s="314"/>
      <c r="DA70" s="314"/>
      <c r="DF70" s="314"/>
      <c r="DL70" s="8"/>
    </row>
    <row r="71" spans="1:116" ht="19.5" customHeight="1" x14ac:dyDescent="0.2">
      <c r="A71" s="87"/>
      <c r="B71" s="87"/>
      <c r="C71" s="87"/>
      <c r="D71" s="87"/>
      <c r="E71" s="93"/>
      <c r="F71" s="87"/>
      <c r="G71" s="327" t="s">
        <v>1320</v>
      </c>
      <c r="H71" s="328">
        <v>3635</v>
      </c>
      <c r="I71" s="327"/>
      <c r="J71" s="327"/>
      <c r="K71" s="93"/>
      <c r="L71" s="87"/>
      <c r="M71" s="327" t="s">
        <v>1320</v>
      </c>
      <c r="N71" s="328">
        <v>7560</v>
      </c>
      <c r="O71" s="327"/>
      <c r="P71" s="327"/>
      <c r="Q71" s="87"/>
      <c r="R71" s="87"/>
      <c r="S71" s="317"/>
      <c r="T71" s="318"/>
      <c r="U71" s="87"/>
      <c r="V71" s="87"/>
      <c r="W71" s="87"/>
      <c r="X71" s="87"/>
      <c r="Y71" s="87"/>
      <c r="Z71" s="87"/>
      <c r="AA71" s="87"/>
      <c r="AB71" s="87"/>
      <c r="AC71" s="324"/>
      <c r="AD71" s="87"/>
      <c r="AE71" s="87"/>
      <c r="AF71" s="87"/>
      <c r="AG71" s="87"/>
      <c r="AH71" s="320"/>
      <c r="AI71" s="87"/>
      <c r="AJ71" s="87"/>
      <c r="AK71" s="87"/>
      <c r="AL71" s="87"/>
      <c r="AM71" s="87"/>
      <c r="AN71" s="320"/>
      <c r="AO71" s="87"/>
      <c r="AP71" s="87"/>
      <c r="AQ71" s="87"/>
      <c r="AR71" s="87"/>
      <c r="AS71" s="87"/>
      <c r="AT71" s="93"/>
      <c r="AU71" s="87"/>
      <c r="AV71" s="87"/>
      <c r="AW71" s="87"/>
      <c r="AX71" s="87"/>
      <c r="AY71" s="87"/>
      <c r="AZ71" s="320"/>
      <c r="BA71" s="87"/>
      <c r="BB71" s="87"/>
      <c r="BC71" s="87"/>
      <c r="BD71" s="87"/>
      <c r="BE71" s="87"/>
      <c r="BF71" s="320"/>
      <c r="BG71" s="87"/>
      <c r="BH71" s="312"/>
      <c r="BI71" s="291"/>
      <c r="BJ71" s="312"/>
      <c r="BK71" s="312"/>
      <c r="BL71" s="312"/>
      <c r="BM71" s="324"/>
      <c r="BN71" s="87"/>
      <c r="BO71" s="312"/>
      <c r="BP71" s="291"/>
      <c r="BQ71" s="312"/>
      <c r="BR71" s="319"/>
      <c r="BS71" s="312"/>
      <c r="BT71" s="87"/>
      <c r="BU71" s="87"/>
      <c r="BV71" s="87"/>
      <c r="BW71" s="87"/>
      <c r="BX71" s="320"/>
      <c r="BY71" s="87"/>
      <c r="BZ71" s="87"/>
      <c r="CA71" s="87"/>
      <c r="CB71" s="87"/>
      <c r="CC71" s="87"/>
      <c r="CD71" s="320"/>
      <c r="CE71" s="87"/>
      <c r="CF71" s="87"/>
      <c r="CG71" s="87"/>
      <c r="CH71" s="87"/>
      <c r="CI71" s="87"/>
      <c r="CJ71" s="320"/>
      <c r="CK71" s="87"/>
      <c r="CL71" s="87"/>
      <c r="CM71" s="87"/>
      <c r="CN71" s="87"/>
      <c r="CO71" s="87"/>
      <c r="CP71" s="87"/>
      <c r="CQ71" s="87"/>
      <c r="CR71" s="312"/>
      <c r="CS71" s="312"/>
      <c r="CT71" s="312"/>
      <c r="CU71" s="314"/>
      <c r="CV71" s="314"/>
      <c r="CW71" s="314"/>
      <c r="CX71" s="314"/>
      <c r="CY71" s="314"/>
      <c r="CZ71" s="314"/>
      <c r="DA71" s="314"/>
      <c r="DB71" s="314"/>
      <c r="DC71" s="314"/>
      <c r="DD71" s="314"/>
      <c r="DE71" s="314"/>
      <c r="DF71" s="314"/>
      <c r="DG71" s="314"/>
      <c r="DH71" s="314"/>
      <c r="DI71" s="314"/>
      <c r="DJ71" s="314"/>
      <c r="DK71" s="314"/>
      <c r="DL71" s="8"/>
    </row>
    <row r="72" spans="1:116" ht="19.5" customHeight="1" x14ac:dyDescent="0.2">
      <c r="A72" s="87"/>
      <c r="B72" s="87"/>
      <c r="C72" s="87"/>
      <c r="D72" s="87"/>
      <c r="E72" s="93"/>
      <c r="F72" s="87"/>
      <c r="G72" s="327" t="s">
        <v>1322</v>
      </c>
      <c r="H72" s="328">
        <v>3079</v>
      </c>
      <c r="I72" s="327"/>
      <c r="J72" s="327"/>
      <c r="K72" s="93"/>
      <c r="L72" s="87"/>
      <c r="M72" s="327" t="s">
        <v>1322</v>
      </c>
      <c r="N72" s="328">
        <v>7136</v>
      </c>
      <c r="O72" s="327"/>
      <c r="P72" s="327"/>
      <c r="Q72" s="87"/>
      <c r="R72" s="87"/>
      <c r="S72" s="317"/>
      <c r="T72" s="318"/>
      <c r="U72" s="87"/>
      <c r="V72" s="87"/>
      <c r="W72" s="87"/>
      <c r="X72" s="87"/>
      <c r="Y72" s="87"/>
      <c r="Z72" s="87"/>
      <c r="AA72" s="87"/>
      <c r="AB72" s="87"/>
      <c r="AC72" s="324"/>
      <c r="AD72" s="87"/>
      <c r="AE72" s="87"/>
      <c r="AF72" s="87"/>
      <c r="AG72" s="87"/>
      <c r="AH72" s="320"/>
      <c r="AI72" s="87"/>
      <c r="AJ72" s="87"/>
      <c r="AK72" s="87"/>
      <c r="AL72" s="87"/>
      <c r="AM72" s="87"/>
      <c r="AN72" s="320"/>
      <c r="AO72" s="87"/>
      <c r="AP72" s="87"/>
      <c r="AQ72" s="87"/>
      <c r="AR72" s="87"/>
      <c r="AS72" s="87"/>
      <c r="AT72" s="93"/>
      <c r="AU72" s="87"/>
      <c r="AV72" s="87"/>
      <c r="AW72" s="87"/>
      <c r="AX72" s="87"/>
      <c r="AY72" s="87"/>
      <c r="AZ72" s="320"/>
      <c r="BA72" s="87"/>
      <c r="BB72" s="87"/>
      <c r="BC72" s="87"/>
      <c r="BD72" s="87"/>
      <c r="BE72" s="87"/>
      <c r="BF72" s="320"/>
      <c r="BG72" s="87"/>
      <c r="BH72" s="312"/>
      <c r="BI72" s="291"/>
      <c r="BJ72" s="312"/>
      <c r="BK72" s="312"/>
      <c r="BL72" s="312"/>
      <c r="BM72" s="324"/>
      <c r="BN72" s="87"/>
      <c r="BO72" s="312"/>
      <c r="BP72" s="291"/>
      <c r="BQ72" s="312"/>
      <c r="BR72" s="319"/>
      <c r="BS72" s="312"/>
      <c r="BT72" s="87"/>
      <c r="BU72" s="87"/>
      <c r="BV72" s="87"/>
      <c r="BW72" s="87"/>
      <c r="BX72" s="320"/>
      <c r="BY72" s="87"/>
      <c r="BZ72" s="87"/>
      <c r="CA72" s="87"/>
      <c r="CB72" s="87"/>
      <c r="CC72" s="87"/>
      <c r="CD72" s="320"/>
      <c r="CE72" s="87"/>
      <c r="CF72" s="87"/>
      <c r="CG72" s="87"/>
      <c r="CH72" s="87"/>
      <c r="CI72" s="87"/>
      <c r="CJ72" s="320"/>
      <c r="CK72" s="87"/>
      <c r="CL72" s="87"/>
      <c r="CM72" s="87"/>
      <c r="CN72" s="87"/>
      <c r="CO72" s="87"/>
      <c r="CP72" s="87"/>
      <c r="CQ72" s="87"/>
      <c r="CR72" s="312"/>
      <c r="CS72" s="312"/>
      <c r="CT72" s="312"/>
      <c r="CU72" s="314"/>
      <c r="CV72" s="314"/>
      <c r="CW72" s="314"/>
      <c r="CX72" s="314"/>
      <c r="CY72" s="314"/>
      <c r="CZ72" s="314"/>
      <c r="DA72" s="314"/>
      <c r="DB72" s="314"/>
      <c r="DC72" s="314"/>
      <c r="DD72" s="314"/>
      <c r="DE72" s="314"/>
      <c r="DF72" s="314"/>
      <c r="DG72" s="314"/>
      <c r="DH72" s="314"/>
      <c r="DI72" s="314"/>
      <c r="DJ72" s="314"/>
      <c r="DK72" s="314"/>
      <c r="DL72" s="8"/>
    </row>
    <row r="73" spans="1:116" ht="19.5" customHeight="1" x14ac:dyDescent="0.2">
      <c r="A73" s="87"/>
      <c r="B73" s="87"/>
      <c r="C73" s="87"/>
      <c r="D73" s="87"/>
      <c r="E73" s="93"/>
      <c r="F73" s="87"/>
      <c r="G73" s="327" t="s">
        <v>1324</v>
      </c>
      <c r="H73" s="328">
        <v>2826</v>
      </c>
      <c r="I73" s="327"/>
      <c r="J73" s="327"/>
      <c r="K73" s="93"/>
      <c r="L73" s="87"/>
      <c r="M73" s="327" t="s">
        <v>1324</v>
      </c>
      <c r="N73" s="328">
        <v>7590</v>
      </c>
      <c r="O73" s="327"/>
      <c r="P73" s="327"/>
      <c r="Q73" s="87"/>
      <c r="R73" s="87"/>
      <c r="S73" s="317"/>
      <c r="T73" s="318"/>
      <c r="U73" s="87"/>
      <c r="V73" s="87"/>
      <c r="W73" s="87"/>
      <c r="X73" s="87"/>
      <c r="Y73" s="87"/>
      <c r="Z73" s="87"/>
      <c r="AA73" s="87"/>
      <c r="AB73" s="87"/>
      <c r="AC73" s="324"/>
      <c r="AD73" s="87"/>
      <c r="AE73" s="87"/>
      <c r="AF73" s="87"/>
      <c r="AG73" s="87"/>
      <c r="AH73" s="320"/>
      <c r="AI73" s="87"/>
      <c r="AJ73" s="87"/>
      <c r="AK73" s="87"/>
      <c r="AL73" s="87"/>
      <c r="AM73" s="87"/>
      <c r="AN73" s="320"/>
      <c r="AO73" s="87"/>
      <c r="AP73" s="87"/>
      <c r="AQ73" s="87"/>
      <c r="AR73" s="87"/>
      <c r="AS73" s="87"/>
      <c r="AT73" s="93"/>
      <c r="AU73" s="87"/>
      <c r="AV73" s="87"/>
      <c r="AW73" s="87"/>
      <c r="AX73" s="87"/>
      <c r="AY73" s="87"/>
      <c r="AZ73" s="320"/>
      <c r="BA73" s="87"/>
      <c r="BB73" s="87"/>
      <c r="BC73" s="87"/>
      <c r="BD73" s="87"/>
      <c r="BE73" s="87"/>
      <c r="BF73" s="320"/>
      <c r="BG73" s="87"/>
      <c r="BH73" s="87"/>
      <c r="BI73" s="87"/>
      <c r="BJ73" s="87"/>
      <c r="BK73" s="87"/>
      <c r="BL73" s="87"/>
      <c r="BM73" s="324"/>
      <c r="BN73" s="87"/>
      <c r="BO73" s="87"/>
      <c r="BP73" s="87"/>
      <c r="BQ73" s="87"/>
      <c r="BR73" s="93"/>
      <c r="BS73" s="87"/>
      <c r="BT73" s="87"/>
      <c r="BU73" s="87"/>
      <c r="BV73" s="87"/>
      <c r="BW73" s="87"/>
      <c r="BX73" s="320"/>
      <c r="BY73" s="87"/>
      <c r="BZ73" s="87"/>
      <c r="CA73" s="87"/>
      <c r="CB73" s="87"/>
      <c r="CC73" s="87"/>
      <c r="CD73" s="320"/>
      <c r="CE73" s="87"/>
      <c r="CF73" s="87"/>
      <c r="CG73" s="87"/>
      <c r="CH73" s="87"/>
      <c r="CI73" s="87"/>
      <c r="CJ73" s="320"/>
      <c r="CK73" s="87"/>
      <c r="CL73" s="87"/>
      <c r="CM73" s="87"/>
      <c r="CN73" s="87"/>
      <c r="CO73" s="87"/>
      <c r="CP73" s="87"/>
      <c r="CQ73" s="87"/>
      <c r="CR73" s="87"/>
      <c r="CS73" s="87"/>
      <c r="CT73" s="87"/>
    </row>
    <row r="74" spans="1:116" ht="19.5" customHeight="1" x14ac:dyDescent="0.2">
      <c r="A74" s="87"/>
      <c r="B74" s="87"/>
      <c r="C74" s="87"/>
      <c r="D74" s="87"/>
      <c r="E74" s="93"/>
      <c r="F74" s="87"/>
      <c r="G74" s="327" t="s">
        <v>1326</v>
      </c>
      <c r="H74" s="328">
        <v>3160</v>
      </c>
      <c r="I74" s="327"/>
      <c r="J74" s="327"/>
      <c r="K74" s="93"/>
      <c r="L74" s="87"/>
      <c r="M74" s="327" t="s">
        <v>1326</v>
      </c>
      <c r="N74" s="328">
        <v>6960</v>
      </c>
      <c r="O74" s="327"/>
      <c r="P74" s="327"/>
      <c r="Q74" s="87"/>
      <c r="R74" s="87"/>
      <c r="S74" s="317"/>
      <c r="T74" s="318"/>
      <c r="U74" s="87"/>
      <c r="V74" s="87"/>
      <c r="W74" s="87"/>
      <c r="X74" s="87"/>
      <c r="Y74" s="87"/>
      <c r="Z74" s="87"/>
      <c r="AA74" s="87"/>
      <c r="AB74" s="87"/>
      <c r="AC74" s="324"/>
      <c r="AD74" s="87"/>
      <c r="AE74" s="87"/>
      <c r="AF74" s="87"/>
      <c r="AG74" s="87"/>
      <c r="AH74" s="320"/>
      <c r="AI74" s="87"/>
      <c r="AJ74" s="87"/>
      <c r="AK74" s="87"/>
      <c r="AL74" s="87"/>
      <c r="AM74" s="87"/>
      <c r="AN74" s="320"/>
      <c r="AO74" s="87"/>
      <c r="AP74" s="87"/>
      <c r="AQ74" s="87"/>
      <c r="AR74" s="87"/>
      <c r="AS74" s="87"/>
      <c r="AT74" s="93"/>
      <c r="AU74" s="87"/>
      <c r="AV74" s="87"/>
      <c r="AW74" s="87"/>
      <c r="AX74" s="87"/>
      <c r="AY74" s="87"/>
      <c r="AZ74" s="320"/>
      <c r="BA74" s="87"/>
      <c r="BB74" s="87"/>
      <c r="BC74" s="87"/>
      <c r="BD74" s="87"/>
      <c r="BE74" s="87"/>
      <c r="BF74" s="320"/>
      <c r="BG74" s="87"/>
      <c r="BH74" s="87"/>
      <c r="BI74" s="87"/>
      <c r="BJ74" s="87"/>
      <c r="BK74" s="87"/>
      <c r="BL74" s="87"/>
      <c r="BM74" s="324"/>
      <c r="BN74" s="87"/>
      <c r="BO74" s="87"/>
      <c r="BP74" s="87"/>
      <c r="BQ74" s="87"/>
      <c r="BR74" s="93"/>
      <c r="BS74" s="87"/>
      <c r="BT74" s="87"/>
      <c r="BU74" s="87"/>
      <c r="BV74" s="87"/>
      <c r="BW74" s="87"/>
      <c r="BX74" s="320"/>
      <c r="BY74" s="87"/>
      <c r="BZ74" s="87"/>
      <c r="CA74" s="87"/>
      <c r="CB74" s="87"/>
      <c r="CC74" s="87"/>
      <c r="CD74" s="320"/>
      <c r="CE74" s="87"/>
      <c r="CF74" s="87"/>
      <c r="CG74" s="87"/>
      <c r="CH74" s="87"/>
      <c r="CI74" s="87"/>
      <c r="CJ74" s="320"/>
      <c r="CK74" s="87"/>
      <c r="CL74" s="87"/>
      <c r="CM74" s="87"/>
      <c r="CN74" s="87"/>
      <c r="CO74" s="87"/>
      <c r="CP74" s="87"/>
      <c r="CQ74" s="87"/>
      <c r="CR74" s="87"/>
      <c r="CS74" s="87"/>
      <c r="CT74" s="87"/>
    </row>
    <row r="75" spans="1:116" ht="19.5" customHeight="1" x14ac:dyDescent="0.2">
      <c r="A75" s="87"/>
      <c r="B75" s="87"/>
      <c r="C75" s="87"/>
      <c r="D75" s="87"/>
      <c r="E75" s="93"/>
      <c r="F75" s="87"/>
      <c r="G75" s="327" t="s">
        <v>1328</v>
      </c>
      <c r="H75" s="328">
        <v>3074</v>
      </c>
      <c r="I75" s="327"/>
      <c r="J75" s="327"/>
      <c r="K75" s="93"/>
      <c r="L75" s="87"/>
      <c r="M75" s="327" t="s">
        <v>1328</v>
      </c>
      <c r="N75" s="328">
        <v>7220</v>
      </c>
      <c r="O75" s="327"/>
      <c r="P75" s="327"/>
      <c r="Q75" s="87"/>
      <c r="R75" s="87"/>
      <c r="S75" s="317"/>
      <c r="T75" s="318"/>
      <c r="U75" s="87"/>
      <c r="V75" s="87"/>
      <c r="W75" s="87"/>
      <c r="X75" s="87"/>
      <c r="Y75" s="87"/>
      <c r="Z75" s="87"/>
      <c r="AA75" s="87"/>
      <c r="AB75" s="87"/>
      <c r="AC75" s="324"/>
      <c r="AD75" s="87"/>
      <c r="AE75" s="87"/>
      <c r="AF75" s="87"/>
      <c r="AG75" s="87"/>
      <c r="AH75" s="320"/>
      <c r="AI75" s="87"/>
      <c r="AJ75" s="87"/>
      <c r="AK75" s="87"/>
      <c r="AL75" s="87"/>
      <c r="AM75" s="87"/>
      <c r="AN75" s="320"/>
      <c r="AO75" s="87"/>
      <c r="AP75" s="87"/>
      <c r="AQ75" s="87"/>
      <c r="AR75" s="87"/>
      <c r="AS75" s="87"/>
      <c r="AT75" s="93"/>
      <c r="AU75" s="87"/>
      <c r="AV75" s="87"/>
      <c r="AW75" s="87"/>
      <c r="AX75" s="87"/>
      <c r="AY75" s="87"/>
      <c r="AZ75" s="320"/>
      <c r="BA75" s="87"/>
      <c r="BB75" s="87"/>
      <c r="BC75" s="87"/>
      <c r="BD75" s="87"/>
      <c r="BE75" s="87"/>
      <c r="BF75" s="320"/>
      <c r="BG75" s="87"/>
      <c r="BH75" s="87"/>
      <c r="BI75" s="87"/>
      <c r="BJ75" s="87"/>
      <c r="BK75" s="87"/>
      <c r="BL75" s="87"/>
      <c r="BM75" s="324"/>
      <c r="BN75" s="87"/>
      <c r="BO75" s="87"/>
      <c r="BP75" s="87"/>
      <c r="BQ75" s="87"/>
      <c r="BR75" s="93"/>
      <c r="BS75" s="87"/>
      <c r="BT75" s="87"/>
      <c r="BU75" s="87"/>
      <c r="BV75" s="87"/>
      <c r="BW75" s="87"/>
      <c r="BX75" s="320"/>
      <c r="BY75" s="87"/>
      <c r="BZ75" s="87"/>
      <c r="CA75" s="87"/>
      <c r="CB75" s="87"/>
      <c r="CC75" s="87"/>
      <c r="CD75" s="320"/>
      <c r="CE75" s="87"/>
      <c r="CF75" s="87"/>
      <c r="CG75" s="87"/>
      <c r="CH75" s="87"/>
      <c r="CI75" s="87"/>
      <c r="CJ75" s="320"/>
      <c r="CK75" s="87"/>
      <c r="CL75" s="87"/>
      <c r="CM75" s="87"/>
      <c r="CN75" s="87"/>
      <c r="CO75" s="87"/>
      <c r="CP75" s="87"/>
      <c r="CQ75" s="87"/>
      <c r="CR75" s="87"/>
      <c r="CS75" s="87"/>
      <c r="CT75" s="87"/>
    </row>
    <row r="76" spans="1:116" ht="19.5" customHeight="1" x14ac:dyDescent="0.2">
      <c r="A76" s="87"/>
      <c r="B76" s="87"/>
      <c r="C76" s="87"/>
      <c r="D76" s="87"/>
      <c r="E76" s="93"/>
      <c r="F76" s="87"/>
      <c r="G76" s="327" t="s">
        <v>1330</v>
      </c>
      <c r="H76" s="328">
        <v>5213</v>
      </c>
      <c r="I76" s="327"/>
      <c r="J76" s="327"/>
      <c r="K76" s="93"/>
      <c r="L76" s="87"/>
      <c r="M76" s="327" t="s">
        <v>1330</v>
      </c>
      <c r="N76" s="328">
        <v>6994</v>
      </c>
      <c r="O76" s="327"/>
      <c r="P76" s="327"/>
      <c r="Q76" s="87"/>
      <c r="R76" s="87"/>
      <c r="S76" s="317"/>
      <c r="T76" s="318"/>
      <c r="U76" s="87"/>
      <c r="V76" s="87"/>
      <c r="W76" s="87"/>
      <c r="X76" s="87"/>
      <c r="Y76" s="87"/>
      <c r="Z76" s="87"/>
      <c r="AA76" s="87"/>
      <c r="AB76" s="87"/>
      <c r="AC76" s="324"/>
      <c r="AD76" s="87"/>
      <c r="AE76" s="87"/>
      <c r="AF76" s="87"/>
      <c r="AG76" s="87"/>
      <c r="AH76" s="320"/>
      <c r="AI76" s="87"/>
      <c r="AJ76" s="87"/>
      <c r="AK76" s="87"/>
      <c r="AL76" s="87"/>
      <c r="AM76" s="87"/>
      <c r="AN76" s="320"/>
      <c r="AO76" s="87"/>
      <c r="AP76" s="87"/>
      <c r="AQ76" s="87"/>
      <c r="AR76" s="87"/>
      <c r="AS76" s="87"/>
      <c r="AT76" s="93"/>
      <c r="AU76" s="87"/>
      <c r="AV76" s="87"/>
      <c r="AW76" s="87"/>
      <c r="AX76" s="87"/>
      <c r="AY76" s="87"/>
      <c r="AZ76" s="320"/>
      <c r="BA76" s="87"/>
      <c r="BB76" s="87"/>
      <c r="BC76" s="87"/>
      <c r="BD76" s="87"/>
      <c r="BE76" s="87"/>
      <c r="BF76" s="320"/>
      <c r="BG76" s="87"/>
      <c r="BH76" s="87"/>
      <c r="BI76" s="87"/>
      <c r="BJ76" s="87"/>
      <c r="BK76" s="87"/>
      <c r="BL76" s="87"/>
      <c r="BM76" s="324"/>
      <c r="BN76" s="87"/>
      <c r="BO76" s="87"/>
      <c r="BP76" s="87"/>
      <c r="BQ76" s="87"/>
      <c r="BR76" s="93"/>
      <c r="BS76" s="87"/>
      <c r="BT76" s="87"/>
      <c r="BU76" s="87"/>
      <c r="BV76" s="87"/>
      <c r="BW76" s="87"/>
      <c r="BX76" s="320"/>
      <c r="BY76" s="87"/>
      <c r="BZ76" s="87"/>
      <c r="CA76" s="87"/>
      <c r="CB76" s="87"/>
      <c r="CC76" s="87"/>
      <c r="CD76" s="320"/>
      <c r="CE76" s="87"/>
      <c r="CF76" s="87"/>
      <c r="CG76" s="87"/>
      <c r="CH76" s="87"/>
      <c r="CI76" s="87"/>
      <c r="CJ76" s="320"/>
      <c r="CK76" s="87"/>
      <c r="CL76" s="87"/>
      <c r="CM76" s="87"/>
      <c r="CN76" s="87"/>
      <c r="CO76" s="87"/>
      <c r="CP76" s="87"/>
      <c r="CQ76" s="87"/>
      <c r="CR76" s="87"/>
      <c r="CS76" s="87"/>
      <c r="CT76" s="87"/>
    </row>
    <row r="77" spans="1:116" ht="19.5" customHeight="1" x14ac:dyDescent="0.2">
      <c r="A77" s="87"/>
      <c r="B77" s="87"/>
      <c r="C77" s="87"/>
      <c r="D77" s="87"/>
      <c r="E77" s="93"/>
      <c r="F77" s="87"/>
      <c r="G77" s="331" t="s">
        <v>1333</v>
      </c>
      <c r="H77" s="332">
        <v>3260</v>
      </c>
      <c r="I77" s="331"/>
      <c r="J77" s="331"/>
      <c r="K77" s="93"/>
      <c r="L77" s="87"/>
      <c r="M77" s="331" t="s">
        <v>1333</v>
      </c>
      <c r="N77" s="332">
        <v>6929</v>
      </c>
      <c r="O77" s="331"/>
      <c r="P77" s="331"/>
      <c r="Q77" s="87"/>
      <c r="R77" s="87"/>
      <c r="S77" s="317"/>
      <c r="T77" s="318"/>
      <c r="U77" s="87"/>
      <c r="V77" s="87"/>
      <c r="W77" s="87"/>
      <c r="X77" s="87"/>
      <c r="Y77" s="87"/>
      <c r="Z77" s="87"/>
      <c r="AA77" s="87"/>
      <c r="AB77" s="87"/>
      <c r="AC77" s="324"/>
      <c r="AD77" s="87"/>
      <c r="AE77" s="87"/>
      <c r="AF77" s="87"/>
      <c r="AG77" s="87"/>
      <c r="AH77" s="320"/>
      <c r="AI77" s="87"/>
      <c r="AJ77" s="87"/>
      <c r="AK77" s="87"/>
      <c r="AL77" s="87"/>
      <c r="AM77" s="87"/>
      <c r="AN77" s="320"/>
      <c r="AO77" s="87"/>
      <c r="AP77" s="87"/>
      <c r="AQ77" s="87"/>
      <c r="AR77" s="87"/>
      <c r="AS77" s="87"/>
      <c r="AT77" s="93"/>
      <c r="AU77" s="87"/>
      <c r="AV77" s="87"/>
      <c r="AW77" s="87"/>
      <c r="AX77" s="87"/>
      <c r="AY77" s="87"/>
      <c r="AZ77" s="320"/>
      <c r="BA77" s="87"/>
      <c r="BB77" s="87"/>
      <c r="BC77" s="87"/>
      <c r="BD77" s="87"/>
      <c r="BE77" s="87"/>
      <c r="BF77" s="320"/>
      <c r="BG77" s="87"/>
      <c r="BH77" s="87"/>
      <c r="BI77" s="87"/>
      <c r="BJ77" s="87"/>
      <c r="BK77" s="87"/>
      <c r="BL77" s="87"/>
      <c r="BM77" s="324"/>
      <c r="BN77" s="87"/>
      <c r="BO77" s="87"/>
      <c r="BP77" s="87"/>
      <c r="BQ77" s="87"/>
      <c r="BR77" s="93"/>
      <c r="BS77" s="87"/>
      <c r="BT77" s="87"/>
      <c r="BU77" s="87"/>
      <c r="BV77" s="87"/>
      <c r="BW77" s="87"/>
      <c r="BX77" s="320"/>
      <c r="BY77" s="87"/>
      <c r="BZ77" s="87"/>
      <c r="CA77" s="87"/>
      <c r="CB77" s="87"/>
      <c r="CC77" s="87"/>
      <c r="CD77" s="320"/>
      <c r="CE77" s="87"/>
      <c r="CF77" s="87"/>
      <c r="CG77" s="87"/>
      <c r="CH77" s="87"/>
      <c r="CI77" s="87"/>
      <c r="CJ77" s="320"/>
      <c r="CK77" s="87"/>
      <c r="CL77" s="87"/>
      <c r="CM77" s="87"/>
      <c r="CN77" s="87"/>
      <c r="CO77" s="87"/>
      <c r="CP77" s="87"/>
      <c r="CQ77" s="87"/>
      <c r="CR77" s="87"/>
      <c r="CS77" s="87"/>
      <c r="CT77" s="87"/>
    </row>
    <row r="78" spans="1:116" ht="19.5" customHeight="1" x14ac:dyDescent="0.2">
      <c r="A78" s="87"/>
      <c r="B78" s="87"/>
      <c r="C78" s="87"/>
      <c r="D78" s="87"/>
      <c r="E78" s="93"/>
      <c r="F78" s="87"/>
      <c r="G78" s="327" t="s">
        <v>1317</v>
      </c>
      <c r="H78" s="328">
        <v>15426</v>
      </c>
      <c r="I78" s="328">
        <v>15783.42</v>
      </c>
      <c r="J78" s="328">
        <v>444</v>
      </c>
      <c r="K78" s="93"/>
      <c r="L78" s="87"/>
      <c r="M78" s="327" t="s">
        <v>1317</v>
      </c>
      <c r="N78" s="328">
        <v>51514</v>
      </c>
      <c r="O78" s="328">
        <v>49064.17</v>
      </c>
      <c r="P78" s="328">
        <v>650</v>
      </c>
      <c r="Q78" s="87"/>
      <c r="R78" s="87"/>
      <c r="S78" s="317"/>
      <c r="T78" s="318"/>
      <c r="U78" s="87"/>
      <c r="V78" s="87"/>
      <c r="W78" s="87"/>
      <c r="X78" s="87"/>
      <c r="Y78" s="87"/>
      <c r="Z78" s="87"/>
      <c r="AA78" s="87"/>
      <c r="AB78" s="87"/>
      <c r="AC78" s="324"/>
      <c r="AD78" s="87"/>
      <c r="AE78" s="87"/>
      <c r="AF78" s="87"/>
      <c r="AG78" s="87"/>
      <c r="AH78" s="320"/>
      <c r="AI78" s="87"/>
      <c r="AJ78" s="87"/>
      <c r="AK78" s="87"/>
      <c r="AL78" s="87"/>
      <c r="AM78" s="87"/>
      <c r="AN78" s="320"/>
      <c r="AO78" s="87"/>
      <c r="AP78" s="87"/>
      <c r="AQ78" s="87"/>
      <c r="AR78" s="87"/>
      <c r="AS78" s="87"/>
      <c r="AT78" s="93"/>
      <c r="AU78" s="87"/>
      <c r="AV78" s="87"/>
      <c r="AW78" s="87"/>
      <c r="AX78" s="87"/>
      <c r="AY78" s="87"/>
      <c r="AZ78" s="320"/>
      <c r="BA78" s="87"/>
      <c r="BB78" s="87"/>
      <c r="BC78" s="87"/>
      <c r="BD78" s="87"/>
      <c r="BE78" s="87"/>
      <c r="BF78" s="320"/>
      <c r="BG78" s="87"/>
      <c r="BH78" s="87"/>
      <c r="BI78" s="87"/>
      <c r="BJ78" s="87"/>
      <c r="BK78" s="87"/>
      <c r="BL78" s="87"/>
      <c r="BM78" s="324"/>
      <c r="BN78" s="87"/>
      <c r="BO78" s="87"/>
      <c r="BP78" s="87"/>
      <c r="BQ78" s="87"/>
      <c r="BR78" s="93"/>
      <c r="BS78" s="87"/>
      <c r="BT78" s="87"/>
      <c r="BU78" s="87"/>
      <c r="BV78" s="87"/>
      <c r="BW78" s="87"/>
      <c r="BX78" s="320"/>
      <c r="BY78" s="87"/>
      <c r="BZ78" s="87"/>
      <c r="CA78" s="87"/>
      <c r="CB78" s="87"/>
      <c r="CC78" s="87"/>
      <c r="CD78" s="320"/>
      <c r="CE78" s="87"/>
      <c r="CF78" s="87"/>
      <c r="CG78" s="87"/>
      <c r="CH78" s="87"/>
      <c r="CI78" s="87"/>
      <c r="CJ78" s="320"/>
      <c r="CK78" s="87"/>
      <c r="CL78" s="87"/>
      <c r="CM78" s="87"/>
      <c r="CN78" s="87"/>
      <c r="CO78" s="87"/>
      <c r="CP78" s="87"/>
      <c r="CQ78" s="87"/>
      <c r="CR78" s="87"/>
      <c r="CS78" s="87"/>
      <c r="CT78" s="87"/>
    </row>
    <row r="79" spans="1:116" ht="19.5" customHeight="1" x14ac:dyDescent="0.2">
      <c r="A79" s="87"/>
      <c r="B79" s="87"/>
      <c r="C79" s="87"/>
      <c r="D79" s="87"/>
      <c r="E79" s="93"/>
      <c r="F79" s="87"/>
      <c r="G79" s="327" t="s">
        <v>1319</v>
      </c>
      <c r="H79" s="328">
        <v>15842</v>
      </c>
      <c r="I79" s="327"/>
      <c r="J79" s="327"/>
      <c r="K79" s="93"/>
      <c r="L79" s="87"/>
      <c r="M79" s="327" t="s">
        <v>1319</v>
      </c>
      <c r="N79" s="328">
        <v>48052</v>
      </c>
      <c r="O79" s="327"/>
      <c r="P79" s="327"/>
      <c r="Q79" s="87"/>
      <c r="R79" s="87"/>
      <c r="S79" s="317"/>
      <c r="T79" s="318"/>
      <c r="U79" s="87"/>
      <c r="V79" s="87"/>
      <c r="W79" s="87"/>
      <c r="X79" s="87"/>
      <c r="Y79" s="87"/>
      <c r="Z79" s="87"/>
      <c r="AA79" s="87"/>
      <c r="AB79" s="87"/>
      <c r="AC79" s="324"/>
      <c r="AD79" s="87"/>
      <c r="AE79" s="87"/>
      <c r="AF79" s="87"/>
      <c r="AG79" s="87"/>
      <c r="AH79" s="320"/>
      <c r="AI79" s="87"/>
      <c r="AJ79" s="87"/>
      <c r="AK79" s="87"/>
      <c r="AL79" s="87"/>
      <c r="AM79" s="87"/>
      <c r="AN79" s="320"/>
      <c r="AO79" s="87"/>
      <c r="AP79" s="87"/>
      <c r="AQ79" s="87"/>
      <c r="AR79" s="87"/>
      <c r="AS79" s="87"/>
      <c r="AT79" s="93"/>
      <c r="AU79" s="87"/>
      <c r="AV79" s="87"/>
      <c r="AW79" s="87"/>
      <c r="AX79" s="87"/>
      <c r="AY79" s="87"/>
      <c r="AZ79" s="320"/>
      <c r="BA79" s="87"/>
      <c r="BB79" s="87"/>
      <c r="BC79" s="87"/>
      <c r="BD79" s="87"/>
      <c r="BE79" s="87"/>
      <c r="BF79" s="320"/>
      <c r="BG79" s="87"/>
      <c r="BH79" s="87"/>
      <c r="BI79" s="87"/>
      <c r="BJ79" s="87"/>
      <c r="BK79" s="87"/>
      <c r="BL79" s="87"/>
      <c r="BM79" s="324"/>
      <c r="BN79" s="87"/>
      <c r="BO79" s="87"/>
      <c r="BP79" s="87"/>
      <c r="BQ79" s="87"/>
      <c r="BR79" s="93"/>
      <c r="BS79" s="87"/>
      <c r="BT79" s="87"/>
      <c r="BU79" s="87"/>
      <c r="BV79" s="87"/>
      <c r="BW79" s="87"/>
      <c r="BX79" s="320"/>
      <c r="BY79" s="87"/>
      <c r="BZ79" s="87"/>
      <c r="CA79" s="87"/>
      <c r="CB79" s="87"/>
      <c r="CC79" s="87"/>
      <c r="CD79" s="320"/>
      <c r="CE79" s="87"/>
      <c r="CF79" s="87"/>
      <c r="CG79" s="87"/>
      <c r="CH79" s="87"/>
      <c r="CI79" s="87"/>
      <c r="CJ79" s="320"/>
      <c r="CK79" s="87"/>
      <c r="CL79" s="87"/>
      <c r="CM79" s="87"/>
      <c r="CN79" s="87"/>
      <c r="CO79" s="87"/>
      <c r="CP79" s="87"/>
      <c r="CQ79" s="87"/>
      <c r="CR79" s="87"/>
      <c r="CS79" s="87"/>
      <c r="CT79" s="87"/>
    </row>
    <row r="80" spans="1:116" ht="19.5" customHeight="1" x14ac:dyDescent="0.2">
      <c r="A80" s="87"/>
      <c r="B80" s="87"/>
      <c r="C80" s="87"/>
      <c r="D80" s="87"/>
      <c r="E80" s="93"/>
      <c r="F80" s="87"/>
      <c r="G80" s="327" t="s">
        <v>1321</v>
      </c>
      <c r="H80" s="328">
        <v>15086</v>
      </c>
      <c r="I80" s="327"/>
      <c r="J80" s="327"/>
      <c r="K80" s="93"/>
      <c r="L80" s="87"/>
      <c r="M80" s="327" t="s">
        <v>1321</v>
      </c>
      <c r="N80" s="328">
        <v>50121</v>
      </c>
      <c r="O80" s="327"/>
      <c r="P80" s="327"/>
      <c r="Q80" s="87"/>
      <c r="R80" s="87"/>
      <c r="S80" s="317"/>
      <c r="T80" s="318"/>
      <c r="U80" s="87"/>
      <c r="V80" s="87"/>
      <c r="W80" s="87"/>
      <c r="X80" s="87"/>
      <c r="Y80" s="87"/>
      <c r="Z80" s="87"/>
      <c r="AA80" s="87"/>
      <c r="AB80" s="87"/>
      <c r="AC80" s="324"/>
      <c r="AD80" s="87"/>
      <c r="AE80" s="87"/>
      <c r="AF80" s="87"/>
      <c r="AG80" s="87"/>
      <c r="AH80" s="320"/>
      <c r="AI80" s="87"/>
      <c r="AJ80" s="87"/>
      <c r="AK80" s="87"/>
      <c r="AL80" s="87"/>
      <c r="AM80" s="87"/>
      <c r="AN80" s="320"/>
      <c r="AO80" s="87"/>
      <c r="AP80" s="87"/>
      <c r="AQ80" s="87"/>
      <c r="AR80" s="87"/>
      <c r="AS80" s="87"/>
      <c r="AT80" s="93"/>
      <c r="AU80" s="87"/>
      <c r="AV80" s="87"/>
      <c r="AW80" s="87"/>
      <c r="AX80" s="87"/>
      <c r="AY80" s="87"/>
      <c r="AZ80" s="320"/>
      <c r="BA80" s="87"/>
      <c r="BB80" s="87"/>
      <c r="BC80" s="87"/>
      <c r="BD80" s="87"/>
      <c r="BE80" s="87"/>
      <c r="BF80" s="320"/>
      <c r="BG80" s="87"/>
      <c r="BH80" s="87"/>
      <c r="BI80" s="87"/>
      <c r="BJ80" s="87"/>
      <c r="BK80" s="87"/>
      <c r="BL80" s="87"/>
      <c r="BM80" s="324"/>
      <c r="BN80" s="87"/>
      <c r="BO80" s="87"/>
      <c r="BP80" s="87"/>
      <c r="BQ80" s="87"/>
      <c r="BR80" s="93"/>
      <c r="BS80" s="87"/>
      <c r="BT80" s="87"/>
      <c r="BU80" s="87"/>
      <c r="BV80" s="87"/>
      <c r="BW80" s="87"/>
      <c r="BX80" s="320"/>
      <c r="BY80" s="87"/>
      <c r="BZ80" s="87"/>
      <c r="CA80" s="87"/>
      <c r="CB80" s="87"/>
      <c r="CC80" s="87"/>
      <c r="CD80" s="320"/>
      <c r="CE80" s="87"/>
      <c r="CF80" s="87"/>
      <c r="CG80" s="87"/>
      <c r="CH80" s="87"/>
      <c r="CI80" s="87"/>
      <c r="CJ80" s="320"/>
      <c r="CK80" s="87"/>
      <c r="CL80" s="87"/>
      <c r="CM80" s="87"/>
      <c r="CN80" s="87"/>
      <c r="CO80" s="87"/>
      <c r="CP80" s="87"/>
      <c r="CQ80" s="87"/>
      <c r="CR80" s="87"/>
      <c r="CS80" s="87"/>
      <c r="CT80" s="87"/>
    </row>
    <row r="81" spans="1:98" ht="19.5" customHeight="1" x14ac:dyDescent="0.2">
      <c r="A81" s="87"/>
      <c r="B81" s="87"/>
      <c r="C81" s="87"/>
      <c r="D81" s="87"/>
      <c r="E81" s="93"/>
      <c r="F81" s="87"/>
      <c r="G81" s="327" t="s">
        <v>1323</v>
      </c>
      <c r="H81" s="328">
        <v>14413</v>
      </c>
      <c r="I81" s="327"/>
      <c r="J81" s="327"/>
      <c r="K81" s="93"/>
      <c r="L81" s="87"/>
      <c r="M81" s="327" t="s">
        <v>1323</v>
      </c>
      <c r="N81" s="328">
        <v>54877</v>
      </c>
      <c r="O81" s="327"/>
      <c r="P81" s="327"/>
      <c r="Q81" s="87"/>
      <c r="R81" s="87"/>
      <c r="S81" s="317"/>
      <c r="T81" s="318"/>
      <c r="U81" s="87"/>
      <c r="V81" s="87"/>
      <c r="W81" s="87"/>
      <c r="X81" s="87"/>
      <c r="Y81" s="87"/>
      <c r="Z81" s="87"/>
      <c r="AA81" s="87"/>
      <c r="AB81" s="87"/>
      <c r="AC81" s="324"/>
      <c r="AD81" s="87"/>
      <c r="AE81" s="87"/>
      <c r="AF81" s="87"/>
      <c r="AG81" s="87"/>
      <c r="AH81" s="320"/>
      <c r="AI81" s="87"/>
      <c r="AJ81" s="87"/>
      <c r="AK81" s="87"/>
      <c r="AL81" s="87"/>
      <c r="AM81" s="87"/>
      <c r="AN81" s="320"/>
      <c r="AO81" s="87"/>
      <c r="AP81" s="87"/>
      <c r="AQ81" s="87"/>
      <c r="AR81" s="87"/>
      <c r="AS81" s="87"/>
      <c r="AT81" s="93"/>
      <c r="AU81" s="87"/>
      <c r="AV81" s="87"/>
      <c r="AW81" s="87"/>
      <c r="AX81" s="87"/>
      <c r="AY81" s="87"/>
      <c r="AZ81" s="320"/>
      <c r="BA81" s="87"/>
      <c r="BB81" s="87"/>
      <c r="BC81" s="87"/>
      <c r="BD81" s="87"/>
      <c r="BE81" s="87"/>
      <c r="BF81" s="320"/>
      <c r="BG81" s="87"/>
      <c r="BH81" s="87"/>
      <c r="BI81" s="87"/>
      <c r="BJ81" s="87"/>
      <c r="BK81" s="87"/>
      <c r="BL81" s="87"/>
      <c r="BM81" s="324"/>
      <c r="BN81" s="87"/>
      <c r="BO81" s="87"/>
      <c r="BP81" s="87"/>
      <c r="BQ81" s="87"/>
      <c r="BR81" s="93"/>
      <c r="BS81" s="87"/>
      <c r="BT81" s="87"/>
      <c r="BU81" s="87"/>
      <c r="BV81" s="87"/>
      <c r="BW81" s="87"/>
      <c r="BX81" s="320"/>
      <c r="BY81" s="87"/>
      <c r="BZ81" s="87"/>
      <c r="CA81" s="87"/>
      <c r="CB81" s="87"/>
      <c r="CC81" s="87"/>
      <c r="CD81" s="320"/>
      <c r="CE81" s="87"/>
      <c r="CF81" s="87"/>
      <c r="CG81" s="87"/>
      <c r="CH81" s="87"/>
      <c r="CI81" s="87"/>
      <c r="CJ81" s="320"/>
      <c r="CK81" s="87"/>
      <c r="CL81" s="87"/>
      <c r="CM81" s="87"/>
      <c r="CN81" s="87"/>
      <c r="CO81" s="87"/>
      <c r="CP81" s="87"/>
      <c r="CQ81" s="87"/>
      <c r="CR81" s="87"/>
      <c r="CS81" s="87"/>
      <c r="CT81" s="87"/>
    </row>
    <row r="82" spans="1:98" ht="19.5" customHeight="1" x14ac:dyDescent="0.2">
      <c r="D82" s="87"/>
      <c r="E82" s="93"/>
      <c r="F82" s="87"/>
      <c r="G82" s="327" t="s">
        <v>1331</v>
      </c>
      <c r="H82" s="328">
        <v>20965</v>
      </c>
      <c r="I82" s="327"/>
      <c r="J82" s="327"/>
      <c r="K82" s="93"/>
      <c r="L82" s="87"/>
      <c r="M82" s="327" t="s">
        <v>1331</v>
      </c>
      <c r="N82" s="328">
        <v>49173</v>
      </c>
      <c r="O82" s="327"/>
      <c r="P82" s="327"/>
      <c r="Q82" s="87"/>
      <c r="R82" s="87"/>
      <c r="S82" s="317"/>
      <c r="T82" s="318"/>
      <c r="U82" s="87"/>
      <c r="V82" s="87"/>
      <c r="W82" s="87"/>
      <c r="X82" s="87"/>
      <c r="Y82" s="87"/>
      <c r="Z82" s="87"/>
      <c r="AA82" s="87"/>
      <c r="AB82" s="87"/>
      <c r="AC82" s="324"/>
      <c r="AD82" s="87"/>
      <c r="AE82" s="87"/>
      <c r="AF82" s="87"/>
      <c r="AG82" s="87"/>
      <c r="AH82" s="320"/>
      <c r="AI82" s="87"/>
      <c r="AJ82" s="87"/>
      <c r="AK82" s="87"/>
      <c r="AL82" s="87"/>
      <c r="AM82" s="87"/>
      <c r="AN82" s="320"/>
      <c r="AO82" s="87"/>
      <c r="AP82" s="87"/>
      <c r="AQ82" s="87"/>
      <c r="AR82" s="87"/>
      <c r="AS82" s="87"/>
      <c r="AT82" s="93"/>
      <c r="AU82" s="87"/>
      <c r="AV82" s="87"/>
      <c r="AW82" s="87"/>
      <c r="AX82" s="87"/>
      <c r="AY82" s="87"/>
      <c r="AZ82" s="320"/>
      <c r="BA82" s="87"/>
      <c r="BB82" s="87"/>
      <c r="BC82" s="87"/>
      <c r="BD82" s="87"/>
      <c r="BE82" s="87"/>
      <c r="BF82" s="320"/>
      <c r="BG82" s="87"/>
      <c r="BH82" s="87"/>
      <c r="BI82" s="87"/>
      <c r="BJ82" s="87"/>
      <c r="BK82" s="87"/>
      <c r="BL82" s="87"/>
      <c r="BM82" s="324"/>
      <c r="BN82" s="87"/>
      <c r="BO82" s="87"/>
      <c r="BP82" s="87"/>
      <c r="BQ82" s="87"/>
      <c r="BR82" s="93"/>
      <c r="BS82" s="87"/>
      <c r="BT82" s="87"/>
      <c r="BU82" s="87"/>
      <c r="BV82" s="87"/>
      <c r="BW82" s="87"/>
      <c r="BX82" s="320"/>
      <c r="BY82" s="87"/>
      <c r="BZ82" s="87"/>
      <c r="CA82" s="87"/>
      <c r="CB82" s="87"/>
      <c r="CC82" s="87"/>
      <c r="CD82" s="320"/>
      <c r="CE82" s="87"/>
      <c r="CF82" s="87"/>
      <c r="CG82" s="87"/>
      <c r="CH82" s="87"/>
      <c r="CI82" s="87"/>
      <c r="CJ82" s="320"/>
      <c r="CK82" s="87"/>
      <c r="CL82" s="87"/>
      <c r="CM82" s="87"/>
      <c r="CN82" s="87"/>
      <c r="CO82" s="87"/>
      <c r="CP82" s="87"/>
      <c r="CQ82" s="87"/>
      <c r="CR82" s="87"/>
      <c r="CS82" s="87"/>
      <c r="CT82" s="87"/>
    </row>
    <row r="83" spans="1:98" ht="19.5" customHeight="1" x14ac:dyDescent="0.2">
      <c r="D83" s="87"/>
      <c r="E83" s="93"/>
      <c r="F83" s="87"/>
      <c r="G83" s="327" t="s">
        <v>1334</v>
      </c>
      <c r="H83" s="328">
        <v>13913</v>
      </c>
      <c r="I83" s="327"/>
      <c r="J83" s="327"/>
      <c r="K83" s="93"/>
      <c r="L83" s="87"/>
      <c r="M83" s="327" t="s">
        <v>1334</v>
      </c>
      <c r="N83" s="328">
        <v>48609</v>
      </c>
      <c r="O83" s="327"/>
      <c r="P83" s="327"/>
      <c r="Q83" s="87"/>
      <c r="R83" s="87"/>
      <c r="S83" s="317"/>
      <c r="T83" s="318"/>
      <c r="U83" s="87"/>
      <c r="V83" s="87"/>
      <c r="W83" s="87"/>
      <c r="X83" s="87"/>
      <c r="Y83" s="87"/>
      <c r="Z83" s="87"/>
      <c r="AA83" s="87"/>
      <c r="AB83" s="87"/>
      <c r="AC83" s="324"/>
      <c r="AD83" s="87"/>
      <c r="AE83" s="87"/>
      <c r="AF83" s="87"/>
      <c r="AG83" s="87"/>
      <c r="AH83" s="320"/>
      <c r="AI83" s="87"/>
      <c r="AJ83" s="87"/>
      <c r="AK83" s="87"/>
      <c r="AL83" s="87"/>
      <c r="AM83" s="87"/>
      <c r="AN83" s="320"/>
      <c r="AO83" s="87"/>
      <c r="AP83" s="87"/>
      <c r="AQ83" s="87"/>
      <c r="AR83" s="87"/>
      <c r="AS83" s="87"/>
      <c r="AT83" s="93"/>
      <c r="AU83" s="87"/>
      <c r="AV83" s="87"/>
      <c r="AW83" s="87"/>
      <c r="AX83" s="87"/>
      <c r="AY83" s="87"/>
      <c r="AZ83" s="320"/>
      <c r="BA83" s="87"/>
      <c r="BB83" s="87"/>
      <c r="BC83" s="87"/>
      <c r="BD83" s="87"/>
      <c r="BE83" s="87"/>
      <c r="BF83" s="320"/>
      <c r="BG83" s="87"/>
      <c r="BH83" s="87"/>
      <c r="BI83" s="87"/>
      <c r="BJ83" s="87"/>
      <c r="BK83" s="87"/>
      <c r="BL83" s="87"/>
      <c r="BM83" s="324"/>
      <c r="BN83" s="87"/>
      <c r="BO83" s="87"/>
      <c r="BP83" s="87"/>
      <c r="BQ83" s="87"/>
      <c r="BR83" s="93"/>
      <c r="BS83" s="87"/>
      <c r="BT83" s="87"/>
      <c r="BU83" s="87"/>
      <c r="BV83" s="87"/>
      <c r="BW83" s="87"/>
      <c r="BX83" s="320"/>
      <c r="BY83" s="87"/>
      <c r="BZ83" s="87"/>
      <c r="CA83" s="87"/>
      <c r="CB83" s="87"/>
      <c r="CC83" s="87"/>
      <c r="CD83" s="320"/>
      <c r="CE83" s="87"/>
      <c r="CF83" s="87"/>
      <c r="CG83" s="87"/>
      <c r="CH83" s="87"/>
      <c r="CI83" s="87"/>
      <c r="CJ83" s="320"/>
      <c r="CK83" s="87"/>
      <c r="CL83" s="87"/>
      <c r="CM83" s="87"/>
      <c r="CN83" s="87"/>
      <c r="CO83" s="87"/>
      <c r="CP83" s="87"/>
      <c r="CQ83" s="87"/>
      <c r="CR83" s="87"/>
      <c r="CS83" s="87"/>
      <c r="CT83" s="87"/>
    </row>
    <row r="84" spans="1:98" ht="19.5" customHeight="1" x14ac:dyDescent="0.2">
      <c r="D84" s="87"/>
      <c r="E84" s="93"/>
      <c r="F84" s="87"/>
      <c r="G84" s="327" t="s">
        <v>1344</v>
      </c>
      <c r="H84" s="328">
        <v>15389</v>
      </c>
      <c r="I84" s="327"/>
      <c r="J84" s="327"/>
      <c r="K84" s="93"/>
      <c r="L84" s="87"/>
      <c r="M84" s="327" t="s">
        <v>1344</v>
      </c>
      <c r="N84" s="328">
        <v>51187</v>
      </c>
      <c r="O84" s="327"/>
      <c r="P84" s="327"/>
      <c r="Q84" s="87"/>
      <c r="R84" s="87"/>
      <c r="S84" s="317"/>
      <c r="T84" s="318"/>
      <c r="U84" s="87"/>
      <c r="V84" s="87"/>
      <c r="W84" s="87"/>
      <c r="X84" s="87"/>
      <c r="Y84" s="87"/>
      <c r="Z84" s="87"/>
      <c r="AA84" s="87"/>
      <c r="AB84" s="87"/>
      <c r="AC84" s="324"/>
      <c r="AD84" s="87"/>
      <c r="AE84" s="87"/>
      <c r="AF84" s="87"/>
      <c r="AG84" s="87"/>
      <c r="AH84" s="320"/>
      <c r="AI84" s="87"/>
      <c r="AJ84" s="87"/>
      <c r="AK84" s="87"/>
      <c r="AL84" s="87"/>
      <c r="AM84" s="87"/>
      <c r="AN84" s="320"/>
      <c r="AO84" s="87"/>
      <c r="AP84" s="87"/>
      <c r="AQ84" s="87"/>
      <c r="AR84" s="87"/>
      <c r="AS84" s="87"/>
      <c r="AT84" s="93"/>
      <c r="AU84" s="87"/>
      <c r="AV84" s="87"/>
      <c r="AW84" s="87"/>
      <c r="AX84" s="87"/>
      <c r="AY84" s="87"/>
      <c r="AZ84" s="320"/>
      <c r="BA84" s="87"/>
      <c r="BB84" s="87"/>
      <c r="BC84" s="87"/>
      <c r="BD84" s="87"/>
      <c r="BE84" s="87"/>
      <c r="BF84" s="320"/>
      <c r="BG84" s="87"/>
      <c r="BH84" s="87"/>
      <c r="BI84" s="87"/>
      <c r="BJ84" s="87"/>
      <c r="BK84" s="87"/>
      <c r="BL84" s="87"/>
      <c r="BM84" s="324"/>
      <c r="BN84" s="87"/>
      <c r="BO84" s="87"/>
      <c r="BP84" s="87"/>
      <c r="BQ84" s="87"/>
      <c r="BR84" s="93"/>
      <c r="BS84" s="87"/>
      <c r="BT84" s="87"/>
      <c r="BU84" s="87"/>
      <c r="BV84" s="87"/>
      <c r="BW84" s="87"/>
      <c r="BX84" s="320"/>
      <c r="BY84" s="87"/>
      <c r="BZ84" s="87"/>
      <c r="CA84" s="87"/>
      <c r="CB84" s="87"/>
      <c r="CC84" s="87"/>
      <c r="CD84" s="320"/>
      <c r="CE84" s="87"/>
      <c r="CF84" s="87"/>
      <c r="CG84" s="87"/>
      <c r="CH84" s="87"/>
      <c r="CI84" s="87"/>
      <c r="CJ84" s="320"/>
      <c r="CK84" s="87"/>
      <c r="CL84" s="87"/>
      <c r="CM84" s="87"/>
      <c r="CN84" s="87"/>
      <c r="CO84" s="87"/>
      <c r="CP84" s="87"/>
      <c r="CQ84" s="87"/>
      <c r="CR84" s="87"/>
      <c r="CS84" s="87"/>
      <c r="CT84" s="87"/>
    </row>
    <row r="85" spans="1:98" ht="19.5" customHeight="1" x14ac:dyDescent="0.2">
      <c r="D85" s="87"/>
      <c r="E85" s="93"/>
      <c r="F85" s="87"/>
      <c r="G85" s="327" t="s">
        <v>1346</v>
      </c>
      <c r="H85" s="328">
        <v>13863</v>
      </c>
      <c r="I85" s="327"/>
      <c r="J85" s="327"/>
      <c r="K85" s="93"/>
      <c r="L85" s="87"/>
      <c r="M85" s="327" t="s">
        <v>1346</v>
      </c>
      <c r="N85" s="328">
        <v>47530</v>
      </c>
      <c r="O85" s="327"/>
      <c r="P85" s="327"/>
      <c r="Q85" s="87"/>
      <c r="R85" s="87"/>
      <c r="S85" s="317"/>
      <c r="T85" s="318"/>
      <c r="U85" s="87"/>
      <c r="V85" s="87"/>
      <c r="W85" s="87"/>
      <c r="X85" s="87"/>
      <c r="Y85" s="87"/>
      <c r="Z85" s="87"/>
      <c r="AA85" s="87"/>
      <c r="AB85" s="87"/>
      <c r="AC85" s="324"/>
      <c r="AD85" s="87"/>
      <c r="AE85" s="87"/>
      <c r="AF85" s="87"/>
      <c r="AG85" s="87"/>
      <c r="AH85" s="320"/>
      <c r="AI85" s="87"/>
      <c r="AJ85" s="87"/>
      <c r="AK85" s="87"/>
      <c r="AL85" s="87"/>
      <c r="AM85" s="87"/>
      <c r="AN85" s="320"/>
      <c r="AO85" s="87"/>
      <c r="AP85" s="87"/>
      <c r="AQ85" s="87"/>
      <c r="AR85" s="87"/>
      <c r="AS85" s="87"/>
      <c r="AT85" s="93"/>
      <c r="AU85" s="87"/>
      <c r="AV85" s="87"/>
      <c r="AW85" s="87"/>
      <c r="AX85" s="87"/>
      <c r="AY85" s="87"/>
      <c r="AZ85" s="320"/>
      <c r="BA85" s="87"/>
      <c r="BB85" s="87"/>
      <c r="BC85" s="87"/>
      <c r="BD85" s="87"/>
      <c r="BE85" s="87"/>
      <c r="BF85" s="320"/>
      <c r="BG85" s="87"/>
      <c r="BH85" s="87"/>
      <c r="BI85" s="87"/>
      <c r="BJ85" s="87"/>
      <c r="BK85" s="87"/>
      <c r="BL85" s="87"/>
      <c r="BM85" s="324"/>
      <c r="BN85" s="87"/>
      <c r="BO85" s="87"/>
      <c r="BP85" s="87"/>
      <c r="BQ85" s="87"/>
      <c r="BR85" s="93"/>
      <c r="BS85" s="87"/>
      <c r="BT85" s="87"/>
      <c r="BU85" s="87"/>
      <c r="BV85" s="87"/>
      <c r="BW85" s="87"/>
      <c r="BX85" s="320"/>
      <c r="BY85" s="87"/>
      <c r="BZ85" s="87"/>
      <c r="CA85" s="87"/>
      <c r="CB85" s="87"/>
      <c r="CC85" s="87"/>
      <c r="CD85" s="320"/>
      <c r="CE85" s="87"/>
      <c r="CF85" s="87"/>
      <c r="CG85" s="87"/>
      <c r="CH85" s="87"/>
      <c r="CI85" s="87"/>
      <c r="CJ85" s="320"/>
      <c r="CK85" s="87"/>
      <c r="CL85" s="87"/>
      <c r="CM85" s="87"/>
      <c r="CN85" s="87"/>
      <c r="CO85" s="87"/>
      <c r="CP85" s="87"/>
      <c r="CQ85" s="87"/>
      <c r="CR85" s="87"/>
      <c r="CS85" s="87"/>
      <c r="CT85" s="87"/>
    </row>
    <row r="86" spans="1:98" ht="19.5" customHeight="1" x14ac:dyDescent="0.2">
      <c r="D86" s="87"/>
      <c r="E86" s="93"/>
      <c r="F86" s="87"/>
      <c r="G86" s="327" t="s">
        <v>1347</v>
      </c>
      <c r="H86" s="328">
        <v>14070</v>
      </c>
      <c r="I86" s="327"/>
      <c r="J86" s="327"/>
      <c r="K86" s="93"/>
      <c r="L86" s="87"/>
      <c r="M86" s="327" t="s">
        <v>1347</v>
      </c>
      <c r="N86" s="328">
        <v>50595</v>
      </c>
      <c r="O86" s="327"/>
      <c r="P86" s="327"/>
      <c r="Q86" s="87"/>
      <c r="R86" s="87"/>
      <c r="S86" s="317"/>
      <c r="T86" s="318"/>
      <c r="U86" s="87"/>
      <c r="V86" s="87"/>
      <c r="W86" s="87"/>
      <c r="X86" s="87"/>
      <c r="Y86" s="87"/>
      <c r="Z86" s="87"/>
      <c r="AA86" s="87"/>
      <c r="AB86" s="87"/>
      <c r="AC86" s="324"/>
      <c r="AD86" s="87"/>
      <c r="AE86" s="87"/>
      <c r="AF86" s="87"/>
      <c r="AG86" s="87"/>
      <c r="AH86" s="320"/>
      <c r="AI86" s="87"/>
      <c r="AJ86" s="87"/>
      <c r="AK86" s="87"/>
      <c r="AL86" s="87"/>
      <c r="AM86" s="87"/>
      <c r="AN86" s="320"/>
      <c r="AO86" s="87"/>
      <c r="AP86" s="87"/>
      <c r="AQ86" s="87"/>
      <c r="AR86" s="87"/>
      <c r="AS86" s="87"/>
      <c r="AT86" s="93"/>
      <c r="AU86" s="87"/>
      <c r="AV86" s="87"/>
      <c r="AW86" s="87"/>
      <c r="AX86" s="87"/>
      <c r="AY86" s="87"/>
      <c r="AZ86" s="320"/>
      <c r="BA86" s="87"/>
      <c r="BB86" s="87"/>
      <c r="BC86" s="87"/>
      <c r="BD86" s="87"/>
      <c r="BE86" s="87"/>
      <c r="BF86" s="320"/>
      <c r="BG86" s="87"/>
      <c r="BH86" s="87"/>
      <c r="BI86" s="87"/>
      <c r="BJ86" s="87"/>
      <c r="BK86" s="87"/>
      <c r="BL86" s="87"/>
      <c r="BM86" s="324"/>
      <c r="BN86" s="87"/>
      <c r="BO86" s="87"/>
      <c r="BP86" s="87"/>
      <c r="BQ86" s="87"/>
      <c r="BR86" s="93"/>
      <c r="BS86" s="87"/>
      <c r="BT86" s="87"/>
      <c r="BU86" s="87"/>
      <c r="BV86" s="87"/>
      <c r="BW86" s="87"/>
      <c r="BX86" s="320"/>
      <c r="BY86" s="87"/>
      <c r="BZ86" s="87"/>
      <c r="CA86" s="87"/>
      <c r="CB86" s="87"/>
      <c r="CC86" s="87"/>
      <c r="CD86" s="320"/>
      <c r="CE86" s="87"/>
      <c r="CF86" s="87"/>
      <c r="CG86" s="87"/>
      <c r="CH86" s="87"/>
      <c r="CI86" s="87"/>
      <c r="CJ86" s="320"/>
      <c r="CK86" s="87"/>
      <c r="CL86" s="87"/>
      <c r="CM86" s="87"/>
      <c r="CN86" s="87"/>
      <c r="CO86" s="87"/>
      <c r="CP86" s="87"/>
      <c r="CQ86" s="87"/>
      <c r="CR86" s="87"/>
      <c r="CS86" s="87"/>
      <c r="CT86" s="87"/>
    </row>
    <row r="87" spans="1:98" ht="19.5" customHeight="1" x14ac:dyDescent="0.2">
      <c r="D87" s="87"/>
      <c r="E87" s="93"/>
      <c r="F87" s="87"/>
      <c r="G87" s="327" t="s">
        <v>1348</v>
      </c>
      <c r="H87" s="328">
        <v>14621</v>
      </c>
      <c r="I87" s="327"/>
      <c r="J87" s="327"/>
      <c r="K87" s="93"/>
      <c r="L87" s="87"/>
      <c r="M87" s="327" t="s">
        <v>1348</v>
      </c>
      <c r="N87" s="328">
        <v>48506</v>
      </c>
      <c r="O87" s="327"/>
      <c r="P87" s="327"/>
      <c r="Q87" s="87"/>
      <c r="R87" s="87"/>
      <c r="S87" s="317"/>
      <c r="T87" s="318"/>
      <c r="U87" s="87"/>
      <c r="V87" s="87"/>
      <c r="W87" s="87"/>
      <c r="X87" s="87"/>
      <c r="Y87" s="87"/>
      <c r="Z87" s="87"/>
      <c r="AA87" s="87"/>
      <c r="AB87" s="87"/>
      <c r="AC87" s="324"/>
      <c r="AD87" s="87"/>
      <c r="AE87" s="87"/>
      <c r="AF87" s="87"/>
      <c r="AG87" s="87"/>
      <c r="AH87" s="320"/>
      <c r="AI87" s="87"/>
      <c r="AJ87" s="87"/>
      <c r="AK87" s="87"/>
      <c r="AL87" s="87"/>
      <c r="AM87" s="87"/>
      <c r="AN87" s="320"/>
      <c r="AO87" s="87"/>
      <c r="AP87" s="87"/>
      <c r="AQ87" s="87"/>
      <c r="AR87" s="87"/>
      <c r="AS87" s="87"/>
      <c r="AT87" s="93"/>
      <c r="AU87" s="87"/>
      <c r="AV87" s="87"/>
      <c r="AW87" s="87"/>
      <c r="AX87" s="87"/>
      <c r="AY87" s="87"/>
      <c r="AZ87" s="320"/>
      <c r="BA87" s="87"/>
      <c r="BB87" s="87"/>
      <c r="BC87" s="87"/>
      <c r="BD87" s="87"/>
      <c r="BE87" s="87"/>
      <c r="BF87" s="320"/>
      <c r="BG87" s="87"/>
      <c r="BH87" s="87"/>
      <c r="BI87" s="87"/>
      <c r="BJ87" s="87"/>
      <c r="BK87" s="87"/>
      <c r="BL87" s="87"/>
      <c r="BM87" s="324"/>
      <c r="BN87" s="87"/>
      <c r="BO87" s="87"/>
      <c r="BP87" s="87"/>
      <c r="BQ87" s="87"/>
      <c r="BR87" s="93"/>
      <c r="BS87" s="87"/>
      <c r="BT87" s="87"/>
      <c r="BU87" s="87"/>
      <c r="BV87" s="87"/>
      <c r="BW87" s="87"/>
      <c r="BX87" s="320"/>
      <c r="BY87" s="87"/>
      <c r="BZ87" s="87"/>
      <c r="CA87" s="87"/>
      <c r="CB87" s="87"/>
      <c r="CC87" s="87"/>
      <c r="CD87" s="320"/>
      <c r="CE87" s="87"/>
      <c r="CF87" s="87"/>
      <c r="CG87" s="87"/>
      <c r="CH87" s="87"/>
      <c r="CI87" s="87"/>
      <c r="CJ87" s="320"/>
      <c r="CK87" s="87"/>
      <c r="CL87" s="87"/>
      <c r="CM87" s="87"/>
      <c r="CN87" s="87"/>
      <c r="CO87" s="87"/>
      <c r="CP87" s="87"/>
      <c r="CQ87" s="87"/>
      <c r="CR87" s="87"/>
      <c r="CS87" s="87"/>
      <c r="CT87" s="87"/>
    </row>
    <row r="88" spans="1:98" ht="19.5" customHeight="1" x14ac:dyDescent="0.2">
      <c r="D88" s="87"/>
      <c r="E88" s="93"/>
      <c r="F88" s="87"/>
      <c r="G88" s="327" t="s">
        <v>1350</v>
      </c>
      <c r="H88" s="328">
        <v>21383</v>
      </c>
      <c r="I88" s="327"/>
      <c r="J88" s="327"/>
      <c r="K88" s="93"/>
      <c r="L88" s="87"/>
      <c r="M88" s="327" t="s">
        <v>1350</v>
      </c>
      <c r="N88" s="328">
        <v>43532</v>
      </c>
      <c r="O88" s="327"/>
      <c r="P88" s="327"/>
      <c r="Q88" s="87"/>
      <c r="R88" s="87"/>
      <c r="S88" s="317"/>
      <c r="T88" s="318"/>
      <c r="U88" s="87"/>
      <c r="V88" s="87"/>
      <c r="W88" s="87"/>
      <c r="X88" s="87"/>
      <c r="Y88" s="87"/>
      <c r="Z88" s="87"/>
      <c r="AA88" s="87"/>
      <c r="AB88" s="87"/>
      <c r="AC88" s="324"/>
      <c r="AD88" s="87"/>
      <c r="AE88" s="87"/>
      <c r="AF88" s="87"/>
      <c r="AG88" s="87"/>
      <c r="AH88" s="320"/>
      <c r="AI88" s="87"/>
      <c r="AJ88" s="87"/>
      <c r="AK88" s="87"/>
      <c r="AL88" s="87"/>
      <c r="AM88" s="87"/>
      <c r="AN88" s="320"/>
      <c r="AO88" s="87"/>
      <c r="AP88" s="87"/>
      <c r="AQ88" s="87"/>
      <c r="AR88" s="87"/>
      <c r="AS88" s="87"/>
      <c r="AT88" s="93"/>
      <c r="AU88" s="87"/>
      <c r="AV88" s="87"/>
      <c r="AW88" s="87"/>
      <c r="AX88" s="87"/>
      <c r="AY88" s="87"/>
      <c r="AZ88" s="320"/>
      <c r="BA88" s="87"/>
      <c r="BB88" s="87"/>
      <c r="BC88" s="87"/>
      <c r="BD88" s="87"/>
      <c r="BE88" s="87"/>
      <c r="BF88" s="320"/>
      <c r="BG88" s="87"/>
      <c r="BH88" s="87"/>
      <c r="BI88" s="87"/>
      <c r="BJ88" s="87"/>
      <c r="BK88" s="87"/>
      <c r="BL88" s="87"/>
      <c r="BM88" s="324"/>
      <c r="BN88" s="87"/>
      <c r="BO88" s="87"/>
      <c r="BP88" s="87"/>
      <c r="BQ88" s="87"/>
      <c r="BR88" s="93"/>
      <c r="BS88" s="87"/>
      <c r="BT88" s="87"/>
      <c r="BU88" s="87"/>
      <c r="BV88" s="87"/>
      <c r="BW88" s="87"/>
      <c r="BX88" s="320"/>
      <c r="BY88" s="87"/>
      <c r="BZ88" s="87"/>
      <c r="CA88" s="87"/>
      <c r="CB88" s="87"/>
      <c r="CC88" s="87"/>
      <c r="CD88" s="320"/>
      <c r="CE88" s="87"/>
      <c r="CF88" s="87"/>
      <c r="CG88" s="87"/>
      <c r="CH88" s="87"/>
      <c r="CI88" s="87"/>
      <c r="CJ88" s="320"/>
      <c r="CK88" s="87"/>
      <c r="CL88" s="87"/>
      <c r="CM88" s="87"/>
      <c r="CN88" s="87"/>
      <c r="CO88" s="87"/>
      <c r="CP88" s="87"/>
      <c r="CQ88" s="87"/>
      <c r="CR88" s="87"/>
      <c r="CS88" s="87"/>
      <c r="CT88" s="87"/>
    </row>
    <row r="89" spans="1:98" ht="19.5" customHeight="1" thickBot="1" x14ac:dyDescent="0.25">
      <c r="D89" s="87"/>
      <c r="E89" s="93"/>
      <c r="F89" s="87"/>
      <c r="G89" s="331" t="s">
        <v>1352</v>
      </c>
      <c r="H89" s="332">
        <v>14430</v>
      </c>
      <c r="I89" s="331"/>
      <c r="J89" s="331"/>
      <c r="K89" s="93"/>
      <c r="L89" s="87"/>
      <c r="M89" s="331" t="s">
        <v>1352</v>
      </c>
      <c r="N89" s="332">
        <v>45074</v>
      </c>
      <c r="O89" s="331"/>
      <c r="P89" s="331"/>
      <c r="Q89" s="87"/>
      <c r="R89" s="87"/>
      <c r="S89" s="317"/>
      <c r="T89" s="318"/>
      <c r="U89" s="87"/>
      <c r="V89" s="87"/>
      <c r="W89" s="87"/>
      <c r="X89" s="87"/>
      <c r="Y89" s="87"/>
      <c r="Z89" s="87"/>
      <c r="AA89" s="87"/>
      <c r="AB89" s="87"/>
      <c r="AC89" s="324"/>
      <c r="AD89" s="87"/>
      <c r="AE89" s="87"/>
      <c r="AF89" s="87"/>
      <c r="AG89" s="87"/>
      <c r="AH89" s="320"/>
      <c r="AI89" s="87"/>
      <c r="AJ89" s="87"/>
      <c r="AK89" s="87"/>
      <c r="AL89" s="87"/>
      <c r="AM89" s="87"/>
      <c r="AN89" s="320"/>
      <c r="AO89" s="87"/>
      <c r="AP89" s="87"/>
      <c r="AQ89" s="87"/>
      <c r="AR89" s="87"/>
      <c r="AS89" s="87"/>
      <c r="AT89" s="93"/>
      <c r="AU89" s="87"/>
      <c r="AV89" s="87"/>
      <c r="AW89" s="87"/>
      <c r="AX89" s="87"/>
      <c r="AY89" s="87"/>
      <c r="AZ89" s="320"/>
      <c r="BA89" s="87"/>
      <c r="BB89" s="87"/>
      <c r="BC89" s="87"/>
      <c r="BD89" s="87"/>
      <c r="BE89" s="87"/>
      <c r="BF89" s="320"/>
      <c r="BG89" s="87"/>
      <c r="BH89" s="87"/>
      <c r="BI89" s="87"/>
      <c r="BJ89" s="87"/>
      <c r="BK89" s="87"/>
      <c r="BL89" s="87"/>
      <c r="BM89" s="324"/>
      <c r="BN89" s="87"/>
      <c r="BO89" s="87"/>
      <c r="BP89" s="87"/>
      <c r="BQ89" s="87"/>
      <c r="BR89" s="93"/>
      <c r="BS89" s="87"/>
      <c r="BT89" s="87"/>
      <c r="BU89" s="87"/>
      <c r="BV89" s="87"/>
      <c r="BW89" s="87"/>
      <c r="BX89" s="320"/>
      <c r="BY89" s="87"/>
      <c r="BZ89" s="87"/>
      <c r="CA89" s="87"/>
      <c r="CB89" s="87"/>
      <c r="CC89" s="87"/>
      <c r="CD89" s="320"/>
      <c r="CE89" s="87"/>
      <c r="CF89" s="87"/>
      <c r="CG89" s="87"/>
      <c r="CH89" s="87"/>
      <c r="CI89" s="87"/>
      <c r="CJ89" s="320"/>
      <c r="CK89" s="87"/>
      <c r="CL89" s="87"/>
      <c r="CM89" s="87"/>
      <c r="CN89" s="87"/>
      <c r="CO89" s="87"/>
      <c r="CP89" s="87"/>
      <c r="CQ89" s="87"/>
      <c r="CR89" s="87"/>
      <c r="CS89" s="87"/>
      <c r="CT89" s="87"/>
    </row>
    <row r="90" spans="1:98" ht="19.5" customHeight="1" thickTop="1" x14ac:dyDescent="0.2">
      <c r="A90" s="87"/>
      <c r="B90" s="87"/>
      <c r="C90" s="87"/>
      <c r="D90" s="87"/>
      <c r="E90" s="93"/>
      <c r="F90" s="87"/>
      <c r="G90" s="327" t="s">
        <v>1325</v>
      </c>
      <c r="H90" s="328">
        <v>13870</v>
      </c>
      <c r="I90" s="328">
        <v>11427.3</v>
      </c>
      <c r="J90" s="328">
        <v>322</v>
      </c>
      <c r="K90" s="93"/>
      <c r="L90" s="87"/>
      <c r="M90" s="327" t="s">
        <v>1325</v>
      </c>
      <c r="N90" s="328">
        <v>18262</v>
      </c>
      <c r="O90" s="328">
        <v>21651.67</v>
      </c>
      <c r="P90" s="328">
        <v>287</v>
      </c>
      <c r="Q90" s="87"/>
      <c r="R90" s="87"/>
      <c r="S90" s="317"/>
      <c r="T90" s="318"/>
      <c r="U90" s="87"/>
      <c r="V90" s="87"/>
      <c r="W90" s="87"/>
      <c r="X90" s="87"/>
      <c r="Y90" s="87"/>
      <c r="Z90" s="87"/>
      <c r="AA90" s="87"/>
      <c r="AB90" s="87"/>
      <c r="AC90" s="324"/>
      <c r="AD90" s="87"/>
      <c r="AE90" s="87"/>
      <c r="AF90" s="87"/>
      <c r="AG90" s="87"/>
      <c r="AH90" s="320"/>
      <c r="AI90" s="87"/>
      <c r="AJ90" s="87"/>
      <c r="AK90" s="87"/>
      <c r="AL90" s="87"/>
      <c r="AM90" s="87"/>
      <c r="AN90" s="320"/>
      <c r="AO90" s="87"/>
      <c r="AP90" s="87"/>
      <c r="AQ90" s="87"/>
      <c r="AR90" s="87"/>
      <c r="AS90" s="87"/>
      <c r="AT90" s="93"/>
      <c r="AU90" s="87"/>
      <c r="AV90" s="87"/>
      <c r="AW90" s="87"/>
      <c r="AX90" s="87"/>
      <c r="AY90" s="87"/>
      <c r="AZ90" s="320"/>
      <c r="BA90" s="87"/>
      <c r="BB90" s="87"/>
      <c r="BC90" s="87"/>
      <c r="BD90" s="87"/>
      <c r="BE90" s="87"/>
      <c r="BF90" s="320"/>
      <c r="BG90" s="87"/>
      <c r="BH90" s="87"/>
      <c r="BI90" s="87"/>
      <c r="BJ90" s="87"/>
      <c r="BK90" s="87"/>
      <c r="BL90" s="87"/>
      <c r="BM90" s="324"/>
      <c r="BN90" s="87"/>
      <c r="BO90" s="87"/>
      <c r="BP90" s="87"/>
      <c r="BQ90" s="87"/>
      <c r="BR90" s="93"/>
      <c r="BS90" s="87"/>
      <c r="BT90" s="87"/>
      <c r="BU90" s="87"/>
      <c r="BV90" s="87"/>
      <c r="BW90" s="87"/>
      <c r="BX90" s="320"/>
      <c r="BY90" s="87"/>
      <c r="BZ90" s="87"/>
      <c r="CA90" s="87"/>
      <c r="CB90" s="87"/>
      <c r="CC90" s="87"/>
      <c r="CD90" s="320"/>
      <c r="CE90" s="87"/>
      <c r="CF90" s="87"/>
      <c r="CG90" s="87"/>
      <c r="CH90" s="87"/>
      <c r="CI90" s="87"/>
      <c r="CJ90" s="320"/>
      <c r="CK90" s="87"/>
      <c r="CL90" s="87"/>
      <c r="CM90" s="87"/>
      <c r="CN90" s="87"/>
      <c r="CO90" s="87"/>
      <c r="CP90" s="87"/>
      <c r="CQ90" s="87"/>
      <c r="CR90" s="87"/>
      <c r="CS90" s="87"/>
      <c r="CT90" s="87"/>
    </row>
    <row r="91" spans="1:98" ht="19.5" customHeight="1" x14ac:dyDescent="0.2">
      <c r="A91" s="87"/>
      <c r="B91" s="87"/>
      <c r="C91" s="87"/>
      <c r="D91" s="87"/>
      <c r="E91" s="93"/>
      <c r="F91" s="87"/>
      <c r="G91" s="327" t="s">
        <v>1327</v>
      </c>
      <c r="H91" s="328">
        <v>11626</v>
      </c>
      <c r="I91" s="327"/>
      <c r="J91" s="327"/>
      <c r="K91" s="93"/>
      <c r="L91" s="87"/>
      <c r="M91" s="327" t="s">
        <v>1327</v>
      </c>
      <c r="N91" s="328">
        <v>28616</v>
      </c>
      <c r="O91" s="327"/>
      <c r="P91" s="327"/>
      <c r="Q91" s="87"/>
      <c r="R91" s="87"/>
      <c r="S91" s="317"/>
      <c r="T91" s="318"/>
      <c r="U91" s="87"/>
      <c r="V91" s="87"/>
      <c r="W91" s="87"/>
      <c r="X91" s="87"/>
      <c r="Y91" s="87"/>
      <c r="Z91" s="87"/>
      <c r="AA91" s="87"/>
      <c r="AB91" s="87"/>
      <c r="AC91" s="324"/>
      <c r="AD91" s="87"/>
      <c r="AE91" s="87"/>
      <c r="AF91" s="87"/>
      <c r="AG91" s="87"/>
      <c r="AH91" s="320"/>
      <c r="AI91" s="87"/>
      <c r="AJ91" s="87"/>
      <c r="AK91" s="87"/>
      <c r="AL91" s="87"/>
      <c r="AM91" s="87"/>
      <c r="AN91" s="320"/>
      <c r="AO91" s="87"/>
      <c r="AP91" s="87"/>
      <c r="AQ91" s="87"/>
      <c r="AR91" s="87"/>
      <c r="AS91" s="87"/>
      <c r="AT91" s="93"/>
      <c r="AU91" s="87"/>
      <c r="AV91" s="87"/>
      <c r="AW91" s="87"/>
      <c r="AX91" s="87"/>
      <c r="AY91" s="87"/>
      <c r="AZ91" s="320"/>
      <c r="BA91" s="87"/>
      <c r="BB91" s="87"/>
      <c r="BC91" s="87"/>
      <c r="BD91" s="87"/>
      <c r="BE91" s="87"/>
      <c r="BF91" s="320"/>
      <c r="BG91" s="87"/>
      <c r="BH91" s="87"/>
      <c r="BI91" s="87"/>
      <c r="BJ91" s="87"/>
      <c r="BK91" s="87"/>
      <c r="BL91" s="87"/>
      <c r="BM91" s="324"/>
      <c r="BN91" s="87"/>
      <c r="BO91" s="87"/>
      <c r="BP91" s="87"/>
      <c r="BQ91" s="87"/>
      <c r="BR91" s="93"/>
      <c r="BS91" s="87"/>
      <c r="BT91" s="87"/>
      <c r="BU91" s="87"/>
      <c r="BV91" s="87"/>
      <c r="BW91" s="87"/>
      <c r="BX91" s="320"/>
      <c r="BY91" s="87"/>
      <c r="BZ91" s="87"/>
      <c r="CA91" s="87"/>
      <c r="CB91" s="87"/>
      <c r="CC91" s="87"/>
      <c r="CD91" s="320"/>
      <c r="CE91" s="87"/>
      <c r="CF91" s="87"/>
      <c r="CG91" s="87"/>
      <c r="CH91" s="87"/>
      <c r="CI91" s="87"/>
      <c r="CJ91" s="320"/>
      <c r="CK91" s="87"/>
      <c r="CL91" s="87"/>
      <c r="CM91" s="87"/>
      <c r="CN91" s="87"/>
      <c r="CO91" s="87"/>
      <c r="CP91" s="87"/>
      <c r="CQ91" s="87"/>
      <c r="CR91" s="87"/>
      <c r="CS91" s="87"/>
      <c r="CT91" s="87"/>
    </row>
    <row r="92" spans="1:98" ht="19.5" customHeight="1" x14ac:dyDescent="0.2">
      <c r="A92" s="87"/>
      <c r="B92" s="87"/>
      <c r="C92" s="87"/>
      <c r="D92" s="87"/>
      <c r="E92" s="93"/>
      <c r="F92" s="87"/>
      <c r="G92" s="327" t="s">
        <v>1329</v>
      </c>
      <c r="H92" s="328">
        <v>11205</v>
      </c>
      <c r="I92" s="327"/>
      <c r="J92" s="327"/>
      <c r="K92" s="93"/>
      <c r="L92" s="87"/>
      <c r="M92" s="327" t="s">
        <v>1329</v>
      </c>
      <c r="N92" s="328">
        <v>22663</v>
      </c>
      <c r="O92" s="327"/>
      <c r="P92" s="327"/>
      <c r="Q92" s="87"/>
      <c r="R92" s="87"/>
      <c r="S92" s="317"/>
      <c r="T92" s="318"/>
      <c r="U92" s="87"/>
      <c r="V92" s="87"/>
      <c r="W92" s="87"/>
      <c r="X92" s="87"/>
      <c r="Y92" s="87"/>
      <c r="Z92" s="87"/>
      <c r="AA92" s="87"/>
      <c r="AB92" s="87"/>
      <c r="AC92" s="324"/>
      <c r="AD92" s="87"/>
      <c r="AE92" s="87"/>
      <c r="AF92" s="87"/>
      <c r="AG92" s="87"/>
      <c r="AH92" s="320"/>
      <c r="AI92" s="87"/>
      <c r="AJ92" s="87"/>
      <c r="AK92" s="87"/>
      <c r="AL92" s="87"/>
      <c r="AM92" s="87"/>
      <c r="AN92" s="320"/>
      <c r="AO92" s="87"/>
      <c r="AP92" s="87"/>
      <c r="AQ92" s="87"/>
      <c r="AR92" s="87"/>
      <c r="AS92" s="87"/>
      <c r="AT92" s="93"/>
      <c r="AU92" s="87"/>
      <c r="AV92" s="87"/>
      <c r="AW92" s="87"/>
      <c r="AX92" s="87"/>
      <c r="AY92" s="87"/>
      <c r="AZ92" s="320"/>
      <c r="BA92" s="87"/>
      <c r="BB92" s="87"/>
      <c r="BC92" s="87"/>
      <c r="BD92" s="87"/>
      <c r="BE92" s="87"/>
      <c r="BF92" s="320"/>
      <c r="BG92" s="87"/>
      <c r="BH92" s="87"/>
      <c r="BI92" s="87"/>
      <c r="BJ92" s="87"/>
      <c r="BK92" s="87"/>
      <c r="BL92" s="87"/>
      <c r="BM92" s="324"/>
      <c r="BN92" s="87"/>
      <c r="BO92" s="87"/>
      <c r="BP92" s="87"/>
      <c r="BQ92" s="87"/>
      <c r="BR92" s="93"/>
      <c r="BS92" s="87"/>
      <c r="BT92" s="87"/>
      <c r="BU92" s="87"/>
      <c r="BV92" s="87"/>
      <c r="BW92" s="87"/>
      <c r="BX92" s="320"/>
      <c r="BY92" s="87"/>
      <c r="BZ92" s="87"/>
      <c r="CA92" s="87"/>
      <c r="CB92" s="87"/>
      <c r="CC92" s="87"/>
      <c r="CD92" s="320"/>
      <c r="CE92" s="87"/>
      <c r="CF92" s="87"/>
      <c r="CG92" s="87"/>
      <c r="CH92" s="87"/>
      <c r="CI92" s="87"/>
      <c r="CJ92" s="320"/>
      <c r="CK92" s="87"/>
      <c r="CL92" s="87"/>
      <c r="CM92" s="87"/>
      <c r="CN92" s="87"/>
      <c r="CO92" s="87"/>
      <c r="CP92" s="87"/>
      <c r="CQ92" s="87"/>
      <c r="CR92" s="87"/>
      <c r="CS92" s="87"/>
      <c r="CT92" s="87"/>
    </row>
    <row r="93" spans="1:98" ht="19.5" customHeight="1" x14ac:dyDescent="0.2">
      <c r="A93" s="87"/>
      <c r="B93" s="87"/>
      <c r="C93" s="87"/>
      <c r="D93" s="87"/>
      <c r="E93" s="93"/>
      <c r="F93" s="87"/>
      <c r="G93" s="327" t="s">
        <v>1332</v>
      </c>
      <c r="H93" s="328">
        <v>10431</v>
      </c>
      <c r="I93" s="327"/>
      <c r="J93" s="327"/>
      <c r="K93" s="93"/>
      <c r="L93" s="87"/>
      <c r="M93" s="327" t="s">
        <v>1332</v>
      </c>
      <c r="N93" s="328">
        <v>17257</v>
      </c>
      <c r="O93" s="327"/>
      <c r="P93" s="327"/>
      <c r="Q93" s="87"/>
      <c r="R93" s="87"/>
      <c r="S93" s="317"/>
      <c r="T93" s="318"/>
      <c r="U93" s="87"/>
      <c r="V93" s="87"/>
      <c r="W93" s="87"/>
      <c r="X93" s="87"/>
      <c r="Y93" s="87"/>
      <c r="Z93" s="87"/>
      <c r="AA93" s="87"/>
      <c r="AB93" s="87"/>
      <c r="AC93" s="324"/>
      <c r="AD93" s="87"/>
      <c r="AE93" s="87"/>
      <c r="AF93" s="87"/>
      <c r="AG93" s="87"/>
      <c r="AH93" s="320"/>
      <c r="AI93" s="87"/>
      <c r="AJ93" s="87"/>
      <c r="AK93" s="87"/>
      <c r="AL93" s="87"/>
      <c r="AM93" s="87"/>
      <c r="AN93" s="320"/>
      <c r="AO93" s="87"/>
      <c r="AP93" s="87"/>
      <c r="AQ93" s="87"/>
      <c r="AR93" s="87"/>
      <c r="AS93" s="87"/>
      <c r="AT93" s="93"/>
      <c r="AU93" s="87"/>
      <c r="AV93" s="87"/>
      <c r="AW93" s="87"/>
      <c r="AX93" s="87"/>
      <c r="AY93" s="87"/>
      <c r="AZ93" s="320"/>
      <c r="BA93" s="87"/>
      <c r="BB93" s="87"/>
      <c r="BC93" s="87"/>
      <c r="BD93" s="87"/>
      <c r="BE93" s="87"/>
      <c r="BF93" s="320"/>
      <c r="BG93" s="87"/>
      <c r="BH93" s="87"/>
      <c r="BI93" s="87"/>
      <c r="BJ93" s="87"/>
      <c r="BK93" s="87"/>
      <c r="BL93" s="87"/>
      <c r="BM93" s="324"/>
      <c r="BN93" s="87"/>
      <c r="BO93" s="87"/>
      <c r="BP93" s="87"/>
      <c r="BQ93" s="87"/>
      <c r="BR93" s="93"/>
      <c r="BS93" s="87"/>
      <c r="BT93" s="87"/>
      <c r="BU93" s="87"/>
      <c r="BV93" s="87"/>
      <c r="BW93" s="87"/>
      <c r="BX93" s="320"/>
      <c r="BY93" s="87"/>
      <c r="BZ93" s="87"/>
      <c r="CA93" s="87"/>
      <c r="CB93" s="87"/>
      <c r="CC93" s="87"/>
      <c r="CD93" s="320"/>
      <c r="CE93" s="87"/>
      <c r="CF93" s="87"/>
      <c r="CG93" s="87"/>
      <c r="CH93" s="87"/>
      <c r="CI93" s="87"/>
      <c r="CJ93" s="320"/>
      <c r="CK93" s="87"/>
      <c r="CL93" s="87"/>
      <c r="CM93" s="87"/>
      <c r="CN93" s="87"/>
      <c r="CO93" s="87"/>
      <c r="CP93" s="87"/>
      <c r="CQ93" s="87"/>
      <c r="CR93" s="87"/>
      <c r="CS93" s="87"/>
      <c r="CT93" s="87"/>
    </row>
    <row r="94" spans="1:98" ht="19.5" customHeight="1" x14ac:dyDescent="0.2">
      <c r="A94" s="87"/>
      <c r="B94" s="87"/>
      <c r="C94" s="87"/>
      <c r="D94" s="87"/>
      <c r="E94" s="93"/>
      <c r="F94" s="87"/>
      <c r="G94" s="327" t="s">
        <v>1340</v>
      </c>
      <c r="H94" s="343">
        <v>15779</v>
      </c>
      <c r="I94" s="327"/>
      <c r="J94" s="327"/>
      <c r="K94" s="93"/>
      <c r="L94" s="87"/>
      <c r="M94" s="327" t="s">
        <v>1340</v>
      </c>
      <c r="N94" s="328">
        <v>19203</v>
      </c>
      <c r="O94" s="327"/>
      <c r="P94" s="327"/>
      <c r="Q94" s="87"/>
      <c r="R94" s="87"/>
      <c r="S94" s="317"/>
      <c r="T94" s="318"/>
      <c r="U94" s="87"/>
      <c r="V94" s="87"/>
      <c r="W94" s="87"/>
      <c r="X94" s="87"/>
      <c r="Y94" s="87"/>
      <c r="Z94" s="87"/>
      <c r="AA94" s="87"/>
      <c r="AB94" s="87"/>
      <c r="AC94" s="324"/>
      <c r="AD94" s="87"/>
      <c r="AE94" s="87"/>
      <c r="AF94" s="87"/>
      <c r="AG94" s="87"/>
      <c r="AH94" s="320"/>
      <c r="AI94" s="87"/>
      <c r="AJ94" s="87"/>
      <c r="AK94" s="87"/>
      <c r="AL94" s="87"/>
      <c r="AM94" s="87"/>
      <c r="AN94" s="320"/>
      <c r="AO94" s="87"/>
      <c r="AP94" s="87"/>
      <c r="AQ94" s="87"/>
      <c r="AR94" s="87"/>
      <c r="AS94" s="87"/>
      <c r="AT94" s="93"/>
      <c r="AU94" s="87"/>
      <c r="AV94" s="87"/>
      <c r="AW94" s="87"/>
      <c r="AX94" s="87"/>
      <c r="AY94" s="87"/>
      <c r="AZ94" s="320"/>
      <c r="BA94" s="87"/>
      <c r="BB94" s="87"/>
      <c r="BC94" s="87"/>
      <c r="BD94" s="87"/>
      <c r="BE94" s="87"/>
      <c r="BF94" s="320"/>
      <c r="BG94" s="87"/>
      <c r="BH94" s="87"/>
      <c r="BI94" s="87"/>
      <c r="BJ94" s="87"/>
      <c r="BK94" s="87"/>
      <c r="BL94" s="87"/>
      <c r="BM94" s="324"/>
      <c r="BN94" s="87"/>
      <c r="BO94" s="87"/>
      <c r="BP94" s="87"/>
      <c r="BQ94" s="87"/>
      <c r="BR94" s="93"/>
      <c r="BS94" s="87"/>
      <c r="BT94" s="87"/>
      <c r="BU94" s="87"/>
      <c r="BV94" s="87"/>
      <c r="BW94" s="87"/>
      <c r="BX94" s="320"/>
      <c r="BY94" s="87"/>
      <c r="BZ94" s="87"/>
      <c r="CA94" s="87"/>
      <c r="CB94" s="87"/>
      <c r="CC94" s="87"/>
      <c r="CD94" s="320"/>
      <c r="CE94" s="87"/>
      <c r="CF94" s="87"/>
      <c r="CG94" s="87"/>
      <c r="CH94" s="87"/>
      <c r="CI94" s="87"/>
      <c r="CJ94" s="320"/>
      <c r="CK94" s="87"/>
      <c r="CL94" s="87"/>
      <c r="CM94" s="87"/>
      <c r="CN94" s="87"/>
      <c r="CO94" s="87"/>
      <c r="CP94" s="87"/>
      <c r="CQ94" s="87"/>
      <c r="CR94" s="87"/>
      <c r="CS94" s="87"/>
      <c r="CT94" s="87"/>
    </row>
    <row r="95" spans="1:98" ht="19.5" customHeight="1" x14ac:dyDescent="0.2">
      <c r="A95" s="87"/>
      <c r="B95" s="87"/>
      <c r="C95" s="87"/>
      <c r="D95" s="87"/>
      <c r="E95" s="93"/>
      <c r="F95" s="87"/>
      <c r="G95" s="327" t="s">
        <v>1342</v>
      </c>
      <c r="H95" s="328">
        <v>10920</v>
      </c>
      <c r="I95" s="327"/>
      <c r="J95" s="327"/>
      <c r="K95" s="93"/>
      <c r="L95" s="87"/>
      <c r="M95" s="327" t="s">
        <v>1342</v>
      </c>
      <c r="N95" s="328">
        <v>19735</v>
      </c>
      <c r="O95" s="327"/>
      <c r="P95" s="327"/>
      <c r="Q95" s="87"/>
      <c r="R95" s="87"/>
      <c r="S95" s="317"/>
      <c r="T95" s="318"/>
      <c r="U95" s="87"/>
      <c r="V95" s="87"/>
      <c r="W95" s="87"/>
      <c r="X95" s="87"/>
      <c r="Y95" s="87"/>
      <c r="Z95" s="87"/>
      <c r="AA95" s="87"/>
      <c r="AB95" s="87"/>
      <c r="AC95" s="324"/>
      <c r="AD95" s="87"/>
      <c r="AE95" s="87"/>
      <c r="AF95" s="87"/>
      <c r="AG95" s="87"/>
      <c r="AH95" s="320"/>
      <c r="AI95" s="87"/>
      <c r="AJ95" s="87"/>
      <c r="AK95" s="87"/>
      <c r="AL95" s="87"/>
      <c r="AM95" s="87"/>
      <c r="AN95" s="320"/>
      <c r="AO95" s="87"/>
      <c r="AP95" s="87"/>
      <c r="AQ95" s="87"/>
      <c r="AR95" s="87"/>
      <c r="AS95" s="87"/>
      <c r="AT95" s="93"/>
      <c r="AU95" s="87"/>
      <c r="AV95" s="87"/>
      <c r="AW95" s="87"/>
      <c r="AX95" s="87"/>
      <c r="AY95" s="87"/>
      <c r="AZ95" s="320"/>
      <c r="BA95" s="87"/>
      <c r="BB95" s="87"/>
      <c r="BC95" s="87"/>
      <c r="BD95" s="87"/>
      <c r="BE95" s="87"/>
      <c r="BF95" s="320"/>
      <c r="BG95" s="87"/>
      <c r="BH95" s="87"/>
      <c r="BI95" s="87"/>
      <c r="BJ95" s="87"/>
      <c r="BK95" s="87"/>
      <c r="BL95" s="87"/>
      <c r="BM95" s="324"/>
      <c r="BN95" s="87"/>
      <c r="BO95" s="87"/>
      <c r="BP95" s="87"/>
      <c r="BQ95" s="87"/>
      <c r="BR95" s="93"/>
      <c r="BS95" s="87"/>
      <c r="BT95" s="87"/>
      <c r="BU95" s="87"/>
      <c r="BV95" s="87"/>
      <c r="BW95" s="87"/>
      <c r="BX95" s="320"/>
      <c r="BY95" s="87"/>
      <c r="BZ95" s="87"/>
      <c r="CA95" s="87"/>
      <c r="CB95" s="87"/>
      <c r="CC95" s="87"/>
      <c r="CD95" s="320"/>
      <c r="CE95" s="87"/>
      <c r="CF95" s="87"/>
      <c r="CG95" s="87"/>
      <c r="CH95" s="87"/>
      <c r="CI95" s="87"/>
      <c r="CJ95" s="320"/>
      <c r="CK95" s="87"/>
      <c r="CL95" s="87"/>
      <c r="CM95" s="87"/>
      <c r="CN95" s="87"/>
      <c r="CO95" s="87"/>
      <c r="CP95" s="87"/>
      <c r="CQ95" s="87"/>
      <c r="CR95" s="87"/>
      <c r="CS95" s="87"/>
      <c r="CT95" s="87"/>
    </row>
    <row r="96" spans="1:98" ht="19.5" customHeight="1" x14ac:dyDescent="0.2">
      <c r="A96" s="87"/>
      <c r="B96" s="87"/>
      <c r="C96" s="87"/>
      <c r="D96" s="87"/>
      <c r="E96" s="93"/>
      <c r="F96" s="87"/>
      <c r="G96" s="327" t="s">
        <v>1357</v>
      </c>
      <c r="H96" s="328">
        <v>11608</v>
      </c>
      <c r="I96" s="327"/>
      <c r="J96" s="327"/>
      <c r="K96" s="93"/>
      <c r="L96" s="87"/>
      <c r="M96" s="327" t="s">
        <v>1357</v>
      </c>
      <c r="N96" s="328">
        <v>21909</v>
      </c>
      <c r="O96" s="327"/>
      <c r="P96" s="327"/>
      <c r="Q96" s="87"/>
      <c r="R96" s="87"/>
      <c r="S96" s="317"/>
      <c r="T96" s="318"/>
      <c r="U96" s="87"/>
      <c r="V96" s="87"/>
      <c r="W96" s="87"/>
      <c r="X96" s="87"/>
      <c r="Y96" s="87"/>
      <c r="Z96" s="87"/>
      <c r="AA96" s="87"/>
      <c r="AB96" s="87"/>
      <c r="AC96" s="324"/>
      <c r="AD96" s="87"/>
      <c r="AE96" s="87"/>
      <c r="AF96" s="87"/>
      <c r="AG96" s="87"/>
      <c r="AH96" s="320"/>
      <c r="AI96" s="87"/>
      <c r="AJ96" s="87"/>
      <c r="AK96" s="87"/>
      <c r="AL96" s="87"/>
      <c r="AM96" s="87"/>
      <c r="AN96" s="320"/>
      <c r="AO96" s="87"/>
      <c r="AP96" s="87"/>
      <c r="AQ96" s="87"/>
      <c r="AR96" s="87"/>
      <c r="AS96" s="87"/>
      <c r="AT96" s="93"/>
      <c r="AU96" s="87"/>
      <c r="AV96" s="87"/>
      <c r="AW96" s="87"/>
      <c r="AX96" s="87"/>
      <c r="AY96" s="87"/>
      <c r="AZ96" s="320"/>
      <c r="BA96" s="87"/>
      <c r="BB96" s="87"/>
      <c r="BC96" s="87"/>
      <c r="BD96" s="87"/>
      <c r="BE96" s="87"/>
      <c r="BF96" s="320"/>
      <c r="BG96" s="87"/>
      <c r="BH96" s="87"/>
      <c r="BI96" s="87"/>
      <c r="BJ96" s="87"/>
      <c r="BK96" s="87"/>
      <c r="BL96" s="87"/>
      <c r="BM96" s="324"/>
      <c r="BN96" s="87"/>
      <c r="BO96" s="87"/>
      <c r="BP96" s="87"/>
      <c r="BQ96" s="87"/>
      <c r="BR96" s="93"/>
      <c r="BS96" s="87"/>
      <c r="BT96" s="87"/>
      <c r="BU96" s="87"/>
      <c r="BV96" s="87"/>
      <c r="BW96" s="87"/>
      <c r="BX96" s="320"/>
      <c r="BY96" s="87"/>
      <c r="BZ96" s="87"/>
      <c r="CA96" s="87"/>
      <c r="CB96" s="87"/>
      <c r="CC96" s="87"/>
      <c r="CD96" s="320"/>
      <c r="CE96" s="87"/>
      <c r="CF96" s="87"/>
      <c r="CG96" s="87"/>
      <c r="CH96" s="87"/>
      <c r="CI96" s="87"/>
      <c r="CJ96" s="320"/>
      <c r="CK96" s="87"/>
      <c r="CL96" s="87"/>
      <c r="CM96" s="87"/>
      <c r="CN96" s="87"/>
      <c r="CO96" s="87"/>
      <c r="CP96" s="87"/>
      <c r="CQ96" s="87"/>
      <c r="CR96" s="87"/>
      <c r="CS96" s="87"/>
      <c r="CT96" s="87"/>
    </row>
    <row r="97" spans="1:98" ht="19.5" customHeight="1" x14ac:dyDescent="0.2">
      <c r="A97" s="87"/>
      <c r="B97" s="87"/>
      <c r="C97" s="87"/>
      <c r="D97" s="87"/>
      <c r="E97" s="93"/>
      <c r="F97" s="87"/>
      <c r="G97" s="327" t="s">
        <v>1358</v>
      </c>
      <c r="H97" s="328">
        <v>11858</v>
      </c>
      <c r="I97" s="327"/>
      <c r="J97" s="327"/>
      <c r="K97" s="93"/>
      <c r="L97" s="87"/>
      <c r="M97" s="327" t="s">
        <v>1358</v>
      </c>
      <c r="N97" s="328">
        <v>21650</v>
      </c>
      <c r="O97" s="327"/>
      <c r="P97" s="327"/>
      <c r="Q97" s="87"/>
      <c r="R97" s="87"/>
      <c r="S97" s="317"/>
      <c r="T97" s="318"/>
      <c r="U97" s="87"/>
      <c r="V97" s="87"/>
      <c r="W97" s="87"/>
      <c r="X97" s="87"/>
      <c r="Y97" s="87"/>
      <c r="Z97" s="87"/>
      <c r="AA97" s="87"/>
      <c r="AB97" s="87"/>
      <c r="AC97" s="324"/>
      <c r="AD97" s="87"/>
      <c r="AE97" s="87"/>
      <c r="AF97" s="87"/>
      <c r="AG97" s="87"/>
      <c r="AH97" s="320"/>
      <c r="AI97" s="87"/>
      <c r="AJ97" s="87"/>
      <c r="AK97" s="87"/>
      <c r="AL97" s="87"/>
      <c r="AM97" s="87"/>
      <c r="AN97" s="320"/>
      <c r="AO97" s="87"/>
      <c r="AP97" s="87"/>
      <c r="AQ97" s="87"/>
      <c r="AR97" s="87"/>
      <c r="AS97" s="87"/>
      <c r="AT97" s="93"/>
      <c r="AU97" s="87"/>
      <c r="AV97" s="87"/>
      <c r="AW97" s="87"/>
      <c r="AX97" s="87"/>
      <c r="AY97" s="87"/>
      <c r="AZ97" s="320"/>
      <c r="BA97" s="87"/>
      <c r="BB97" s="87"/>
      <c r="BC97" s="87"/>
      <c r="BD97" s="87"/>
      <c r="BE97" s="87"/>
      <c r="BF97" s="320"/>
      <c r="BG97" s="87"/>
      <c r="BH97" s="87"/>
      <c r="BI97" s="87"/>
      <c r="BJ97" s="87"/>
      <c r="BK97" s="87"/>
      <c r="BL97" s="87"/>
      <c r="BM97" s="324"/>
      <c r="BN97" s="87"/>
      <c r="BO97" s="87"/>
      <c r="BP97" s="87"/>
      <c r="BQ97" s="87"/>
      <c r="BR97" s="93"/>
      <c r="BS97" s="87"/>
      <c r="BT97" s="87"/>
      <c r="BU97" s="87"/>
      <c r="BV97" s="87"/>
      <c r="BW97" s="87"/>
      <c r="BX97" s="320"/>
      <c r="BY97" s="87"/>
      <c r="BZ97" s="87"/>
      <c r="CA97" s="87"/>
      <c r="CB97" s="87"/>
      <c r="CC97" s="87"/>
      <c r="CD97" s="320"/>
      <c r="CE97" s="87"/>
      <c r="CF97" s="87"/>
      <c r="CG97" s="87"/>
      <c r="CH97" s="87"/>
      <c r="CI97" s="87"/>
      <c r="CJ97" s="320"/>
      <c r="CK97" s="87"/>
      <c r="CL97" s="87"/>
      <c r="CM97" s="87"/>
      <c r="CN97" s="87"/>
      <c r="CO97" s="87"/>
      <c r="CP97" s="87"/>
      <c r="CQ97" s="87"/>
      <c r="CR97" s="87"/>
      <c r="CS97" s="87"/>
      <c r="CT97" s="87"/>
    </row>
    <row r="98" spans="1:98" ht="19.5" customHeight="1" x14ac:dyDescent="0.2">
      <c r="A98" s="87"/>
      <c r="B98" s="87"/>
      <c r="C98" s="87"/>
      <c r="D98" s="87"/>
      <c r="E98" s="93"/>
      <c r="F98" s="87"/>
      <c r="G98" s="327" t="s">
        <v>1359</v>
      </c>
      <c r="H98" s="328">
        <v>11534</v>
      </c>
      <c r="I98" s="327"/>
      <c r="J98" s="327"/>
      <c r="K98" s="93"/>
      <c r="L98" s="87"/>
      <c r="M98" s="327" t="s">
        <v>1359</v>
      </c>
      <c r="N98" s="328">
        <v>17736</v>
      </c>
      <c r="O98" s="327"/>
      <c r="P98" s="327"/>
      <c r="Q98" s="87"/>
      <c r="R98" s="87"/>
      <c r="S98" s="317"/>
      <c r="T98" s="318"/>
      <c r="U98" s="87"/>
      <c r="V98" s="87"/>
      <c r="W98" s="87"/>
      <c r="X98" s="87"/>
      <c r="Y98" s="87"/>
      <c r="Z98" s="87"/>
      <c r="AA98" s="87"/>
      <c r="AB98" s="87"/>
      <c r="AC98" s="324"/>
      <c r="AD98" s="87"/>
      <c r="AE98" s="87"/>
      <c r="AF98" s="87"/>
      <c r="AG98" s="87"/>
      <c r="AH98" s="320"/>
      <c r="AI98" s="87"/>
      <c r="AJ98" s="87"/>
      <c r="AK98" s="87"/>
      <c r="AL98" s="87"/>
      <c r="AM98" s="87"/>
      <c r="AN98" s="320"/>
      <c r="AO98" s="87"/>
      <c r="AP98" s="87"/>
      <c r="AQ98" s="87"/>
      <c r="AR98" s="87"/>
      <c r="AS98" s="87"/>
      <c r="AT98" s="93"/>
      <c r="AU98" s="87"/>
      <c r="AV98" s="87"/>
      <c r="AW98" s="87"/>
      <c r="AX98" s="87"/>
      <c r="AY98" s="87"/>
      <c r="AZ98" s="320"/>
      <c r="BA98" s="87"/>
      <c r="BB98" s="87"/>
      <c r="BC98" s="87"/>
      <c r="BD98" s="87"/>
      <c r="BE98" s="87"/>
      <c r="BF98" s="320"/>
      <c r="BG98" s="87"/>
      <c r="BH98" s="87"/>
      <c r="BI98" s="87"/>
      <c r="BJ98" s="87"/>
      <c r="BK98" s="87"/>
      <c r="BL98" s="87"/>
      <c r="BM98" s="324"/>
      <c r="BN98" s="87"/>
      <c r="BO98" s="87"/>
      <c r="BP98" s="87"/>
      <c r="BQ98" s="87"/>
      <c r="BR98" s="93"/>
      <c r="BS98" s="87"/>
      <c r="BT98" s="87"/>
      <c r="BU98" s="87"/>
      <c r="BV98" s="87"/>
      <c r="BW98" s="87"/>
      <c r="BX98" s="320"/>
      <c r="BY98" s="87"/>
      <c r="BZ98" s="87"/>
      <c r="CA98" s="87"/>
      <c r="CB98" s="87"/>
      <c r="CC98" s="87"/>
      <c r="CD98" s="320"/>
      <c r="CE98" s="87"/>
      <c r="CF98" s="87"/>
      <c r="CG98" s="87"/>
      <c r="CH98" s="87"/>
      <c r="CI98" s="87"/>
      <c r="CJ98" s="320"/>
      <c r="CK98" s="87"/>
      <c r="CL98" s="87"/>
      <c r="CM98" s="87"/>
      <c r="CN98" s="87"/>
      <c r="CO98" s="87"/>
      <c r="CP98" s="87"/>
      <c r="CQ98" s="87"/>
      <c r="CR98" s="87"/>
      <c r="CS98" s="87"/>
      <c r="CT98" s="87"/>
    </row>
    <row r="99" spans="1:98" ht="19.5" customHeight="1" x14ac:dyDescent="0.2">
      <c r="A99" s="87"/>
      <c r="B99" s="87"/>
      <c r="C99" s="87"/>
      <c r="D99" s="87"/>
      <c r="E99" s="93"/>
      <c r="F99" s="87"/>
      <c r="G99" s="327" t="s">
        <v>1360</v>
      </c>
      <c r="H99" s="328">
        <v>10735</v>
      </c>
      <c r="I99" s="327"/>
      <c r="J99" s="327"/>
      <c r="K99" s="93"/>
      <c r="L99" s="87"/>
      <c r="M99" s="327" t="s">
        <v>1360</v>
      </c>
      <c r="N99" s="328">
        <v>18325</v>
      </c>
      <c r="O99" s="327"/>
      <c r="P99" s="327"/>
      <c r="Q99" s="87"/>
      <c r="R99" s="87"/>
      <c r="S99" s="317"/>
      <c r="T99" s="318"/>
      <c r="U99" s="87"/>
      <c r="V99" s="87"/>
      <c r="W99" s="87"/>
      <c r="X99" s="87"/>
      <c r="Y99" s="87"/>
      <c r="Z99" s="87"/>
      <c r="AA99" s="87"/>
      <c r="AB99" s="87"/>
      <c r="AC99" s="324"/>
      <c r="AD99" s="87"/>
      <c r="AE99" s="87"/>
      <c r="AF99" s="87"/>
      <c r="AG99" s="87"/>
      <c r="AH99" s="320"/>
      <c r="AI99" s="87"/>
      <c r="AJ99" s="87"/>
      <c r="AK99" s="87"/>
      <c r="AL99" s="87"/>
      <c r="AM99" s="87"/>
      <c r="AN99" s="320"/>
      <c r="AO99" s="87"/>
      <c r="AP99" s="87"/>
      <c r="AQ99" s="87"/>
      <c r="AR99" s="87"/>
      <c r="AS99" s="87"/>
      <c r="AT99" s="93"/>
      <c r="AU99" s="87"/>
      <c r="AV99" s="87"/>
      <c r="AW99" s="87"/>
      <c r="AX99" s="87"/>
      <c r="AY99" s="87"/>
      <c r="AZ99" s="320"/>
      <c r="BA99" s="87"/>
      <c r="BB99" s="87"/>
      <c r="BC99" s="87"/>
      <c r="BD99" s="87"/>
      <c r="BE99" s="87"/>
      <c r="BF99" s="320"/>
      <c r="BG99" s="87"/>
      <c r="BH99" s="87"/>
      <c r="BI99" s="87"/>
      <c r="BJ99" s="87"/>
      <c r="BK99" s="87"/>
      <c r="BL99" s="87"/>
      <c r="BM99" s="324"/>
      <c r="BN99" s="87"/>
      <c r="BO99" s="87"/>
      <c r="BP99" s="87"/>
      <c r="BQ99" s="87"/>
      <c r="BR99" s="93"/>
      <c r="BS99" s="87"/>
      <c r="BT99" s="87"/>
      <c r="BU99" s="87"/>
      <c r="BV99" s="87"/>
      <c r="BW99" s="87"/>
      <c r="BX99" s="320"/>
      <c r="BY99" s="87"/>
      <c r="BZ99" s="87"/>
      <c r="CA99" s="87"/>
      <c r="CB99" s="87"/>
      <c r="CC99" s="87"/>
      <c r="CD99" s="320"/>
      <c r="CE99" s="87"/>
      <c r="CF99" s="87"/>
      <c r="CG99" s="87"/>
      <c r="CH99" s="87"/>
      <c r="CI99" s="87"/>
      <c r="CJ99" s="320"/>
      <c r="CK99" s="87"/>
      <c r="CL99" s="87"/>
      <c r="CM99" s="87"/>
      <c r="CN99" s="87"/>
      <c r="CO99" s="87"/>
      <c r="CP99" s="87"/>
      <c r="CQ99" s="87"/>
      <c r="CR99" s="87"/>
      <c r="CS99" s="87"/>
      <c r="CT99" s="87"/>
    </row>
    <row r="100" spans="1:98" ht="19.5" customHeight="1" x14ac:dyDescent="0.2">
      <c r="A100" s="87"/>
      <c r="B100" s="87"/>
      <c r="C100" s="87"/>
      <c r="D100" s="87"/>
      <c r="E100" s="93"/>
      <c r="F100" s="87"/>
      <c r="G100" s="327" t="s">
        <v>1361</v>
      </c>
      <c r="H100" s="343">
        <v>16652</v>
      </c>
      <c r="I100" s="327"/>
      <c r="J100" s="327"/>
      <c r="K100" s="93"/>
      <c r="L100" s="87"/>
      <c r="M100" s="327" t="s">
        <v>1361</v>
      </c>
      <c r="N100" s="328">
        <v>29824</v>
      </c>
      <c r="O100" s="327"/>
      <c r="P100" s="327"/>
      <c r="Q100" s="87"/>
      <c r="R100" s="87"/>
      <c r="S100" s="317"/>
      <c r="T100" s="318"/>
      <c r="U100" s="87"/>
      <c r="V100" s="87"/>
      <c r="W100" s="87"/>
      <c r="X100" s="87"/>
      <c r="Y100" s="87"/>
      <c r="Z100" s="87"/>
      <c r="AA100" s="87"/>
      <c r="AB100" s="87"/>
      <c r="AC100" s="324"/>
      <c r="AD100" s="87"/>
      <c r="AE100" s="87"/>
      <c r="AF100" s="87"/>
      <c r="AG100" s="87"/>
      <c r="AH100" s="320"/>
      <c r="AI100" s="87"/>
      <c r="AJ100" s="87"/>
      <c r="AK100" s="87"/>
      <c r="AL100" s="87"/>
      <c r="AM100" s="87"/>
      <c r="AN100" s="320"/>
      <c r="AO100" s="87"/>
      <c r="AP100" s="87"/>
      <c r="AQ100" s="87"/>
      <c r="AR100" s="87"/>
      <c r="AS100" s="87"/>
      <c r="AT100" s="93"/>
      <c r="AU100" s="87"/>
      <c r="AV100" s="87"/>
      <c r="AW100" s="87"/>
      <c r="AX100" s="87"/>
      <c r="AY100" s="87"/>
      <c r="AZ100" s="320"/>
      <c r="BA100" s="87"/>
      <c r="BB100" s="87"/>
      <c r="BC100" s="87"/>
      <c r="BD100" s="87"/>
      <c r="BE100" s="87"/>
      <c r="BF100" s="320"/>
      <c r="BG100" s="87"/>
      <c r="BH100" s="87"/>
      <c r="BI100" s="87"/>
      <c r="BJ100" s="87"/>
      <c r="BK100" s="87"/>
      <c r="BL100" s="87"/>
      <c r="BM100" s="324"/>
      <c r="BN100" s="87"/>
      <c r="BO100" s="87"/>
      <c r="BP100" s="87"/>
      <c r="BQ100" s="87"/>
      <c r="BR100" s="93"/>
      <c r="BS100" s="87"/>
      <c r="BT100" s="87"/>
      <c r="BU100" s="87"/>
      <c r="BV100" s="87"/>
      <c r="BW100" s="87"/>
      <c r="BX100" s="320"/>
      <c r="BY100" s="87"/>
      <c r="BZ100" s="87"/>
      <c r="CA100" s="87"/>
      <c r="CB100" s="87"/>
      <c r="CC100" s="87"/>
      <c r="CD100" s="320"/>
      <c r="CE100" s="87"/>
      <c r="CF100" s="87"/>
      <c r="CG100" s="87"/>
      <c r="CH100" s="87"/>
      <c r="CI100" s="87"/>
      <c r="CJ100" s="320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</row>
    <row r="101" spans="1:98" ht="19.5" customHeight="1" x14ac:dyDescent="0.2">
      <c r="A101" s="87"/>
      <c r="B101" s="87"/>
      <c r="C101" s="87"/>
      <c r="D101" s="87"/>
      <c r="E101" s="93"/>
      <c r="F101" s="87"/>
      <c r="G101" s="331" t="s">
        <v>1362</v>
      </c>
      <c r="H101" s="332">
        <v>10486</v>
      </c>
      <c r="I101" s="331"/>
      <c r="J101" s="331"/>
      <c r="K101" s="93"/>
      <c r="L101" s="87"/>
      <c r="M101" s="331" t="s">
        <v>1362</v>
      </c>
      <c r="N101" s="332">
        <v>24640</v>
      </c>
      <c r="O101" s="331"/>
      <c r="P101" s="331"/>
      <c r="Q101" s="87"/>
      <c r="R101" s="87"/>
      <c r="S101" s="317"/>
      <c r="T101" s="318"/>
      <c r="U101" s="87"/>
      <c r="V101" s="87"/>
      <c r="W101" s="87"/>
      <c r="X101" s="87"/>
      <c r="Y101" s="87"/>
      <c r="Z101" s="87"/>
      <c r="AA101" s="87"/>
      <c r="AB101" s="87"/>
      <c r="AC101" s="324"/>
      <c r="AD101" s="87"/>
      <c r="AE101" s="87"/>
      <c r="AF101" s="87"/>
      <c r="AG101" s="87"/>
      <c r="AH101" s="320"/>
      <c r="AI101" s="87"/>
      <c r="AJ101" s="87"/>
      <c r="AK101" s="87"/>
      <c r="AL101" s="87"/>
      <c r="AM101" s="87"/>
      <c r="AN101" s="320"/>
      <c r="AO101" s="87"/>
      <c r="AP101" s="87"/>
      <c r="AQ101" s="87"/>
      <c r="AR101" s="87"/>
      <c r="AS101" s="87"/>
      <c r="AT101" s="93"/>
      <c r="AU101" s="87"/>
      <c r="AV101" s="87"/>
      <c r="AW101" s="87"/>
      <c r="AX101" s="87"/>
      <c r="AY101" s="87"/>
      <c r="AZ101" s="320"/>
      <c r="BA101" s="87"/>
      <c r="BB101" s="87"/>
      <c r="BC101" s="87"/>
      <c r="BD101" s="87"/>
      <c r="BE101" s="87"/>
      <c r="BF101" s="320"/>
      <c r="BG101" s="87"/>
      <c r="BH101" s="87"/>
      <c r="BI101" s="87"/>
      <c r="BJ101" s="87"/>
      <c r="BK101" s="87"/>
      <c r="BL101" s="87"/>
      <c r="BM101" s="324"/>
      <c r="BN101" s="87"/>
      <c r="BO101" s="87"/>
      <c r="BP101" s="87"/>
      <c r="BQ101" s="87"/>
      <c r="BR101" s="93"/>
      <c r="BS101" s="87"/>
      <c r="BT101" s="87"/>
      <c r="BU101" s="87"/>
      <c r="BV101" s="87"/>
      <c r="BW101" s="87"/>
      <c r="BX101" s="320"/>
      <c r="BY101" s="87"/>
      <c r="BZ101" s="87"/>
      <c r="CA101" s="87"/>
      <c r="CB101" s="87"/>
      <c r="CC101" s="87"/>
      <c r="CD101" s="320"/>
      <c r="CE101" s="87"/>
      <c r="CF101" s="87"/>
      <c r="CG101" s="87"/>
      <c r="CH101" s="87"/>
      <c r="CI101" s="87"/>
      <c r="CJ101" s="320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</row>
    <row r="102" spans="1:98" ht="19.5" customHeight="1" x14ac:dyDescent="0.2">
      <c r="A102" s="87"/>
      <c r="B102" s="87"/>
      <c r="C102" s="87"/>
      <c r="D102" s="87"/>
      <c r="E102" s="93"/>
      <c r="F102" s="87"/>
      <c r="G102" s="327" t="s">
        <v>1335</v>
      </c>
      <c r="H102" s="328">
        <v>24489</v>
      </c>
      <c r="I102" s="328">
        <v>24594.83</v>
      </c>
      <c r="J102" s="328">
        <v>692</v>
      </c>
      <c r="K102" s="93"/>
      <c r="L102" s="87"/>
      <c r="M102" s="327" t="s">
        <v>1335</v>
      </c>
      <c r="N102" s="328">
        <v>60014</v>
      </c>
      <c r="O102" s="328">
        <v>57624.67</v>
      </c>
      <c r="P102" s="328">
        <v>763</v>
      </c>
      <c r="Q102" s="87"/>
      <c r="R102" s="87"/>
      <c r="S102" s="317"/>
      <c r="T102" s="318"/>
      <c r="U102" s="87"/>
      <c r="V102" s="87"/>
      <c r="W102" s="87"/>
      <c r="X102" s="87"/>
      <c r="Y102" s="87"/>
      <c r="Z102" s="87"/>
      <c r="AA102" s="87"/>
      <c r="AB102" s="87"/>
      <c r="AC102" s="324"/>
      <c r="AD102" s="87"/>
      <c r="AE102" s="87"/>
      <c r="AF102" s="87"/>
      <c r="AG102" s="87"/>
      <c r="AH102" s="320"/>
      <c r="AI102" s="87"/>
      <c r="AJ102" s="87"/>
      <c r="AK102" s="87"/>
      <c r="AL102" s="87"/>
      <c r="AM102" s="87"/>
      <c r="AN102" s="320"/>
      <c r="AO102" s="87"/>
      <c r="AP102" s="87"/>
      <c r="AQ102" s="87"/>
      <c r="AR102" s="87"/>
      <c r="AS102" s="87"/>
      <c r="AT102" s="93"/>
      <c r="AU102" s="87"/>
      <c r="AV102" s="87"/>
      <c r="AW102" s="87"/>
      <c r="AX102" s="87"/>
      <c r="AY102" s="87"/>
      <c r="AZ102" s="320"/>
      <c r="BA102" s="87"/>
      <c r="BB102" s="87"/>
      <c r="BC102" s="87"/>
      <c r="BD102" s="87"/>
      <c r="BE102" s="87"/>
      <c r="BF102" s="320"/>
      <c r="BG102" s="87"/>
      <c r="BH102" s="87"/>
      <c r="BI102" s="87"/>
      <c r="BJ102" s="87"/>
      <c r="BK102" s="87"/>
      <c r="BL102" s="87"/>
      <c r="BM102" s="324"/>
      <c r="BN102" s="87"/>
      <c r="BO102" s="87"/>
      <c r="BP102" s="87"/>
      <c r="BQ102" s="87"/>
      <c r="BR102" s="93"/>
      <c r="BS102" s="87"/>
      <c r="BT102" s="87"/>
      <c r="BU102" s="87"/>
      <c r="BV102" s="87"/>
      <c r="BW102" s="87"/>
      <c r="BX102" s="320"/>
      <c r="BY102" s="87"/>
      <c r="BZ102" s="87"/>
      <c r="CA102" s="87"/>
      <c r="CB102" s="87"/>
      <c r="CC102" s="87"/>
      <c r="CD102" s="320"/>
      <c r="CE102" s="87"/>
      <c r="CF102" s="87"/>
      <c r="CG102" s="87"/>
      <c r="CH102" s="87"/>
      <c r="CI102" s="87"/>
      <c r="CJ102" s="320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</row>
    <row r="103" spans="1:98" ht="19.5" customHeight="1" x14ac:dyDescent="0.2">
      <c r="A103" s="87"/>
      <c r="B103" s="87"/>
      <c r="C103" s="87"/>
      <c r="D103" s="87"/>
      <c r="E103" s="93"/>
      <c r="F103" s="87"/>
      <c r="G103" s="327" t="s">
        <v>1336</v>
      </c>
      <c r="H103" s="328">
        <v>21468</v>
      </c>
      <c r="I103" s="327"/>
      <c r="J103" s="327"/>
      <c r="K103" s="93"/>
      <c r="L103" s="87"/>
      <c r="M103" s="327" t="s">
        <v>1336</v>
      </c>
      <c r="N103" s="328">
        <v>54795</v>
      </c>
      <c r="O103" s="327"/>
      <c r="P103" s="327"/>
      <c r="Q103" s="87"/>
      <c r="R103" s="87"/>
      <c r="S103" s="317"/>
      <c r="T103" s="318"/>
      <c r="U103" s="87"/>
      <c r="V103" s="87"/>
      <c r="W103" s="87"/>
      <c r="X103" s="87"/>
      <c r="Y103" s="87"/>
      <c r="Z103" s="87"/>
      <c r="AA103" s="87"/>
      <c r="AB103" s="87"/>
      <c r="AC103" s="324"/>
      <c r="AD103" s="87"/>
      <c r="AE103" s="87"/>
      <c r="AF103" s="87"/>
      <c r="AG103" s="87"/>
      <c r="AH103" s="320"/>
      <c r="AI103" s="87"/>
      <c r="AJ103" s="87"/>
      <c r="AK103" s="87"/>
      <c r="AL103" s="87"/>
      <c r="AM103" s="87"/>
      <c r="AN103" s="320"/>
      <c r="AO103" s="87"/>
      <c r="AP103" s="87"/>
      <c r="AQ103" s="87"/>
      <c r="AR103" s="87"/>
      <c r="AS103" s="87"/>
      <c r="AT103" s="93"/>
      <c r="AU103" s="87"/>
      <c r="AV103" s="87"/>
      <c r="AW103" s="87"/>
      <c r="AX103" s="87"/>
      <c r="AY103" s="87"/>
      <c r="AZ103" s="320"/>
      <c r="BA103" s="87"/>
      <c r="BB103" s="87"/>
      <c r="BC103" s="87"/>
      <c r="BD103" s="87"/>
      <c r="BE103" s="87"/>
      <c r="BF103" s="320"/>
      <c r="BG103" s="87"/>
      <c r="BH103" s="87"/>
      <c r="BI103" s="87"/>
      <c r="BJ103" s="87"/>
      <c r="BK103" s="87"/>
      <c r="BL103" s="87"/>
      <c r="BM103" s="324"/>
      <c r="BN103" s="87"/>
      <c r="BO103" s="87"/>
      <c r="BP103" s="87"/>
      <c r="BQ103" s="87"/>
      <c r="BR103" s="93"/>
      <c r="BS103" s="87"/>
      <c r="BT103" s="87"/>
      <c r="BU103" s="87"/>
      <c r="BV103" s="87"/>
      <c r="BW103" s="87"/>
      <c r="BX103" s="320"/>
      <c r="BY103" s="87"/>
      <c r="BZ103" s="87"/>
      <c r="CA103" s="87"/>
      <c r="CB103" s="87"/>
      <c r="CC103" s="87"/>
      <c r="CD103" s="320"/>
      <c r="CE103" s="87"/>
      <c r="CF103" s="87"/>
      <c r="CG103" s="87"/>
      <c r="CH103" s="87"/>
      <c r="CI103" s="87"/>
      <c r="CJ103" s="320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</row>
    <row r="104" spans="1:98" ht="19.5" customHeight="1" x14ac:dyDescent="0.2">
      <c r="A104" s="87"/>
      <c r="B104" s="87"/>
      <c r="C104" s="87"/>
      <c r="D104" s="87"/>
      <c r="E104" s="93"/>
      <c r="F104" s="87"/>
      <c r="G104" s="327" t="s">
        <v>1337</v>
      </c>
      <c r="H104" s="328">
        <v>21782</v>
      </c>
      <c r="I104" s="327"/>
      <c r="J104" s="327"/>
      <c r="K104" s="93"/>
      <c r="L104" s="87"/>
      <c r="M104" s="327" t="s">
        <v>1337</v>
      </c>
      <c r="N104" s="328">
        <v>59788</v>
      </c>
      <c r="O104" s="327"/>
      <c r="P104" s="327"/>
      <c r="Q104" s="87"/>
      <c r="R104" s="87"/>
      <c r="S104" s="317"/>
      <c r="T104" s="318"/>
      <c r="U104" s="87"/>
      <c r="V104" s="87"/>
      <c r="W104" s="87"/>
      <c r="X104" s="87"/>
      <c r="Y104" s="87"/>
      <c r="Z104" s="87"/>
      <c r="AA104" s="87"/>
      <c r="AB104" s="87"/>
      <c r="AC104" s="324"/>
      <c r="AD104" s="87"/>
      <c r="AE104" s="87"/>
      <c r="AF104" s="87"/>
      <c r="AG104" s="87"/>
      <c r="AH104" s="320"/>
      <c r="AI104" s="87"/>
      <c r="AJ104" s="87"/>
      <c r="AK104" s="87"/>
      <c r="AL104" s="87"/>
      <c r="AM104" s="87"/>
      <c r="AN104" s="320"/>
      <c r="AO104" s="87"/>
      <c r="AP104" s="87"/>
      <c r="AQ104" s="87"/>
      <c r="AR104" s="87"/>
      <c r="AS104" s="87"/>
      <c r="AT104" s="93"/>
      <c r="AU104" s="87"/>
      <c r="AV104" s="87"/>
      <c r="AW104" s="87"/>
      <c r="AX104" s="87"/>
      <c r="AY104" s="87"/>
      <c r="AZ104" s="320"/>
      <c r="BA104" s="87"/>
      <c r="BB104" s="87"/>
      <c r="BC104" s="87"/>
      <c r="BD104" s="87"/>
      <c r="BE104" s="87"/>
      <c r="BF104" s="320"/>
      <c r="BG104" s="87"/>
      <c r="BH104" s="87"/>
      <c r="BI104" s="87"/>
      <c r="BJ104" s="87"/>
      <c r="BK104" s="87"/>
      <c r="BL104" s="87"/>
      <c r="BM104" s="324"/>
      <c r="BN104" s="87"/>
      <c r="BO104" s="87"/>
      <c r="BP104" s="87"/>
      <c r="BQ104" s="87"/>
      <c r="BR104" s="93"/>
      <c r="BS104" s="87"/>
      <c r="BT104" s="87"/>
      <c r="BU104" s="87"/>
      <c r="BV104" s="87"/>
      <c r="BW104" s="87"/>
      <c r="BX104" s="320"/>
      <c r="BY104" s="87"/>
      <c r="BZ104" s="87"/>
      <c r="CA104" s="87"/>
      <c r="CB104" s="87"/>
      <c r="CC104" s="87"/>
      <c r="CD104" s="320"/>
      <c r="CE104" s="87"/>
      <c r="CF104" s="87"/>
      <c r="CG104" s="87"/>
      <c r="CH104" s="87"/>
      <c r="CI104" s="87"/>
      <c r="CJ104" s="320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</row>
    <row r="105" spans="1:98" ht="19.5" customHeight="1" x14ac:dyDescent="0.2">
      <c r="A105" s="87"/>
      <c r="B105" s="87"/>
      <c r="C105" s="87"/>
      <c r="D105" s="87"/>
      <c r="E105" s="93"/>
      <c r="F105" s="87"/>
      <c r="G105" s="327" t="s">
        <v>1338</v>
      </c>
      <c r="H105" s="328">
        <v>19824</v>
      </c>
      <c r="I105" s="327"/>
      <c r="J105" s="327"/>
      <c r="K105" s="93"/>
      <c r="L105" s="87"/>
      <c r="M105" s="327" t="s">
        <v>1338</v>
      </c>
      <c r="N105" s="328">
        <v>65947</v>
      </c>
      <c r="O105" s="327"/>
      <c r="P105" s="327"/>
      <c r="Q105" s="87"/>
      <c r="R105" s="87"/>
      <c r="S105" s="317"/>
      <c r="T105" s="318"/>
      <c r="U105" s="87"/>
      <c r="V105" s="87"/>
      <c r="W105" s="87"/>
      <c r="X105" s="87"/>
      <c r="Y105" s="87"/>
      <c r="Z105" s="87"/>
      <c r="AA105" s="87"/>
      <c r="AB105" s="87"/>
      <c r="AC105" s="324"/>
      <c r="AD105" s="87"/>
      <c r="AE105" s="87"/>
      <c r="AF105" s="87"/>
      <c r="AG105" s="87"/>
      <c r="AH105" s="320"/>
      <c r="AI105" s="87"/>
      <c r="AJ105" s="87"/>
      <c r="AK105" s="87"/>
      <c r="AL105" s="87"/>
      <c r="AM105" s="87"/>
      <c r="AN105" s="320"/>
      <c r="AO105" s="87"/>
      <c r="AP105" s="87"/>
      <c r="AQ105" s="87"/>
      <c r="AR105" s="87"/>
      <c r="AS105" s="87"/>
      <c r="AT105" s="93"/>
      <c r="AU105" s="87"/>
      <c r="AV105" s="87"/>
      <c r="AW105" s="87"/>
      <c r="AX105" s="87"/>
      <c r="AY105" s="87"/>
      <c r="AZ105" s="320"/>
      <c r="BA105" s="87"/>
      <c r="BB105" s="87"/>
      <c r="BC105" s="87"/>
      <c r="BD105" s="87"/>
      <c r="BE105" s="87"/>
      <c r="BF105" s="320"/>
      <c r="BG105" s="87"/>
      <c r="BH105" s="87"/>
      <c r="BI105" s="87"/>
      <c r="BJ105" s="87"/>
      <c r="BK105" s="87"/>
      <c r="BL105" s="87"/>
      <c r="BM105" s="324"/>
      <c r="BN105" s="87"/>
      <c r="BO105" s="87"/>
      <c r="BP105" s="87"/>
      <c r="BQ105" s="87"/>
      <c r="BR105" s="93"/>
      <c r="BS105" s="87"/>
      <c r="BT105" s="87"/>
      <c r="BU105" s="87"/>
      <c r="BV105" s="87"/>
      <c r="BW105" s="87"/>
      <c r="BX105" s="320"/>
      <c r="BY105" s="87"/>
      <c r="BZ105" s="87"/>
      <c r="CA105" s="87"/>
      <c r="CB105" s="87"/>
      <c r="CC105" s="87"/>
      <c r="CD105" s="320"/>
      <c r="CE105" s="87"/>
      <c r="CF105" s="87"/>
      <c r="CG105" s="87"/>
      <c r="CH105" s="87"/>
      <c r="CI105" s="87"/>
      <c r="CJ105" s="320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</row>
    <row r="106" spans="1:98" ht="19.5" customHeight="1" x14ac:dyDescent="0.2">
      <c r="A106" s="87"/>
      <c r="B106" s="87"/>
      <c r="C106" s="87"/>
      <c r="D106" s="87"/>
      <c r="E106" s="93"/>
      <c r="F106" s="87"/>
      <c r="G106" s="327" t="s">
        <v>1351</v>
      </c>
      <c r="H106" s="328">
        <v>28517</v>
      </c>
      <c r="I106" s="327"/>
      <c r="J106" s="327"/>
      <c r="K106" s="93"/>
      <c r="L106" s="87"/>
      <c r="M106" s="327" t="s">
        <v>1351</v>
      </c>
      <c r="N106" s="328">
        <v>61496</v>
      </c>
      <c r="O106" s="327"/>
      <c r="P106" s="327"/>
      <c r="Q106" s="87"/>
      <c r="R106" s="87"/>
      <c r="S106" s="317"/>
      <c r="T106" s="318"/>
      <c r="U106" s="87"/>
      <c r="V106" s="87"/>
      <c r="W106" s="87"/>
      <c r="X106" s="87"/>
      <c r="Y106" s="87"/>
      <c r="Z106" s="87"/>
      <c r="AA106" s="87"/>
      <c r="AB106" s="87"/>
      <c r="AC106" s="324"/>
      <c r="AD106" s="87"/>
      <c r="AE106" s="87"/>
      <c r="AF106" s="87"/>
      <c r="AG106" s="87"/>
      <c r="AH106" s="320"/>
      <c r="AI106" s="87"/>
      <c r="AJ106" s="87"/>
      <c r="AK106" s="87"/>
      <c r="AL106" s="87"/>
      <c r="AM106" s="87"/>
      <c r="AN106" s="320"/>
      <c r="AO106" s="87"/>
      <c r="AP106" s="87"/>
      <c r="AQ106" s="87"/>
      <c r="AR106" s="87"/>
      <c r="AS106" s="87"/>
      <c r="AT106" s="93"/>
      <c r="AU106" s="87"/>
      <c r="AV106" s="87"/>
      <c r="AW106" s="87"/>
      <c r="AX106" s="87"/>
      <c r="AY106" s="87"/>
      <c r="AZ106" s="320"/>
      <c r="BA106" s="87"/>
      <c r="BB106" s="87"/>
      <c r="BC106" s="87"/>
      <c r="BD106" s="87"/>
      <c r="BE106" s="87"/>
      <c r="BF106" s="320"/>
      <c r="BG106" s="87"/>
      <c r="BH106" s="87"/>
      <c r="BI106" s="87"/>
      <c r="BJ106" s="87"/>
      <c r="BK106" s="87"/>
      <c r="BL106" s="87"/>
      <c r="BM106" s="324"/>
      <c r="BN106" s="87"/>
      <c r="BO106" s="87"/>
      <c r="BP106" s="87"/>
      <c r="BQ106" s="87"/>
      <c r="BR106" s="93"/>
      <c r="BS106" s="87"/>
      <c r="BT106" s="87"/>
      <c r="BU106" s="87"/>
      <c r="BV106" s="87"/>
      <c r="BW106" s="87"/>
      <c r="BX106" s="320"/>
      <c r="BY106" s="87"/>
      <c r="BZ106" s="87"/>
      <c r="CA106" s="87"/>
      <c r="CB106" s="87"/>
      <c r="CC106" s="87"/>
      <c r="CD106" s="320"/>
      <c r="CE106" s="87"/>
      <c r="CF106" s="87"/>
      <c r="CG106" s="87"/>
      <c r="CH106" s="87"/>
      <c r="CI106" s="87"/>
      <c r="CJ106" s="320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</row>
    <row r="107" spans="1:98" ht="19.5" customHeight="1" x14ac:dyDescent="0.2">
      <c r="A107" s="87"/>
      <c r="B107" s="87"/>
      <c r="C107" s="87"/>
      <c r="D107" s="87"/>
      <c r="E107" s="93"/>
      <c r="F107" s="87"/>
      <c r="G107" s="327" t="s">
        <v>1353</v>
      </c>
      <c r="H107" s="328">
        <v>20392</v>
      </c>
      <c r="I107" s="327"/>
      <c r="J107" s="327"/>
      <c r="K107" s="93"/>
      <c r="L107" s="87"/>
      <c r="M107" s="327" t="s">
        <v>1353</v>
      </c>
      <c r="N107" s="328">
        <v>64381</v>
      </c>
      <c r="O107" s="327"/>
      <c r="P107" s="327"/>
      <c r="Q107" s="87"/>
      <c r="R107" s="87"/>
      <c r="S107" s="317"/>
      <c r="T107" s="318"/>
      <c r="U107" s="87"/>
      <c r="V107" s="87"/>
      <c r="W107" s="87"/>
      <c r="X107" s="87"/>
      <c r="Y107" s="87"/>
      <c r="Z107" s="87"/>
      <c r="AA107" s="87"/>
      <c r="AB107" s="87"/>
      <c r="AC107" s="324"/>
      <c r="AD107" s="87"/>
      <c r="AE107" s="87"/>
      <c r="AF107" s="87"/>
      <c r="AG107" s="87"/>
      <c r="AH107" s="320"/>
      <c r="AI107" s="87"/>
      <c r="AJ107" s="87"/>
      <c r="AK107" s="87"/>
      <c r="AL107" s="87"/>
      <c r="AM107" s="87"/>
      <c r="AN107" s="320"/>
      <c r="AO107" s="87"/>
      <c r="AP107" s="87"/>
      <c r="AQ107" s="87"/>
      <c r="AR107" s="87"/>
      <c r="AS107" s="87"/>
      <c r="AT107" s="93"/>
      <c r="AU107" s="87"/>
      <c r="AV107" s="87"/>
      <c r="AW107" s="87"/>
      <c r="AX107" s="87"/>
      <c r="AY107" s="87"/>
      <c r="AZ107" s="320"/>
      <c r="BA107" s="87"/>
      <c r="BB107" s="87"/>
      <c r="BC107" s="87"/>
      <c r="BD107" s="87"/>
      <c r="BE107" s="87"/>
      <c r="BF107" s="320"/>
      <c r="BG107" s="87"/>
      <c r="BH107" s="87"/>
      <c r="BI107" s="87"/>
      <c r="BJ107" s="87"/>
      <c r="BK107" s="87"/>
      <c r="BL107" s="87"/>
      <c r="BM107" s="324"/>
      <c r="BN107" s="87"/>
      <c r="BO107" s="87"/>
      <c r="BP107" s="87"/>
      <c r="BQ107" s="87"/>
      <c r="BR107" s="93"/>
      <c r="BS107" s="87"/>
      <c r="BT107" s="87"/>
      <c r="BU107" s="87"/>
      <c r="BV107" s="87"/>
      <c r="BW107" s="87"/>
      <c r="BX107" s="320"/>
      <c r="BY107" s="87"/>
      <c r="BZ107" s="87"/>
      <c r="CA107" s="87"/>
      <c r="CB107" s="87"/>
      <c r="CC107" s="87"/>
      <c r="CD107" s="320"/>
      <c r="CE107" s="87"/>
      <c r="CF107" s="87"/>
      <c r="CG107" s="87"/>
      <c r="CH107" s="87"/>
      <c r="CI107" s="87"/>
      <c r="CJ107" s="320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</row>
    <row r="108" spans="1:98" ht="19.5" customHeight="1" x14ac:dyDescent="0.2">
      <c r="A108" s="87"/>
      <c r="B108" s="87"/>
      <c r="C108" s="87"/>
      <c r="D108" s="87"/>
      <c r="E108" s="93"/>
      <c r="F108" s="87"/>
      <c r="G108" s="327" t="s">
        <v>1363</v>
      </c>
      <c r="H108" s="328">
        <v>24379</v>
      </c>
      <c r="I108" s="327"/>
      <c r="J108" s="327"/>
      <c r="K108" s="93"/>
      <c r="L108" s="87"/>
      <c r="M108" s="327" t="s">
        <v>1363</v>
      </c>
      <c r="N108" s="328">
        <v>49374</v>
      </c>
      <c r="O108" s="327"/>
      <c r="P108" s="327"/>
      <c r="Q108" s="87"/>
      <c r="R108" s="87"/>
      <c r="S108" s="317"/>
      <c r="T108" s="318"/>
      <c r="U108" s="87"/>
      <c r="V108" s="87"/>
      <c r="W108" s="87"/>
      <c r="X108" s="87"/>
      <c r="Y108" s="87"/>
      <c r="Z108" s="87"/>
      <c r="AA108" s="87"/>
      <c r="AB108" s="87"/>
      <c r="AC108" s="324"/>
      <c r="AD108" s="87"/>
      <c r="AE108" s="87"/>
      <c r="AF108" s="87"/>
      <c r="AG108" s="87"/>
      <c r="AH108" s="320"/>
      <c r="AI108" s="87"/>
      <c r="AJ108" s="87"/>
      <c r="AK108" s="87"/>
      <c r="AL108" s="87"/>
      <c r="AM108" s="87"/>
      <c r="AN108" s="320"/>
      <c r="AO108" s="87"/>
      <c r="AP108" s="87"/>
      <c r="AQ108" s="87"/>
      <c r="AR108" s="87"/>
      <c r="AS108" s="87"/>
      <c r="AT108" s="93"/>
      <c r="AU108" s="87"/>
      <c r="AV108" s="87"/>
      <c r="AW108" s="87"/>
      <c r="AX108" s="87"/>
      <c r="AY108" s="87"/>
      <c r="AZ108" s="320"/>
      <c r="BA108" s="87"/>
      <c r="BB108" s="87"/>
      <c r="BC108" s="87"/>
      <c r="BD108" s="87"/>
      <c r="BE108" s="87"/>
      <c r="BF108" s="320"/>
      <c r="BG108" s="87"/>
      <c r="BH108" s="87"/>
      <c r="BI108" s="87"/>
      <c r="BJ108" s="87"/>
      <c r="BK108" s="87"/>
      <c r="BL108" s="87"/>
      <c r="BM108" s="324"/>
      <c r="BN108" s="87"/>
      <c r="BO108" s="87"/>
      <c r="BP108" s="87"/>
      <c r="BQ108" s="87"/>
      <c r="BR108" s="93"/>
      <c r="BS108" s="87"/>
      <c r="BT108" s="87"/>
      <c r="BU108" s="87"/>
      <c r="BV108" s="87"/>
      <c r="BW108" s="87"/>
      <c r="BX108" s="320"/>
      <c r="BY108" s="87"/>
      <c r="BZ108" s="87"/>
      <c r="CA108" s="87"/>
      <c r="CB108" s="87"/>
      <c r="CC108" s="87"/>
      <c r="CD108" s="320"/>
      <c r="CE108" s="87"/>
      <c r="CF108" s="87"/>
      <c r="CG108" s="87"/>
      <c r="CH108" s="87"/>
      <c r="CI108" s="87"/>
      <c r="CJ108" s="320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</row>
    <row r="109" spans="1:98" ht="19.5" customHeight="1" x14ac:dyDescent="0.2">
      <c r="A109" s="87"/>
      <c r="B109" s="87"/>
      <c r="C109" s="87"/>
      <c r="D109" s="87"/>
      <c r="E109" s="93"/>
      <c r="F109" s="87"/>
      <c r="G109" s="327" t="s">
        <v>1364</v>
      </c>
      <c r="H109" s="328">
        <v>25696</v>
      </c>
      <c r="I109" s="327"/>
      <c r="J109" s="327"/>
      <c r="K109" s="93"/>
      <c r="L109" s="87"/>
      <c r="M109" s="327" t="s">
        <v>1364</v>
      </c>
      <c r="N109" s="328">
        <v>46191</v>
      </c>
      <c r="O109" s="327"/>
      <c r="P109" s="327"/>
      <c r="Q109" s="87"/>
      <c r="R109" s="87"/>
      <c r="S109" s="317"/>
      <c r="T109" s="318"/>
      <c r="U109" s="87"/>
      <c r="V109" s="87"/>
      <c r="W109" s="87"/>
      <c r="X109" s="87"/>
      <c r="Y109" s="87"/>
      <c r="Z109" s="87"/>
      <c r="AA109" s="87"/>
      <c r="AB109" s="87"/>
      <c r="AC109" s="324"/>
      <c r="AD109" s="87"/>
      <c r="AE109" s="87"/>
      <c r="AF109" s="87"/>
      <c r="AG109" s="87"/>
      <c r="AH109" s="320"/>
      <c r="AI109" s="87"/>
      <c r="AJ109" s="87"/>
      <c r="AK109" s="87"/>
      <c r="AL109" s="87"/>
      <c r="AM109" s="87"/>
      <c r="AN109" s="320"/>
      <c r="AO109" s="87"/>
      <c r="AP109" s="87"/>
      <c r="AQ109" s="87"/>
      <c r="AR109" s="87"/>
      <c r="AS109" s="87"/>
      <c r="AT109" s="93"/>
      <c r="AU109" s="87"/>
      <c r="AV109" s="87"/>
      <c r="AW109" s="87"/>
      <c r="AX109" s="87"/>
      <c r="AY109" s="87"/>
      <c r="AZ109" s="320"/>
      <c r="BA109" s="87"/>
      <c r="BB109" s="87"/>
      <c r="BC109" s="87"/>
      <c r="BD109" s="87"/>
      <c r="BE109" s="87"/>
      <c r="BF109" s="320"/>
      <c r="BG109" s="87"/>
      <c r="BH109" s="87"/>
      <c r="BI109" s="87"/>
      <c r="BJ109" s="87"/>
      <c r="BK109" s="87"/>
      <c r="BL109" s="87"/>
      <c r="BM109" s="324"/>
      <c r="BN109" s="87"/>
      <c r="BO109" s="87"/>
      <c r="BP109" s="87"/>
      <c r="BQ109" s="87"/>
      <c r="BR109" s="93"/>
      <c r="BS109" s="87"/>
      <c r="BT109" s="87"/>
      <c r="BU109" s="87"/>
      <c r="BV109" s="87"/>
      <c r="BW109" s="87"/>
      <c r="BX109" s="320"/>
      <c r="BY109" s="87"/>
      <c r="BZ109" s="87"/>
      <c r="CA109" s="87"/>
      <c r="CB109" s="87"/>
      <c r="CC109" s="87"/>
      <c r="CD109" s="320"/>
      <c r="CE109" s="87"/>
      <c r="CF109" s="87"/>
      <c r="CG109" s="87"/>
      <c r="CH109" s="87"/>
      <c r="CI109" s="87"/>
      <c r="CJ109" s="320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</row>
    <row r="110" spans="1:98" ht="19.5" customHeight="1" x14ac:dyDescent="0.2">
      <c r="A110" s="87"/>
      <c r="B110" s="87"/>
      <c r="C110" s="87"/>
      <c r="D110" s="87"/>
      <c r="E110" s="93"/>
      <c r="F110" s="87"/>
      <c r="G110" s="327" t="s">
        <v>1365</v>
      </c>
      <c r="H110" s="328">
        <v>23688</v>
      </c>
      <c r="I110" s="327"/>
      <c r="J110" s="327"/>
      <c r="K110" s="93"/>
      <c r="L110" s="87"/>
      <c r="M110" s="327" t="s">
        <v>1365</v>
      </c>
      <c r="N110" s="328">
        <v>52651</v>
      </c>
      <c r="O110" s="327"/>
      <c r="P110" s="327"/>
      <c r="Q110" s="87"/>
      <c r="R110" s="87"/>
      <c r="S110" s="317"/>
      <c r="T110" s="318"/>
      <c r="U110" s="87"/>
      <c r="V110" s="87"/>
      <c r="W110" s="87"/>
      <c r="X110" s="87"/>
      <c r="Y110" s="87"/>
      <c r="Z110" s="87"/>
      <c r="AA110" s="87"/>
      <c r="AB110" s="87"/>
      <c r="AC110" s="324"/>
      <c r="AD110" s="87"/>
      <c r="AE110" s="87"/>
      <c r="AF110" s="87"/>
      <c r="AG110" s="87"/>
      <c r="AH110" s="320"/>
      <c r="AI110" s="87"/>
      <c r="AJ110" s="87"/>
      <c r="AK110" s="87"/>
      <c r="AL110" s="87"/>
      <c r="AM110" s="87"/>
      <c r="AN110" s="320"/>
      <c r="AO110" s="87"/>
      <c r="AP110" s="87"/>
      <c r="AQ110" s="87"/>
      <c r="AR110" s="87"/>
      <c r="AS110" s="87"/>
      <c r="AT110" s="93"/>
      <c r="AU110" s="87"/>
      <c r="AV110" s="87"/>
      <c r="AW110" s="87"/>
      <c r="AX110" s="87"/>
      <c r="AY110" s="87"/>
      <c r="AZ110" s="320"/>
      <c r="BA110" s="87"/>
      <c r="BB110" s="87"/>
      <c r="BC110" s="87"/>
      <c r="BD110" s="87"/>
      <c r="BE110" s="87"/>
      <c r="BF110" s="320"/>
      <c r="BG110" s="87"/>
      <c r="BH110" s="87"/>
      <c r="BI110" s="87"/>
      <c r="BJ110" s="87"/>
      <c r="BK110" s="87"/>
      <c r="BL110" s="87"/>
      <c r="BM110" s="324"/>
      <c r="BN110" s="87"/>
      <c r="BO110" s="87"/>
      <c r="BP110" s="87"/>
      <c r="BQ110" s="87"/>
      <c r="BR110" s="93"/>
      <c r="BS110" s="87"/>
      <c r="BT110" s="87"/>
      <c r="BU110" s="87"/>
      <c r="BV110" s="87"/>
      <c r="BW110" s="87"/>
      <c r="BX110" s="320"/>
      <c r="BY110" s="87"/>
      <c r="BZ110" s="87"/>
      <c r="CA110" s="87"/>
      <c r="CB110" s="87"/>
      <c r="CC110" s="87"/>
      <c r="CD110" s="320"/>
      <c r="CE110" s="87"/>
      <c r="CF110" s="87"/>
      <c r="CG110" s="87"/>
      <c r="CH110" s="87"/>
      <c r="CI110" s="87"/>
      <c r="CJ110" s="320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</row>
    <row r="111" spans="1:98" ht="19.5" customHeight="1" x14ac:dyDescent="0.2">
      <c r="A111" s="87"/>
      <c r="B111" s="87"/>
      <c r="C111" s="87"/>
      <c r="D111" s="87"/>
      <c r="E111" s="93"/>
      <c r="F111" s="87"/>
      <c r="G111" s="327" t="s">
        <v>1366</v>
      </c>
      <c r="H111" s="328">
        <v>23213</v>
      </c>
      <c r="I111" s="327"/>
      <c r="J111" s="327"/>
      <c r="K111" s="93"/>
      <c r="L111" s="87"/>
      <c r="M111" s="327" t="s">
        <v>1366</v>
      </c>
      <c r="N111" s="328">
        <v>55905</v>
      </c>
      <c r="O111" s="327"/>
      <c r="P111" s="327"/>
      <c r="Q111" s="87"/>
      <c r="R111" s="87"/>
      <c r="S111" s="317"/>
      <c r="T111" s="318"/>
      <c r="U111" s="87"/>
      <c r="V111" s="87"/>
      <c r="W111" s="87"/>
      <c r="X111" s="87"/>
      <c r="Y111" s="87"/>
      <c r="Z111" s="87"/>
      <c r="AA111" s="87"/>
      <c r="AB111" s="87"/>
      <c r="AC111" s="324"/>
      <c r="AD111" s="87"/>
      <c r="AE111" s="87"/>
      <c r="AF111" s="87"/>
      <c r="AG111" s="87"/>
      <c r="AH111" s="320"/>
      <c r="AI111" s="87"/>
      <c r="AJ111" s="87"/>
      <c r="AK111" s="87"/>
      <c r="AL111" s="87"/>
      <c r="AM111" s="87"/>
      <c r="AN111" s="320"/>
      <c r="AO111" s="87"/>
      <c r="AP111" s="87"/>
      <c r="AQ111" s="87"/>
      <c r="AR111" s="87"/>
      <c r="AS111" s="87"/>
      <c r="AT111" s="93"/>
      <c r="AU111" s="87"/>
      <c r="AV111" s="87"/>
      <c r="AW111" s="87"/>
      <c r="AX111" s="87"/>
      <c r="AY111" s="87"/>
      <c r="AZ111" s="320"/>
      <c r="BA111" s="87"/>
      <c r="BB111" s="87"/>
      <c r="BC111" s="87"/>
      <c r="BD111" s="87"/>
      <c r="BE111" s="87"/>
      <c r="BF111" s="320"/>
      <c r="BG111" s="87"/>
      <c r="BH111" s="87"/>
      <c r="BI111" s="87"/>
      <c r="BJ111" s="87"/>
      <c r="BK111" s="87"/>
      <c r="BL111" s="87"/>
      <c r="BM111" s="324"/>
      <c r="BN111" s="87"/>
      <c r="BO111" s="87"/>
      <c r="BP111" s="87"/>
      <c r="BQ111" s="87"/>
      <c r="BR111" s="93"/>
      <c r="BS111" s="87"/>
      <c r="BT111" s="87"/>
      <c r="BU111" s="87"/>
      <c r="BV111" s="87"/>
      <c r="BW111" s="87"/>
      <c r="BX111" s="320"/>
      <c r="BY111" s="87"/>
      <c r="BZ111" s="87"/>
      <c r="CA111" s="87"/>
      <c r="CB111" s="87"/>
      <c r="CC111" s="87"/>
      <c r="CD111" s="320"/>
      <c r="CE111" s="87"/>
      <c r="CF111" s="87"/>
      <c r="CG111" s="87"/>
      <c r="CH111" s="87"/>
      <c r="CI111" s="87"/>
      <c r="CJ111" s="320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</row>
    <row r="112" spans="1:98" ht="19.5" customHeight="1" x14ac:dyDescent="0.2">
      <c r="A112" s="87"/>
      <c r="B112" s="87"/>
      <c r="C112" s="87"/>
      <c r="D112" s="87"/>
      <c r="E112" s="93"/>
      <c r="F112" s="87"/>
      <c r="G112" s="327" t="s">
        <v>1367</v>
      </c>
      <c r="H112" s="328">
        <v>36654</v>
      </c>
      <c r="I112" s="327"/>
      <c r="J112" s="327"/>
      <c r="K112" s="93"/>
      <c r="L112" s="87"/>
      <c r="M112" s="327" t="s">
        <v>1367</v>
      </c>
      <c r="N112" s="328">
        <v>58282</v>
      </c>
      <c r="O112" s="327"/>
      <c r="P112" s="327"/>
      <c r="Q112" s="87"/>
      <c r="R112" s="87"/>
      <c r="S112" s="317"/>
      <c r="T112" s="318"/>
      <c r="U112" s="87"/>
      <c r="V112" s="87"/>
      <c r="W112" s="87"/>
      <c r="X112" s="87"/>
      <c r="Y112" s="87"/>
      <c r="Z112" s="87"/>
      <c r="AA112" s="87"/>
      <c r="AB112" s="87"/>
      <c r="AC112" s="324"/>
      <c r="AD112" s="87"/>
      <c r="AE112" s="87"/>
      <c r="AF112" s="87"/>
      <c r="AG112" s="87"/>
      <c r="AH112" s="320"/>
      <c r="AI112" s="87"/>
      <c r="AJ112" s="87"/>
      <c r="AK112" s="87"/>
      <c r="AL112" s="87"/>
      <c r="AM112" s="87"/>
      <c r="AN112" s="320"/>
      <c r="AO112" s="87"/>
      <c r="AP112" s="87"/>
      <c r="AQ112" s="87"/>
      <c r="AR112" s="87"/>
      <c r="AS112" s="87"/>
      <c r="AT112" s="93"/>
      <c r="AU112" s="87"/>
      <c r="AV112" s="87"/>
      <c r="AW112" s="87"/>
      <c r="AX112" s="87"/>
      <c r="AY112" s="87"/>
      <c r="AZ112" s="320"/>
      <c r="BA112" s="87"/>
      <c r="BB112" s="87"/>
      <c r="BC112" s="87"/>
      <c r="BD112" s="87"/>
      <c r="BE112" s="87"/>
      <c r="BF112" s="320"/>
      <c r="BG112" s="87"/>
      <c r="BH112" s="87"/>
      <c r="BI112" s="87"/>
      <c r="BJ112" s="87"/>
      <c r="BK112" s="87"/>
      <c r="BL112" s="87"/>
      <c r="BM112" s="324"/>
      <c r="BN112" s="87"/>
      <c r="BO112" s="87"/>
      <c r="BP112" s="87"/>
      <c r="BQ112" s="87"/>
      <c r="BR112" s="93"/>
      <c r="BS112" s="87"/>
      <c r="BT112" s="87"/>
      <c r="BU112" s="87"/>
      <c r="BV112" s="87"/>
      <c r="BW112" s="87"/>
      <c r="BX112" s="320"/>
      <c r="BY112" s="87"/>
      <c r="BZ112" s="87"/>
      <c r="CA112" s="87"/>
      <c r="CB112" s="87"/>
      <c r="CC112" s="87"/>
      <c r="CD112" s="320"/>
      <c r="CE112" s="87"/>
      <c r="CF112" s="87"/>
      <c r="CG112" s="87"/>
      <c r="CH112" s="87"/>
      <c r="CI112" s="87"/>
      <c r="CJ112" s="320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</row>
    <row r="113" spans="1:98" ht="19.5" customHeight="1" x14ac:dyDescent="0.2">
      <c r="A113" s="87"/>
      <c r="B113" s="87"/>
      <c r="C113" s="87"/>
      <c r="D113" s="87"/>
      <c r="E113" s="93"/>
      <c r="F113" s="87"/>
      <c r="G113" s="331" t="s">
        <v>1368</v>
      </c>
      <c r="H113" s="332">
        <v>25036</v>
      </c>
      <c r="I113" s="331"/>
      <c r="J113" s="331"/>
      <c r="K113" s="93"/>
      <c r="L113" s="87"/>
      <c r="M113" s="331" t="s">
        <v>1368</v>
      </c>
      <c r="N113" s="332">
        <v>62672</v>
      </c>
      <c r="O113" s="331"/>
      <c r="P113" s="331"/>
      <c r="Q113" s="87"/>
      <c r="R113" s="87"/>
      <c r="S113" s="317"/>
      <c r="T113" s="318"/>
      <c r="U113" s="87"/>
      <c r="V113" s="87"/>
      <c r="W113" s="87"/>
      <c r="X113" s="87"/>
      <c r="Y113" s="87"/>
      <c r="Z113" s="87"/>
      <c r="AA113" s="87"/>
      <c r="AB113" s="87"/>
      <c r="AC113" s="324"/>
      <c r="AD113" s="87"/>
      <c r="AE113" s="87"/>
      <c r="AF113" s="87"/>
      <c r="AG113" s="87"/>
      <c r="AH113" s="320"/>
      <c r="AI113" s="87"/>
      <c r="AJ113" s="87"/>
      <c r="AK113" s="87"/>
      <c r="AL113" s="87"/>
      <c r="AM113" s="87"/>
      <c r="AN113" s="320"/>
      <c r="AO113" s="87"/>
      <c r="AP113" s="87"/>
      <c r="AQ113" s="87"/>
      <c r="AR113" s="87"/>
      <c r="AS113" s="87"/>
      <c r="AT113" s="93"/>
      <c r="AU113" s="87"/>
      <c r="AV113" s="87"/>
      <c r="AW113" s="87"/>
      <c r="AX113" s="87"/>
      <c r="AY113" s="87"/>
      <c r="AZ113" s="320"/>
      <c r="BA113" s="87"/>
      <c r="BB113" s="87"/>
      <c r="BC113" s="87"/>
      <c r="BD113" s="87"/>
      <c r="BE113" s="87"/>
      <c r="BF113" s="320"/>
      <c r="BG113" s="87"/>
      <c r="BH113" s="87"/>
      <c r="BI113" s="87"/>
      <c r="BJ113" s="87"/>
      <c r="BK113" s="87"/>
      <c r="BL113" s="87"/>
      <c r="BM113" s="324"/>
      <c r="BN113" s="87"/>
      <c r="BO113" s="87"/>
      <c r="BP113" s="87"/>
      <c r="BQ113" s="87"/>
      <c r="BR113" s="93"/>
      <c r="BS113" s="87"/>
      <c r="BT113" s="87"/>
      <c r="BU113" s="87"/>
      <c r="BV113" s="87"/>
      <c r="BW113" s="87"/>
      <c r="BX113" s="320"/>
      <c r="BY113" s="87"/>
      <c r="BZ113" s="87"/>
      <c r="CA113" s="87"/>
      <c r="CB113" s="87"/>
      <c r="CC113" s="87"/>
      <c r="CD113" s="320"/>
      <c r="CE113" s="87"/>
      <c r="CF113" s="87"/>
      <c r="CG113" s="87"/>
      <c r="CH113" s="87"/>
      <c r="CI113" s="87"/>
      <c r="CJ113" s="320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</row>
    <row r="114" spans="1:98" ht="19.5" customHeight="1" x14ac:dyDescent="0.2">
      <c r="A114" s="87"/>
      <c r="B114" s="87"/>
      <c r="C114" s="87"/>
      <c r="D114" s="87"/>
      <c r="E114" s="93"/>
      <c r="F114" s="87"/>
      <c r="G114" s="327" t="s">
        <v>1339</v>
      </c>
      <c r="H114" s="328">
        <v>3</v>
      </c>
      <c r="I114" s="328">
        <v>0</v>
      </c>
      <c r="J114" s="327"/>
      <c r="K114" s="93"/>
      <c r="L114" s="87"/>
      <c r="M114" s="327" t="s">
        <v>1339</v>
      </c>
      <c r="N114" s="328">
        <v>3</v>
      </c>
      <c r="O114" s="328">
        <v>0</v>
      </c>
      <c r="P114" s="327"/>
      <c r="Q114" s="87"/>
      <c r="R114" s="87"/>
      <c r="S114" s="317"/>
      <c r="T114" s="318"/>
      <c r="U114" s="87"/>
      <c r="V114" s="87"/>
      <c r="W114" s="87"/>
      <c r="X114" s="87"/>
      <c r="Y114" s="87"/>
      <c r="Z114" s="87"/>
      <c r="AA114" s="87"/>
      <c r="AB114" s="87"/>
      <c r="AC114" s="324"/>
      <c r="AD114" s="87"/>
      <c r="AE114" s="87"/>
      <c r="AF114" s="87"/>
      <c r="AG114" s="87"/>
      <c r="AH114" s="320"/>
      <c r="AI114" s="87"/>
      <c r="AJ114" s="87"/>
      <c r="AK114" s="87"/>
      <c r="AL114" s="87"/>
      <c r="AM114" s="87"/>
      <c r="AN114" s="320"/>
      <c r="AO114" s="87"/>
      <c r="AP114" s="87"/>
      <c r="AQ114" s="87"/>
      <c r="AR114" s="87"/>
      <c r="AS114" s="87"/>
      <c r="AT114" s="93"/>
      <c r="AU114" s="87"/>
      <c r="AV114" s="87"/>
      <c r="AW114" s="87"/>
      <c r="AX114" s="87"/>
      <c r="AY114" s="87"/>
      <c r="AZ114" s="320"/>
      <c r="BA114" s="87"/>
      <c r="BB114" s="87"/>
      <c r="BC114" s="87"/>
      <c r="BD114" s="87"/>
      <c r="BE114" s="87"/>
      <c r="BF114" s="320"/>
      <c r="BG114" s="87"/>
      <c r="BH114" s="87"/>
      <c r="BI114" s="87"/>
      <c r="BJ114" s="87"/>
      <c r="BK114" s="87"/>
      <c r="BL114" s="87"/>
      <c r="BM114" s="324"/>
      <c r="BN114" s="87"/>
      <c r="BO114" s="87"/>
      <c r="BP114" s="87"/>
      <c r="BQ114" s="87"/>
      <c r="BR114" s="93"/>
      <c r="BS114" s="87"/>
      <c r="BT114" s="87"/>
      <c r="BU114" s="87"/>
      <c r="BV114" s="87"/>
      <c r="BW114" s="87"/>
      <c r="BX114" s="320"/>
      <c r="BY114" s="87"/>
      <c r="BZ114" s="87"/>
      <c r="CA114" s="87"/>
      <c r="CB114" s="87"/>
      <c r="CC114" s="87"/>
      <c r="CD114" s="320"/>
      <c r="CE114" s="87"/>
      <c r="CF114" s="87"/>
      <c r="CG114" s="87"/>
      <c r="CH114" s="87"/>
      <c r="CI114" s="87"/>
      <c r="CJ114" s="320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</row>
    <row r="115" spans="1:98" ht="19.5" customHeight="1" x14ac:dyDescent="0.2">
      <c r="A115" s="87"/>
      <c r="B115" s="87"/>
      <c r="C115" s="87"/>
      <c r="D115" s="87"/>
      <c r="E115" s="93"/>
      <c r="F115" s="87"/>
      <c r="G115" s="327" t="s">
        <v>1341</v>
      </c>
      <c r="H115" s="328">
        <v>-5</v>
      </c>
      <c r="I115" s="327"/>
      <c r="J115" s="327"/>
      <c r="K115" s="93"/>
      <c r="L115" s="87"/>
      <c r="M115" s="327" t="s">
        <v>1341</v>
      </c>
      <c r="N115" s="328">
        <v>-5</v>
      </c>
      <c r="O115" s="327"/>
      <c r="P115" s="327"/>
      <c r="Q115" s="87"/>
      <c r="R115" s="87"/>
      <c r="S115" s="317"/>
      <c r="T115" s="318"/>
      <c r="U115" s="87"/>
      <c r="V115" s="87"/>
      <c r="W115" s="87"/>
      <c r="X115" s="87"/>
      <c r="Y115" s="87"/>
      <c r="Z115" s="87"/>
      <c r="AA115" s="87"/>
      <c r="AB115" s="87"/>
      <c r="AC115" s="324"/>
      <c r="AD115" s="87"/>
      <c r="AE115" s="87"/>
      <c r="AF115" s="87"/>
      <c r="AG115" s="87"/>
      <c r="AH115" s="320"/>
      <c r="AI115" s="87"/>
      <c r="AJ115" s="87"/>
      <c r="AK115" s="87"/>
      <c r="AL115" s="87"/>
      <c r="AM115" s="87"/>
      <c r="AN115" s="320"/>
      <c r="AO115" s="87"/>
      <c r="AP115" s="87"/>
      <c r="AQ115" s="87"/>
      <c r="AR115" s="87"/>
      <c r="AS115" s="87"/>
      <c r="AT115" s="93"/>
      <c r="AU115" s="87"/>
      <c r="AV115" s="87"/>
      <c r="AW115" s="87"/>
      <c r="AX115" s="87"/>
      <c r="AY115" s="87"/>
      <c r="AZ115" s="320"/>
      <c r="BA115" s="87"/>
      <c r="BB115" s="87"/>
      <c r="BC115" s="87"/>
      <c r="BD115" s="87"/>
      <c r="BE115" s="87"/>
      <c r="BF115" s="320"/>
      <c r="BG115" s="87"/>
      <c r="BH115" s="87"/>
      <c r="BI115" s="87"/>
      <c r="BJ115" s="87"/>
      <c r="BK115" s="87"/>
      <c r="BL115" s="87"/>
      <c r="BM115" s="324"/>
      <c r="BN115" s="87"/>
      <c r="BO115" s="87"/>
      <c r="BP115" s="87"/>
      <c r="BQ115" s="87"/>
      <c r="BR115" s="93"/>
      <c r="BS115" s="87"/>
      <c r="BT115" s="87"/>
      <c r="BU115" s="87"/>
      <c r="BV115" s="87"/>
      <c r="BW115" s="87"/>
      <c r="BX115" s="320"/>
      <c r="BY115" s="87"/>
      <c r="BZ115" s="87"/>
      <c r="CA115" s="87"/>
      <c r="CB115" s="87"/>
      <c r="CC115" s="87"/>
      <c r="CD115" s="320"/>
      <c r="CE115" s="87"/>
      <c r="CF115" s="87"/>
      <c r="CG115" s="87"/>
      <c r="CH115" s="87"/>
      <c r="CI115" s="87"/>
      <c r="CJ115" s="320"/>
      <c r="CK115" s="87"/>
      <c r="CL115" s="87"/>
      <c r="CM115" s="87"/>
      <c r="CN115" s="87"/>
      <c r="CO115" s="87"/>
      <c r="CP115" s="87"/>
      <c r="CQ115" s="87"/>
      <c r="CR115" s="87"/>
      <c r="CS115" s="87"/>
      <c r="CT115" s="87"/>
    </row>
    <row r="116" spans="1:98" ht="19.5" customHeight="1" x14ac:dyDescent="0.2">
      <c r="A116" s="87"/>
      <c r="B116" s="87"/>
      <c r="C116" s="87"/>
      <c r="D116" s="87"/>
      <c r="E116" s="93"/>
      <c r="F116" s="87"/>
      <c r="G116" s="327" t="s">
        <v>1343</v>
      </c>
      <c r="H116" s="328">
        <v>2</v>
      </c>
      <c r="I116" s="327"/>
      <c r="J116" s="327"/>
      <c r="K116" s="93"/>
      <c r="L116" s="87"/>
      <c r="M116" s="327" t="s">
        <v>1343</v>
      </c>
      <c r="N116" s="328">
        <v>2</v>
      </c>
      <c r="O116" s="327"/>
      <c r="P116" s="327"/>
      <c r="Q116" s="87"/>
      <c r="R116" s="87"/>
      <c r="S116" s="317"/>
      <c r="T116" s="318"/>
      <c r="U116" s="87"/>
      <c r="V116" s="87"/>
      <c r="W116" s="87"/>
      <c r="X116" s="87"/>
      <c r="Y116" s="87"/>
      <c r="Z116" s="87"/>
      <c r="AA116" s="87"/>
      <c r="AB116" s="87"/>
      <c r="AC116" s="324"/>
      <c r="AD116" s="87"/>
      <c r="AE116" s="87"/>
      <c r="AF116" s="87"/>
      <c r="AG116" s="87"/>
      <c r="AH116" s="320"/>
      <c r="AI116" s="87"/>
      <c r="AJ116" s="87"/>
      <c r="AK116" s="87"/>
      <c r="AL116" s="87"/>
      <c r="AM116" s="87"/>
      <c r="AN116" s="320"/>
      <c r="AO116" s="87"/>
      <c r="AP116" s="87"/>
      <c r="AQ116" s="87"/>
      <c r="AR116" s="87"/>
      <c r="AS116" s="87"/>
      <c r="AT116" s="93"/>
      <c r="AU116" s="87"/>
      <c r="AV116" s="87"/>
      <c r="AW116" s="87"/>
      <c r="AX116" s="87"/>
      <c r="AY116" s="87"/>
      <c r="AZ116" s="320"/>
      <c r="BA116" s="87"/>
      <c r="BB116" s="87"/>
      <c r="BC116" s="87"/>
      <c r="BD116" s="87"/>
      <c r="BE116" s="87"/>
      <c r="BF116" s="320"/>
      <c r="BG116" s="87"/>
      <c r="BH116" s="87"/>
      <c r="BI116" s="87"/>
      <c r="BJ116" s="87"/>
      <c r="BK116" s="87"/>
      <c r="BL116" s="87"/>
      <c r="BM116" s="324"/>
      <c r="BN116" s="87"/>
      <c r="BO116" s="87"/>
      <c r="BP116" s="87"/>
      <c r="BQ116" s="87"/>
      <c r="BR116" s="93"/>
      <c r="BS116" s="87"/>
      <c r="BT116" s="87"/>
      <c r="BU116" s="87"/>
      <c r="BV116" s="87"/>
      <c r="BW116" s="87"/>
      <c r="BX116" s="320"/>
      <c r="BY116" s="87"/>
      <c r="BZ116" s="87"/>
      <c r="CA116" s="87"/>
      <c r="CB116" s="87"/>
      <c r="CC116" s="87"/>
      <c r="CD116" s="320"/>
      <c r="CE116" s="87"/>
      <c r="CF116" s="87"/>
      <c r="CG116" s="87"/>
      <c r="CH116" s="87"/>
      <c r="CI116" s="87"/>
      <c r="CJ116" s="320"/>
      <c r="CK116" s="87"/>
      <c r="CL116" s="87"/>
      <c r="CM116" s="87"/>
      <c r="CN116" s="87"/>
      <c r="CO116" s="87"/>
      <c r="CP116" s="87"/>
      <c r="CQ116" s="87"/>
      <c r="CR116" s="87"/>
      <c r="CS116" s="87"/>
      <c r="CT116" s="87"/>
    </row>
    <row r="117" spans="1:98" ht="19.5" customHeight="1" x14ac:dyDescent="0.2">
      <c r="A117" s="87"/>
      <c r="B117" s="87"/>
      <c r="C117" s="87"/>
      <c r="D117" s="87"/>
      <c r="E117" s="93"/>
      <c r="F117" s="87"/>
      <c r="G117" s="331" t="s">
        <v>1345</v>
      </c>
      <c r="H117" s="332">
        <v>0</v>
      </c>
      <c r="I117" s="331"/>
      <c r="J117" s="331"/>
      <c r="K117" s="93"/>
      <c r="L117" s="87"/>
      <c r="M117" s="331" t="s">
        <v>1345</v>
      </c>
      <c r="N117" s="332">
        <v>0</v>
      </c>
      <c r="O117" s="331"/>
      <c r="P117" s="331"/>
      <c r="Q117" s="87"/>
      <c r="R117" s="87"/>
      <c r="S117" s="317"/>
      <c r="T117" s="318"/>
      <c r="U117" s="87"/>
      <c r="V117" s="87"/>
      <c r="W117" s="87"/>
      <c r="X117" s="87"/>
      <c r="Y117" s="87"/>
      <c r="Z117" s="87"/>
      <c r="AA117" s="87"/>
      <c r="AB117" s="87"/>
      <c r="AC117" s="324"/>
      <c r="AD117" s="87"/>
      <c r="AE117" s="87"/>
      <c r="AF117" s="87"/>
      <c r="AG117" s="87"/>
      <c r="AH117" s="320"/>
      <c r="AI117" s="87"/>
      <c r="AJ117" s="87"/>
      <c r="AK117" s="87"/>
      <c r="AL117" s="87"/>
      <c r="AM117" s="87"/>
      <c r="AN117" s="320"/>
      <c r="AO117" s="87"/>
      <c r="AP117" s="87"/>
      <c r="AQ117" s="87"/>
      <c r="AR117" s="87"/>
      <c r="AS117" s="87"/>
      <c r="AT117" s="93"/>
      <c r="AU117" s="87"/>
      <c r="AV117" s="87"/>
      <c r="AW117" s="87"/>
      <c r="AX117" s="87"/>
      <c r="AY117" s="87"/>
      <c r="AZ117" s="320"/>
      <c r="BA117" s="87"/>
      <c r="BB117" s="87"/>
      <c r="BC117" s="87"/>
      <c r="BD117" s="87"/>
      <c r="BE117" s="87"/>
      <c r="BF117" s="320"/>
      <c r="BG117" s="87"/>
      <c r="BH117" s="87"/>
      <c r="BI117" s="87"/>
      <c r="BJ117" s="87"/>
      <c r="BK117" s="87"/>
      <c r="BL117" s="87"/>
      <c r="BM117" s="324"/>
      <c r="BN117" s="87"/>
      <c r="BO117" s="87"/>
      <c r="BP117" s="87"/>
      <c r="BQ117" s="87"/>
      <c r="BR117" s="93"/>
      <c r="BS117" s="87"/>
      <c r="BT117" s="87"/>
      <c r="BU117" s="87"/>
      <c r="BV117" s="87"/>
      <c r="BW117" s="87"/>
      <c r="BX117" s="320"/>
      <c r="BY117" s="87"/>
      <c r="BZ117" s="87"/>
      <c r="CA117" s="87"/>
      <c r="CB117" s="87"/>
      <c r="CC117" s="87"/>
      <c r="CD117" s="320"/>
      <c r="CE117" s="87"/>
      <c r="CF117" s="87"/>
      <c r="CG117" s="87"/>
      <c r="CH117" s="87"/>
      <c r="CI117" s="87"/>
      <c r="CJ117" s="320"/>
      <c r="CK117" s="87"/>
      <c r="CL117" s="87"/>
      <c r="CM117" s="87"/>
      <c r="CN117" s="87"/>
      <c r="CO117" s="87"/>
      <c r="CP117" s="87"/>
      <c r="CQ117" s="87"/>
      <c r="CR117" s="87"/>
      <c r="CS117" s="87"/>
      <c r="CT117" s="87"/>
    </row>
    <row r="118" spans="1:98" ht="19.5" customHeight="1" x14ac:dyDescent="0.2">
      <c r="A118" s="87"/>
      <c r="B118" s="87"/>
      <c r="C118" s="87"/>
      <c r="D118" s="87"/>
      <c r="E118" s="93"/>
      <c r="F118" s="87"/>
      <c r="G118" s="87"/>
      <c r="H118" s="87"/>
      <c r="I118" s="87"/>
      <c r="J118" s="87"/>
      <c r="K118" s="93"/>
      <c r="L118" s="87"/>
      <c r="M118" s="87"/>
      <c r="N118" s="87"/>
      <c r="O118" s="87"/>
      <c r="P118" s="87"/>
      <c r="Q118" s="87"/>
      <c r="R118" s="87"/>
      <c r="S118" s="317"/>
      <c r="T118" s="318"/>
      <c r="U118" s="87"/>
      <c r="V118" s="87"/>
      <c r="W118" s="87"/>
      <c r="X118" s="87"/>
      <c r="Y118" s="87"/>
      <c r="Z118" s="87"/>
      <c r="AA118" s="87"/>
      <c r="AB118" s="87"/>
      <c r="AC118" s="324"/>
      <c r="AD118" s="87"/>
      <c r="AE118" s="87"/>
      <c r="AF118" s="87"/>
      <c r="AG118" s="87"/>
      <c r="AH118" s="320"/>
      <c r="AI118" s="87"/>
      <c r="AJ118" s="87"/>
      <c r="AK118" s="87"/>
      <c r="AL118" s="87"/>
      <c r="AM118" s="87"/>
      <c r="AN118" s="320"/>
      <c r="AO118" s="87"/>
      <c r="AP118" s="87"/>
      <c r="AQ118" s="87"/>
      <c r="AR118" s="87"/>
      <c r="AS118" s="87"/>
      <c r="AT118" s="93"/>
      <c r="AU118" s="87"/>
      <c r="AV118" s="87"/>
      <c r="AW118" s="87"/>
      <c r="AX118" s="87"/>
      <c r="AY118" s="87"/>
      <c r="AZ118" s="320"/>
      <c r="BA118" s="87"/>
      <c r="BB118" s="87"/>
      <c r="BC118" s="87"/>
      <c r="BD118" s="87"/>
      <c r="BE118" s="87"/>
      <c r="BF118" s="320"/>
      <c r="BG118" s="87"/>
      <c r="BH118" s="87"/>
      <c r="BI118" s="87"/>
      <c r="BJ118" s="87"/>
      <c r="BK118" s="87"/>
      <c r="BL118" s="87"/>
      <c r="BM118" s="324"/>
      <c r="BN118" s="87"/>
      <c r="BO118" s="87"/>
      <c r="BP118" s="87"/>
      <c r="BQ118" s="87"/>
      <c r="BR118" s="93"/>
      <c r="BS118" s="87"/>
      <c r="BT118" s="87"/>
      <c r="BU118" s="87"/>
      <c r="BV118" s="87"/>
      <c r="BW118" s="87"/>
      <c r="BX118" s="320"/>
      <c r="BY118" s="87"/>
      <c r="BZ118" s="87"/>
      <c r="CA118" s="87"/>
      <c r="CB118" s="87"/>
      <c r="CC118" s="87"/>
      <c r="CD118" s="320"/>
      <c r="CE118" s="87"/>
      <c r="CF118" s="87"/>
      <c r="CG118" s="87"/>
      <c r="CH118" s="87"/>
      <c r="CI118" s="87"/>
      <c r="CJ118" s="320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</row>
    <row r="119" spans="1:98" ht="19.5" customHeight="1" x14ac:dyDescent="0.2">
      <c r="A119" s="87"/>
      <c r="B119" s="87"/>
      <c r="C119" s="87"/>
      <c r="D119" s="87"/>
      <c r="E119" s="93"/>
      <c r="F119" s="87"/>
      <c r="G119" s="87"/>
      <c r="H119" s="87"/>
      <c r="I119" s="87"/>
      <c r="J119" s="87"/>
      <c r="K119" s="93"/>
      <c r="L119" s="87"/>
      <c r="M119" s="87"/>
      <c r="N119" s="87"/>
      <c r="O119" s="87"/>
      <c r="P119" s="87"/>
      <c r="Q119" s="87"/>
      <c r="R119" s="87"/>
      <c r="S119" s="317"/>
      <c r="T119" s="318"/>
      <c r="U119" s="87"/>
      <c r="V119" s="87"/>
      <c r="W119" s="87"/>
      <c r="X119" s="87"/>
      <c r="Y119" s="87"/>
      <c r="Z119" s="87"/>
      <c r="AA119" s="87"/>
      <c r="AB119" s="87"/>
      <c r="AC119" s="324"/>
      <c r="AD119" s="87"/>
      <c r="AE119" s="87"/>
      <c r="AF119" s="87"/>
      <c r="AG119" s="87"/>
      <c r="AH119" s="320"/>
      <c r="AI119" s="87"/>
      <c r="AJ119" s="87"/>
      <c r="AK119" s="87"/>
      <c r="AL119" s="87"/>
      <c r="AM119" s="87"/>
      <c r="AN119" s="320"/>
      <c r="AO119" s="87"/>
      <c r="AP119" s="87"/>
      <c r="AQ119" s="87"/>
      <c r="AR119" s="87"/>
      <c r="AS119" s="87"/>
      <c r="AT119" s="93"/>
      <c r="AU119" s="87"/>
      <c r="AV119" s="87"/>
      <c r="AW119" s="87"/>
      <c r="AX119" s="87"/>
      <c r="AY119" s="87"/>
      <c r="AZ119" s="320"/>
      <c r="BA119" s="87"/>
      <c r="BB119" s="87"/>
      <c r="BC119" s="87"/>
      <c r="BD119" s="87"/>
      <c r="BE119" s="87"/>
      <c r="BF119" s="320"/>
      <c r="BG119" s="87"/>
      <c r="BH119" s="87"/>
      <c r="BI119" s="87"/>
      <c r="BJ119" s="87"/>
      <c r="BK119" s="87"/>
      <c r="BL119" s="87"/>
      <c r="BM119" s="324"/>
      <c r="BN119" s="87"/>
      <c r="BO119" s="87"/>
      <c r="BP119" s="87"/>
      <c r="BQ119" s="87"/>
      <c r="BR119" s="93"/>
      <c r="BS119" s="87"/>
      <c r="BT119" s="87"/>
      <c r="BU119" s="87"/>
      <c r="BV119" s="87"/>
      <c r="BW119" s="87"/>
      <c r="BX119" s="320"/>
      <c r="BY119" s="87"/>
      <c r="BZ119" s="87"/>
      <c r="CA119" s="87"/>
      <c r="CB119" s="87"/>
      <c r="CC119" s="87"/>
      <c r="CD119" s="320"/>
      <c r="CE119" s="87"/>
      <c r="CF119" s="87"/>
      <c r="CG119" s="87"/>
      <c r="CH119" s="87"/>
      <c r="CI119" s="87"/>
      <c r="CJ119" s="320"/>
      <c r="CK119" s="87"/>
      <c r="CL119" s="87"/>
      <c r="CM119" s="87"/>
      <c r="CN119" s="87"/>
      <c r="CO119" s="87"/>
      <c r="CP119" s="87"/>
      <c r="CQ119" s="87"/>
      <c r="CR119" s="87"/>
      <c r="CS119" s="87"/>
      <c r="CT119" s="87"/>
    </row>
    <row r="120" spans="1:98" ht="19.5" customHeight="1" x14ac:dyDescent="0.2">
      <c r="A120" s="87"/>
      <c r="B120" s="87"/>
      <c r="C120" s="87"/>
      <c r="D120" s="87"/>
      <c r="E120" s="93"/>
      <c r="F120" s="87"/>
      <c r="G120" s="87"/>
      <c r="H120" s="87"/>
      <c r="I120" s="87"/>
      <c r="J120" s="87"/>
      <c r="K120" s="93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  <c r="CM120" s="87"/>
      <c r="CN120" s="87"/>
      <c r="CO120" s="87"/>
      <c r="CP120" s="87"/>
      <c r="CQ120" s="87"/>
      <c r="CR120" s="87"/>
      <c r="CS120" s="87"/>
      <c r="CT120" s="87"/>
    </row>
    <row r="121" spans="1:98" ht="19.5" customHeight="1" x14ac:dyDescent="0.2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7"/>
      <c r="CQ121" s="87"/>
      <c r="CR121" s="87"/>
      <c r="CS121" s="87"/>
      <c r="CT121" s="87"/>
    </row>
    <row r="122" spans="1:98" ht="19.5" customHeight="1" x14ac:dyDescent="0.2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  <c r="CM122" s="87"/>
      <c r="CN122" s="87"/>
      <c r="CO122" s="87"/>
      <c r="CP122" s="87"/>
      <c r="CQ122" s="87"/>
      <c r="CR122" s="87"/>
      <c r="CS122" s="87"/>
      <c r="CT122" s="87"/>
    </row>
    <row r="123" spans="1:98" ht="19.5" customHeight="1" x14ac:dyDescent="0.2"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</row>
    <row r="124" spans="1:98" ht="19.5" customHeight="1" x14ac:dyDescent="0.2"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</row>
    <row r="125" spans="1:98" ht="19.5" customHeight="1" x14ac:dyDescent="0.2"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7"/>
      <c r="CQ125" s="87"/>
      <c r="CR125" s="87"/>
      <c r="CS125" s="87"/>
      <c r="CT125" s="87"/>
    </row>
    <row r="126" spans="1:98" ht="19.5" customHeight="1" x14ac:dyDescent="0.2"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7"/>
      <c r="CH126" s="87"/>
      <c r="CI126" s="87"/>
      <c r="CJ126" s="87"/>
      <c r="CK126" s="87"/>
      <c r="CL126" s="87"/>
      <c r="CM126" s="87"/>
      <c r="CN126" s="87"/>
      <c r="CO126" s="87"/>
      <c r="CP126" s="87"/>
      <c r="CQ126" s="87"/>
      <c r="CR126" s="87"/>
      <c r="CS126" s="87"/>
      <c r="CT126" s="87"/>
    </row>
    <row r="127" spans="1:98" ht="19.5" customHeight="1" x14ac:dyDescent="0.2"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  <c r="CM127" s="87"/>
      <c r="CN127" s="87"/>
      <c r="CO127" s="87"/>
      <c r="CP127" s="87"/>
      <c r="CQ127" s="87"/>
      <c r="CR127" s="87"/>
      <c r="CS127" s="87"/>
      <c r="CT127" s="87"/>
    </row>
    <row r="128" spans="1:98" ht="19.5" customHeight="1" x14ac:dyDescent="0.2"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7"/>
      <c r="CH128" s="87"/>
      <c r="CI128" s="87"/>
      <c r="CJ128" s="87"/>
      <c r="CK128" s="87"/>
      <c r="CL128" s="87"/>
      <c r="CM128" s="87"/>
      <c r="CN128" s="87"/>
      <c r="CO128" s="87"/>
      <c r="CP128" s="87"/>
      <c r="CQ128" s="87"/>
      <c r="CR128" s="87"/>
      <c r="CS128" s="87"/>
      <c r="CT128" s="87"/>
    </row>
    <row r="129" spans="1:98" ht="19.5" customHeight="1" x14ac:dyDescent="0.2"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</row>
    <row r="130" spans="1:98" ht="19.5" customHeight="1" x14ac:dyDescent="0.2">
      <c r="D130" s="87"/>
      <c r="E130" s="87"/>
      <c r="F130" s="87"/>
      <c r="G130" s="87"/>
      <c r="H130" s="312"/>
      <c r="I130" s="291"/>
      <c r="J130" s="312"/>
      <c r="K130" s="312"/>
      <c r="L130" s="312"/>
      <c r="M130" s="87"/>
      <c r="N130" s="87"/>
      <c r="O130" s="312"/>
      <c r="P130" s="291"/>
      <c r="Q130" s="312"/>
      <c r="R130" s="312"/>
      <c r="S130" s="312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312"/>
      <c r="AS130" s="312"/>
      <c r="AT130" s="312"/>
      <c r="AU130" s="312"/>
      <c r="AV130" s="312"/>
      <c r="AW130" s="312"/>
      <c r="AX130" s="312"/>
      <c r="AY130" s="312"/>
      <c r="AZ130" s="312"/>
      <c r="BA130" s="312"/>
      <c r="BB130" s="312"/>
      <c r="BC130" s="312"/>
      <c r="BD130" s="312"/>
      <c r="BE130" s="312"/>
      <c r="BF130" s="312"/>
      <c r="BG130" s="312"/>
      <c r="BH130" s="312"/>
      <c r="BI130" s="312"/>
      <c r="BJ130" s="312"/>
      <c r="BK130" s="312"/>
      <c r="BL130" s="61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7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</row>
    <row r="131" spans="1:98" ht="19.5" customHeight="1" x14ac:dyDescent="0.2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</row>
    <row r="132" spans="1:98" ht="19.5" customHeight="1" x14ac:dyDescent="0.2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7"/>
      <c r="CH132" s="87"/>
      <c r="CI132" s="87"/>
      <c r="CJ132" s="87"/>
      <c r="CK132" s="87"/>
      <c r="CL132" s="87"/>
      <c r="CM132" s="87"/>
      <c r="CN132" s="87"/>
      <c r="CO132" s="87"/>
      <c r="CP132" s="87"/>
      <c r="CQ132" s="87"/>
      <c r="CR132" s="87"/>
      <c r="CS132" s="87"/>
      <c r="CT132" s="87"/>
    </row>
    <row r="133" spans="1:98" ht="19.5" customHeight="1" x14ac:dyDescent="0.2"/>
    <row r="134" spans="1:98" ht="19.5" customHeight="1" x14ac:dyDescent="0.2"/>
    <row r="135" spans="1:98" ht="19.5" customHeight="1" x14ac:dyDescent="0.2"/>
    <row r="136" spans="1:98" ht="19.5" customHeight="1" x14ac:dyDescent="0.2"/>
    <row r="137" spans="1:98" ht="19.5" customHeight="1" x14ac:dyDescent="0.2"/>
    <row r="138" spans="1:98" ht="19.5" customHeight="1" x14ac:dyDescent="0.2"/>
    <row r="139" spans="1:98" ht="19.5" customHeight="1" x14ac:dyDescent="0.2"/>
    <row r="140" spans="1:98" ht="19.5" customHeight="1" x14ac:dyDescent="0.2"/>
    <row r="141" spans="1:98" ht="19.5" customHeight="1" x14ac:dyDescent="0.2"/>
    <row r="142" spans="1:98" ht="19.5" customHeight="1" x14ac:dyDescent="0.2"/>
    <row r="143" spans="1:98" ht="19.5" customHeight="1" x14ac:dyDescent="0.2"/>
    <row r="144" spans="1:98" ht="19.5" customHeight="1" x14ac:dyDescent="0.2"/>
    <row r="145" ht="19.5" customHeight="1" x14ac:dyDescent="0.2"/>
    <row r="146" ht="19.5" customHeight="1" x14ac:dyDescent="0.2"/>
    <row r="147" ht="19.5" customHeight="1" x14ac:dyDescent="0.2"/>
    <row r="148" ht="19.5" customHeight="1" x14ac:dyDescent="0.2"/>
    <row r="149" ht="19.5" customHeight="1" x14ac:dyDescent="0.2"/>
    <row r="150" ht="19.5" customHeight="1" x14ac:dyDescent="0.2"/>
  </sheetData>
  <mergeCells count="8">
    <mergeCell ref="A1:C1"/>
    <mergeCell ref="X1:Z1"/>
    <mergeCell ref="BA1:BC1"/>
    <mergeCell ref="A60:B60"/>
    <mergeCell ref="X58:Y58"/>
    <mergeCell ref="AD58:AE58"/>
    <mergeCell ref="AJ58:AK58"/>
    <mergeCell ref="AP58:AQ5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49"/>
  <sheetViews>
    <sheetView topLeftCell="N21" zoomScale="92" zoomScaleNormal="150" workbookViewId="0">
      <selection activeCell="M52" sqref="M52"/>
    </sheetView>
  </sheetViews>
  <sheetFormatPr baseColWidth="10" defaultColWidth="10.6640625" defaultRowHeight="15" customHeight="1" x14ac:dyDescent="0.2"/>
  <cols>
    <col min="4" max="4" width="23.33203125" customWidth="1"/>
    <col min="14" max="14" width="22.83203125" customWidth="1"/>
    <col min="26" max="26" width="22.5" customWidth="1"/>
    <col min="36" max="36" width="22.1640625" customWidth="1"/>
    <col min="37" max="37" width="12.1640625" customWidth="1"/>
  </cols>
  <sheetData>
    <row r="1" spans="1:38" ht="19.5" customHeight="1" x14ac:dyDescent="0.2">
      <c r="A1" s="344" t="s">
        <v>1369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344" t="s">
        <v>1304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344" t="s">
        <v>1305</v>
      </c>
      <c r="Y1" s="87"/>
      <c r="Z1" s="87"/>
      <c r="AA1" s="87"/>
      <c r="AB1" s="87"/>
      <c r="AC1" s="87"/>
      <c r="AD1" s="87"/>
      <c r="AE1" s="87"/>
      <c r="AF1" s="87"/>
      <c r="AG1" s="87"/>
      <c r="AJ1" s="314"/>
      <c r="AK1" s="314"/>
      <c r="AL1" s="8"/>
    </row>
    <row r="2" spans="1:38" ht="19.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L2" s="8"/>
    </row>
    <row r="3" spans="1:38" ht="19.5" customHeight="1" x14ac:dyDescent="0.2">
      <c r="A3" s="3" t="s">
        <v>1370</v>
      </c>
      <c r="B3" s="1200" t="s">
        <v>1371</v>
      </c>
      <c r="C3" s="1200"/>
      <c r="D3" s="1200"/>
      <c r="E3" s="1200"/>
      <c r="F3" s="1200"/>
      <c r="G3" s="1200"/>
      <c r="H3" s="1200"/>
      <c r="I3" s="1200"/>
      <c r="J3" s="1200"/>
      <c r="K3" s="87"/>
      <c r="L3" s="3" t="s">
        <v>1370</v>
      </c>
      <c r="M3" s="1200" t="s">
        <v>1371</v>
      </c>
      <c r="N3" s="1200"/>
      <c r="O3" s="1200"/>
      <c r="P3" s="1200"/>
      <c r="Q3" s="1200"/>
      <c r="R3" s="1200"/>
      <c r="S3" s="1200"/>
      <c r="T3" s="1200"/>
      <c r="U3" s="1200"/>
      <c r="V3" s="61"/>
      <c r="W3" s="87"/>
      <c r="X3" s="3" t="s">
        <v>1370</v>
      </c>
      <c r="Y3" s="1200" t="s">
        <v>1371</v>
      </c>
      <c r="Z3" s="1200"/>
      <c r="AA3" s="1200"/>
      <c r="AB3" s="1200"/>
      <c r="AC3" s="1200"/>
      <c r="AD3" s="1200"/>
      <c r="AE3" s="1200"/>
      <c r="AF3" s="1200"/>
      <c r="AG3" s="1200"/>
      <c r="AH3" s="8"/>
      <c r="AJ3" s="316" t="s">
        <v>1372</v>
      </c>
      <c r="AK3" s="314"/>
      <c r="AL3" s="8"/>
    </row>
    <row r="4" spans="1:38" ht="19.5" customHeight="1" x14ac:dyDescent="0.2">
      <c r="A4" s="345"/>
      <c r="B4" s="1201" t="s">
        <v>1373</v>
      </c>
      <c r="C4" s="1201"/>
      <c r="D4" s="1201"/>
      <c r="E4" s="1202" t="s">
        <v>1374</v>
      </c>
      <c r="F4" s="1202"/>
      <c r="G4" s="1202"/>
      <c r="H4" s="1202" t="s">
        <v>1375</v>
      </c>
      <c r="I4" s="1202"/>
      <c r="J4" s="1202"/>
      <c r="K4" s="87"/>
      <c r="L4" s="346"/>
      <c r="M4" s="1203" t="s">
        <v>1373</v>
      </c>
      <c r="N4" s="1203"/>
      <c r="O4" s="1203"/>
      <c r="P4" s="1204" t="s">
        <v>1374</v>
      </c>
      <c r="Q4" s="1204"/>
      <c r="R4" s="1204"/>
      <c r="S4" s="1202" t="s">
        <v>1375</v>
      </c>
      <c r="T4" s="1202"/>
      <c r="U4" s="1202"/>
      <c r="V4" s="61"/>
      <c r="W4" s="87"/>
      <c r="X4" s="345"/>
      <c r="Y4" s="1203" t="s">
        <v>1373</v>
      </c>
      <c r="Z4" s="1203"/>
      <c r="AA4" s="1203"/>
      <c r="AB4" s="1204" t="s">
        <v>1374</v>
      </c>
      <c r="AC4" s="1204"/>
      <c r="AD4" s="1204"/>
      <c r="AE4" s="1205" t="s">
        <v>1375</v>
      </c>
      <c r="AF4" s="1205"/>
      <c r="AG4" s="347"/>
      <c r="AH4" s="8"/>
      <c r="AJ4" s="314"/>
      <c r="AK4" s="314"/>
      <c r="AL4" s="8"/>
    </row>
    <row r="5" spans="1:38" ht="19.5" customHeight="1" x14ac:dyDescent="0.2">
      <c r="A5" s="345"/>
      <c r="B5" s="1" t="s">
        <v>1376</v>
      </c>
      <c r="C5" s="348" t="s">
        <v>1377</v>
      </c>
      <c r="D5" s="349" t="s">
        <v>1378</v>
      </c>
      <c r="E5" s="1" t="s">
        <v>1376</v>
      </c>
      <c r="F5" s="348" t="s">
        <v>1377</v>
      </c>
      <c r="G5" s="350" t="s">
        <v>1378</v>
      </c>
      <c r="H5" s="349" t="s">
        <v>1376</v>
      </c>
      <c r="I5" s="348" t="s">
        <v>1377</v>
      </c>
      <c r="J5" s="350" t="s">
        <v>1378</v>
      </c>
      <c r="K5" s="87"/>
      <c r="L5" s="346"/>
      <c r="M5" s="351" t="s">
        <v>1376</v>
      </c>
      <c r="N5" s="352" t="s">
        <v>1377</v>
      </c>
      <c r="O5" s="353" t="s">
        <v>1378</v>
      </c>
      <c r="P5" s="351" t="s">
        <v>1376</v>
      </c>
      <c r="Q5" s="352" t="s">
        <v>1377</v>
      </c>
      <c r="R5" s="354" t="s">
        <v>1378</v>
      </c>
      <c r="S5" s="353" t="s">
        <v>1376</v>
      </c>
      <c r="T5" s="352" t="s">
        <v>1377</v>
      </c>
      <c r="U5" s="354" t="s">
        <v>1378</v>
      </c>
      <c r="V5" s="61"/>
      <c r="W5" s="87"/>
      <c r="X5" s="345"/>
      <c r="Y5" s="351" t="s">
        <v>1376</v>
      </c>
      <c r="Z5" s="352" t="s">
        <v>1377</v>
      </c>
      <c r="AA5" s="353" t="s">
        <v>1378</v>
      </c>
      <c r="AB5" s="351" t="s">
        <v>1376</v>
      </c>
      <c r="AC5" s="352" t="s">
        <v>1377</v>
      </c>
      <c r="AD5" s="354" t="s">
        <v>1378</v>
      </c>
      <c r="AE5" s="353" t="s">
        <v>1376</v>
      </c>
      <c r="AF5" s="352" t="s">
        <v>1377</v>
      </c>
      <c r="AG5" s="354" t="s">
        <v>1378</v>
      </c>
      <c r="AH5" s="8"/>
      <c r="AJ5" s="355" t="s">
        <v>1379</v>
      </c>
      <c r="AK5" s="356"/>
      <c r="AL5" s="8"/>
    </row>
    <row r="6" spans="1:38" ht="19.5" customHeight="1" x14ac:dyDescent="0.2">
      <c r="A6" s="357">
        <v>-2</v>
      </c>
      <c r="B6" s="358">
        <v>0.93610000000000004</v>
      </c>
      <c r="C6" s="359">
        <v>0.95220000000000005</v>
      </c>
      <c r="D6" s="358">
        <v>0.96440000000000003</v>
      </c>
      <c r="E6" s="360">
        <v>0.92900000000000005</v>
      </c>
      <c r="F6" s="359">
        <v>0.94940000000000002</v>
      </c>
      <c r="G6" s="361">
        <v>0.96160000000000001</v>
      </c>
      <c r="H6" s="358">
        <v>0.93659999999999999</v>
      </c>
      <c r="I6" s="359">
        <v>0.94750000000000001</v>
      </c>
      <c r="J6" s="361">
        <v>0.96340000000000003</v>
      </c>
      <c r="K6" s="87"/>
      <c r="L6" s="362">
        <v>-2</v>
      </c>
      <c r="M6" s="363">
        <v>0.90900000000000003</v>
      </c>
      <c r="N6" s="364">
        <v>0.95340000000000003</v>
      </c>
      <c r="O6" s="363">
        <v>0.9526</v>
      </c>
      <c r="P6" s="365">
        <v>0.90839999999999999</v>
      </c>
      <c r="Q6" s="364">
        <v>0.96560000000000001</v>
      </c>
      <c r="R6" s="366">
        <v>0.95679999999999998</v>
      </c>
      <c r="S6" s="363">
        <v>0.9214</v>
      </c>
      <c r="T6" s="364">
        <v>0.96140000000000003</v>
      </c>
      <c r="U6" s="366">
        <v>0.96260000000000001</v>
      </c>
      <c r="V6" s="61"/>
      <c r="W6" s="87"/>
      <c r="X6" s="362">
        <v>-2</v>
      </c>
      <c r="Y6" s="363">
        <v>0.91910000000000003</v>
      </c>
      <c r="Z6" s="364">
        <v>0.99650000000000005</v>
      </c>
      <c r="AA6" s="363">
        <v>0.88349999999999995</v>
      </c>
      <c r="AB6" s="365">
        <v>0.91910000000000003</v>
      </c>
      <c r="AC6" s="364">
        <v>0.99139999999999995</v>
      </c>
      <c r="AD6" s="366">
        <v>0.89370000000000005</v>
      </c>
      <c r="AE6" s="363">
        <v>0.92010000000000003</v>
      </c>
      <c r="AF6" s="364">
        <v>0.99709999999999999</v>
      </c>
      <c r="AG6" s="366">
        <v>0.89670000000000005</v>
      </c>
      <c r="AH6" s="8"/>
      <c r="AJ6" s="355" t="s">
        <v>1380</v>
      </c>
      <c r="AK6" s="367">
        <v>36526</v>
      </c>
      <c r="AL6" s="8"/>
    </row>
    <row r="7" spans="1:38" ht="19.5" customHeight="1" x14ac:dyDescent="0.2">
      <c r="A7" s="357">
        <v>-1</v>
      </c>
      <c r="B7" s="358">
        <v>0.96850000000000003</v>
      </c>
      <c r="C7" s="359">
        <v>0.97560000000000002</v>
      </c>
      <c r="D7" s="358">
        <v>0.98460000000000003</v>
      </c>
      <c r="E7" s="360">
        <v>0.96099999999999997</v>
      </c>
      <c r="F7" s="359">
        <v>0.97489999999999999</v>
      </c>
      <c r="G7" s="361">
        <v>0.98419999999999996</v>
      </c>
      <c r="H7" s="358">
        <v>0.96309999999999996</v>
      </c>
      <c r="I7" s="359">
        <v>0.97670000000000001</v>
      </c>
      <c r="J7" s="361">
        <v>0.9819</v>
      </c>
      <c r="K7" s="87"/>
      <c r="L7" s="362">
        <v>-1</v>
      </c>
      <c r="M7" s="363">
        <v>0.9506</v>
      </c>
      <c r="N7" s="364">
        <v>0.97560000000000002</v>
      </c>
      <c r="O7" s="363">
        <v>0.9738</v>
      </c>
      <c r="P7" s="365">
        <v>0.94340000000000002</v>
      </c>
      <c r="Q7" s="364">
        <v>0.98009999999999997</v>
      </c>
      <c r="R7" s="366">
        <v>0.97760000000000002</v>
      </c>
      <c r="S7" s="363">
        <v>0.95709999999999995</v>
      </c>
      <c r="T7" s="364">
        <v>0.98260000000000003</v>
      </c>
      <c r="U7" s="366">
        <v>0.97870000000000001</v>
      </c>
      <c r="V7" s="61"/>
      <c r="W7" s="87"/>
      <c r="X7" s="362">
        <v>-1</v>
      </c>
      <c r="Y7" s="363">
        <v>0.95189999999999997</v>
      </c>
      <c r="Z7" s="364">
        <v>0.99729999999999996</v>
      </c>
      <c r="AA7" s="363">
        <v>0.94310000000000005</v>
      </c>
      <c r="AB7" s="365">
        <v>0.95289999999999997</v>
      </c>
      <c r="AC7" s="364">
        <v>0.98799999999999999</v>
      </c>
      <c r="AD7" s="366">
        <v>0.9415</v>
      </c>
      <c r="AE7" s="363">
        <v>0.95389999999999997</v>
      </c>
      <c r="AF7" s="364">
        <v>0.99970000000000003</v>
      </c>
      <c r="AG7" s="366">
        <v>0.94969999999999999</v>
      </c>
      <c r="AH7" s="8"/>
      <c r="AJ7" s="355" t="s">
        <v>1381</v>
      </c>
      <c r="AK7" s="356" t="s">
        <v>1382</v>
      </c>
      <c r="AL7" s="8"/>
    </row>
    <row r="8" spans="1:38" ht="19.5" customHeight="1" x14ac:dyDescent="0.2">
      <c r="A8" s="357">
        <v>0</v>
      </c>
      <c r="B8" s="358">
        <v>1</v>
      </c>
      <c r="C8" s="359">
        <v>1</v>
      </c>
      <c r="D8" s="358">
        <v>1</v>
      </c>
      <c r="E8" s="360">
        <v>1</v>
      </c>
      <c r="F8" s="359">
        <v>1</v>
      </c>
      <c r="G8" s="361">
        <v>1</v>
      </c>
      <c r="H8" s="358">
        <v>1</v>
      </c>
      <c r="I8" s="359">
        <v>1</v>
      </c>
      <c r="J8" s="361">
        <v>1</v>
      </c>
      <c r="K8" s="87"/>
      <c r="L8" s="362">
        <v>0</v>
      </c>
      <c r="M8" s="363">
        <v>1</v>
      </c>
      <c r="N8" s="364">
        <v>1</v>
      </c>
      <c r="O8" s="363">
        <v>1</v>
      </c>
      <c r="P8" s="365">
        <v>1</v>
      </c>
      <c r="Q8" s="364">
        <v>1</v>
      </c>
      <c r="R8" s="366">
        <v>1</v>
      </c>
      <c r="S8" s="363">
        <v>1</v>
      </c>
      <c r="T8" s="364">
        <v>1</v>
      </c>
      <c r="U8" s="366">
        <v>1</v>
      </c>
      <c r="V8" s="61"/>
      <c r="W8" s="87"/>
      <c r="X8" s="362">
        <v>0</v>
      </c>
      <c r="Y8" s="363">
        <v>1</v>
      </c>
      <c r="Z8" s="364">
        <v>1</v>
      </c>
      <c r="AA8" s="363">
        <v>1</v>
      </c>
      <c r="AB8" s="365">
        <v>1</v>
      </c>
      <c r="AC8" s="364">
        <v>1</v>
      </c>
      <c r="AD8" s="366">
        <v>1</v>
      </c>
      <c r="AE8" s="363">
        <v>1</v>
      </c>
      <c r="AF8" s="364">
        <v>1</v>
      </c>
      <c r="AG8" s="366">
        <v>1</v>
      </c>
      <c r="AH8" s="8"/>
      <c r="AJ8" s="355" t="s">
        <v>1383</v>
      </c>
      <c r="AK8" s="356">
        <v>391210811398</v>
      </c>
      <c r="AL8" s="8"/>
    </row>
    <row r="9" spans="1:38" s="87" customFormat="1" ht="19.5" customHeight="1" x14ac:dyDescent="0.2">
      <c r="A9" s="357">
        <v>0.55000000000000004</v>
      </c>
      <c r="B9" s="358">
        <v>1.0021</v>
      </c>
      <c r="C9" s="359">
        <v>0.99039999999999995</v>
      </c>
      <c r="D9" s="358">
        <v>1.0134000000000001</v>
      </c>
      <c r="E9" s="360">
        <v>1.0328999999999999</v>
      </c>
      <c r="F9" s="359">
        <v>0.96360000000000001</v>
      </c>
      <c r="G9" s="361">
        <v>1.0195000000000001</v>
      </c>
      <c r="H9" s="358">
        <v>1.0940000000000001</v>
      </c>
      <c r="I9" s="359">
        <v>1.1234999999999999</v>
      </c>
      <c r="J9" s="361">
        <v>1.2226999999999999</v>
      </c>
      <c r="L9" s="362">
        <v>0.55000000000000004</v>
      </c>
      <c r="M9" s="363">
        <v>1.0097</v>
      </c>
      <c r="N9" s="364">
        <v>0.95099999999999996</v>
      </c>
      <c r="O9" s="363">
        <v>0.96440000000000003</v>
      </c>
      <c r="P9" s="365">
        <v>0.99360000000000004</v>
      </c>
      <c r="Q9" s="364">
        <v>0.85560000000000003</v>
      </c>
      <c r="R9" s="366">
        <v>0.91979999999999995</v>
      </c>
      <c r="S9" s="363">
        <v>1.0780000000000001</v>
      </c>
      <c r="T9" s="364">
        <v>1.0051000000000001</v>
      </c>
      <c r="U9" s="366">
        <v>1.0622</v>
      </c>
      <c r="V9" s="61"/>
      <c r="X9" s="362">
        <v>0.55000000000000004</v>
      </c>
      <c r="Y9" s="363">
        <v>0.96450000000000002</v>
      </c>
      <c r="Z9" s="364">
        <v>0.91</v>
      </c>
      <c r="AA9" s="363">
        <v>1.0353000000000001</v>
      </c>
      <c r="AB9" s="365">
        <v>1.0361</v>
      </c>
      <c r="AC9" s="364">
        <v>0.8649</v>
      </c>
      <c r="AD9" s="366">
        <v>1.0407</v>
      </c>
      <c r="AE9" s="363">
        <v>1.202</v>
      </c>
      <c r="AF9" s="364">
        <v>1.0113000000000001</v>
      </c>
      <c r="AG9" s="366">
        <v>1.2743</v>
      </c>
      <c r="AH9" s="61"/>
      <c r="AJ9" s="355" t="s">
        <v>1384</v>
      </c>
      <c r="AK9" s="356" t="s">
        <v>1385</v>
      </c>
      <c r="AL9" s="61"/>
    </row>
    <row r="10" spans="1:38" ht="19.5" customHeight="1" x14ac:dyDescent="0.2">
      <c r="A10" s="357">
        <v>0.63</v>
      </c>
      <c r="B10" s="358">
        <v>0.91020000000000001</v>
      </c>
      <c r="C10" s="359">
        <v>0.95230000000000004</v>
      </c>
      <c r="D10" s="358">
        <v>0.99670000000000003</v>
      </c>
      <c r="E10" s="360">
        <v>0.87780000000000002</v>
      </c>
      <c r="F10" s="359">
        <v>0.89429999999999998</v>
      </c>
      <c r="G10" s="361">
        <v>0.88290000000000002</v>
      </c>
      <c r="H10" s="358">
        <v>1.0508</v>
      </c>
      <c r="I10" s="359">
        <v>1.0532999999999999</v>
      </c>
      <c r="J10" s="361">
        <v>1.1316999999999999</v>
      </c>
      <c r="K10" s="87"/>
      <c r="L10" s="362">
        <v>0.63</v>
      </c>
      <c r="M10" s="363">
        <v>0.9486</v>
      </c>
      <c r="N10" s="364">
        <v>0.90339999999999998</v>
      </c>
      <c r="O10" s="363">
        <v>0.9456</v>
      </c>
      <c r="P10" s="365">
        <v>0.91720000000000002</v>
      </c>
      <c r="Q10" s="364">
        <v>0.83499999999999996</v>
      </c>
      <c r="R10" s="366">
        <v>0.88919999999999999</v>
      </c>
      <c r="S10" s="363">
        <v>1.0745</v>
      </c>
      <c r="T10" s="364">
        <v>0.99539999999999995</v>
      </c>
      <c r="U10" s="366">
        <v>1.0492999999999999</v>
      </c>
      <c r="V10" s="61"/>
      <c r="W10" s="87"/>
      <c r="X10" s="362">
        <v>0.63</v>
      </c>
      <c r="Y10" s="363">
        <v>0.84489999999999998</v>
      </c>
      <c r="Z10" s="364">
        <v>0.76719999999999999</v>
      </c>
      <c r="AA10" s="363">
        <v>0.86339999999999995</v>
      </c>
      <c r="AB10" s="365">
        <v>0.81</v>
      </c>
      <c r="AC10" s="364">
        <v>0.73370000000000002</v>
      </c>
      <c r="AD10" s="366">
        <v>0.77859999999999996</v>
      </c>
      <c r="AE10" s="363">
        <v>1.1226</v>
      </c>
      <c r="AF10" s="364">
        <v>0.95450000000000002</v>
      </c>
      <c r="AG10" s="366">
        <v>1.1521999999999999</v>
      </c>
      <c r="AH10" s="8"/>
      <c r="AJ10" s="355" t="s">
        <v>1386</v>
      </c>
      <c r="AK10" s="356" t="s">
        <v>1387</v>
      </c>
      <c r="AL10" s="8"/>
    </row>
    <row r="11" spans="1:38" ht="19.5" customHeight="1" x14ac:dyDescent="0.2">
      <c r="A11" s="357">
        <v>0.72</v>
      </c>
      <c r="B11" s="358">
        <v>0.89349999999999996</v>
      </c>
      <c r="C11" s="359">
        <v>0.92859999999999998</v>
      </c>
      <c r="D11" s="358">
        <v>1</v>
      </c>
      <c r="E11" s="360">
        <v>0.69889999999999997</v>
      </c>
      <c r="F11" s="359">
        <v>0.75009999999999999</v>
      </c>
      <c r="G11" s="361">
        <v>0.65669999999999995</v>
      </c>
      <c r="H11" s="358">
        <v>0.99080000000000001</v>
      </c>
      <c r="I11" s="359">
        <v>0.9667</v>
      </c>
      <c r="J11" s="361">
        <v>0.94710000000000005</v>
      </c>
      <c r="K11" s="87"/>
      <c r="L11" s="362">
        <v>0.72</v>
      </c>
      <c r="M11" s="363">
        <v>0.96040000000000003</v>
      </c>
      <c r="N11" s="364">
        <v>0.92579999999999996</v>
      </c>
      <c r="O11" s="363">
        <v>0.95289999999999997</v>
      </c>
      <c r="P11" s="365">
        <v>0.84209999999999996</v>
      </c>
      <c r="Q11" s="364">
        <v>0.74319999999999997</v>
      </c>
      <c r="R11" s="366">
        <v>0.81799999999999995</v>
      </c>
      <c r="S11" s="363">
        <v>1.0445</v>
      </c>
      <c r="T11" s="364">
        <v>0.94920000000000004</v>
      </c>
      <c r="U11" s="366">
        <v>1.0064</v>
      </c>
      <c r="V11" s="61"/>
      <c r="W11" s="87"/>
      <c r="X11" s="362">
        <v>0.72</v>
      </c>
      <c r="Y11" s="363">
        <v>0.80630000000000002</v>
      </c>
      <c r="Z11" s="364">
        <v>0.67789999999999995</v>
      </c>
      <c r="AA11" s="363">
        <v>0.81359999999999999</v>
      </c>
      <c r="AB11" s="365">
        <v>0.65149999999999997</v>
      </c>
      <c r="AC11" s="364">
        <v>0.58640000000000003</v>
      </c>
      <c r="AD11" s="366">
        <v>0.56940000000000002</v>
      </c>
      <c r="AE11" s="363">
        <v>1.0746</v>
      </c>
      <c r="AF11" s="364">
        <v>0.92290000000000005</v>
      </c>
      <c r="AG11" s="366">
        <v>1.0150999999999999</v>
      </c>
      <c r="AH11" s="8"/>
      <c r="AJ11" s="355" t="s">
        <v>1388</v>
      </c>
      <c r="AK11" s="356">
        <v>381210811465</v>
      </c>
      <c r="AL11" s="8"/>
    </row>
    <row r="12" spans="1:38" ht="19.5" customHeight="1" x14ac:dyDescent="0.2">
      <c r="A12" s="357">
        <v>0.8</v>
      </c>
      <c r="B12" s="358">
        <v>0.91459999999999997</v>
      </c>
      <c r="C12" s="359">
        <v>0.93569999999999998</v>
      </c>
      <c r="D12" s="358">
        <v>1.0098</v>
      </c>
      <c r="E12" s="360">
        <v>0.52449999999999997</v>
      </c>
      <c r="F12" s="359">
        <v>0.60299999999999998</v>
      </c>
      <c r="G12" s="361">
        <v>0.45379999999999998</v>
      </c>
      <c r="H12" s="358">
        <v>0.89949999999999997</v>
      </c>
      <c r="I12" s="359">
        <v>0.88439999999999996</v>
      </c>
      <c r="J12" s="361">
        <v>0.76970000000000005</v>
      </c>
      <c r="K12" s="87"/>
      <c r="L12" s="362">
        <v>0.8</v>
      </c>
      <c r="M12" s="363">
        <v>0.99029999999999996</v>
      </c>
      <c r="N12" s="364">
        <v>0.9546</v>
      </c>
      <c r="O12" s="363">
        <v>0.96860000000000002</v>
      </c>
      <c r="P12" s="365">
        <v>0.74</v>
      </c>
      <c r="Q12" s="364">
        <v>0.66930000000000001</v>
      </c>
      <c r="R12" s="366">
        <v>0.74990000000000001</v>
      </c>
      <c r="S12" s="363">
        <v>1.0176000000000001</v>
      </c>
      <c r="T12" s="364">
        <v>0.91600000000000004</v>
      </c>
      <c r="U12" s="366">
        <v>0.97719999999999996</v>
      </c>
      <c r="V12" s="61"/>
      <c r="W12" s="87"/>
      <c r="X12" s="362">
        <v>0.8</v>
      </c>
      <c r="Y12" s="363">
        <v>0.81820000000000004</v>
      </c>
      <c r="Z12" s="364">
        <v>0.67079999999999995</v>
      </c>
      <c r="AA12" s="363">
        <v>0.8417</v>
      </c>
      <c r="AB12" s="365">
        <v>0.55079999999999996</v>
      </c>
      <c r="AC12" s="364">
        <v>0.52980000000000005</v>
      </c>
      <c r="AD12" s="366">
        <v>0.45910000000000001</v>
      </c>
      <c r="AE12" s="363">
        <v>1.0444</v>
      </c>
      <c r="AF12" s="364">
        <v>0.93379999999999996</v>
      </c>
      <c r="AG12" s="366">
        <v>0.9335</v>
      </c>
      <c r="AH12" s="8"/>
      <c r="AJ12" s="355" t="s">
        <v>1389</v>
      </c>
      <c r="AK12" s="356" t="s">
        <v>1385</v>
      </c>
      <c r="AL12" s="8"/>
    </row>
    <row r="13" spans="1:38" ht="19.5" customHeight="1" x14ac:dyDescent="0.2">
      <c r="A13" s="357">
        <v>0.88</v>
      </c>
      <c r="B13" s="358">
        <v>0.92559999999999998</v>
      </c>
      <c r="C13" s="359">
        <v>0.94540000000000002</v>
      </c>
      <c r="D13" s="358">
        <v>1.0071000000000001</v>
      </c>
      <c r="E13" s="360">
        <v>0.38919999999999999</v>
      </c>
      <c r="F13" s="359">
        <v>0.46929999999999999</v>
      </c>
      <c r="G13" s="361">
        <v>0.31719999999999998</v>
      </c>
      <c r="H13" s="358">
        <v>0.79990000000000006</v>
      </c>
      <c r="I13" s="359">
        <v>0.79920000000000002</v>
      </c>
      <c r="J13" s="361">
        <v>0.64590000000000003</v>
      </c>
      <c r="K13" s="87"/>
      <c r="L13" s="362">
        <v>0.88</v>
      </c>
      <c r="M13" s="363">
        <v>1.0147999999999999</v>
      </c>
      <c r="N13" s="364">
        <v>0.97629999999999995</v>
      </c>
      <c r="O13" s="363">
        <v>0.98380000000000001</v>
      </c>
      <c r="P13" s="365">
        <v>0.62019999999999997</v>
      </c>
      <c r="Q13" s="364">
        <v>0.59330000000000005</v>
      </c>
      <c r="R13" s="366">
        <v>0.66790000000000005</v>
      </c>
      <c r="S13" s="363">
        <v>0.99119999999999997</v>
      </c>
      <c r="T13" s="364">
        <v>0.89100000000000001</v>
      </c>
      <c r="U13" s="366">
        <v>0.95499999999999996</v>
      </c>
      <c r="V13" s="61"/>
      <c r="W13" s="87"/>
      <c r="X13" s="362">
        <v>0.88</v>
      </c>
      <c r="Y13" s="363">
        <v>0.84509999999999996</v>
      </c>
      <c r="Z13" s="364">
        <v>0.69330000000000003</v>
      </c>
      <c r="AA13" s="363">
        <v>0.90100000000000002</v>
      </c>
      <c r="AB13" s="365">
        <v>0.48</v>
      </c>
      <c r="AC13" s="364">
        <v>0.50990000000000002</v>
      </c>
      <c r="AD13" s="366">
        <v>0.38529999999999998</v>
      </c>
      <c r="AE13" s="363">
        <v>1.0185999999999999</v>
      </c>
      <c r="AF13" s="364">
        <v>0.95550000000000002</v>
      </c>
      <c r="AG13" s="366">
        <v>0.86270000000000002</v>
      </c>
      <c r="AH13" s="8"/>
      <c r="AJ13" s="355" t="s">
        <v>1390</v>
      </c>
      <c r="AK13" s="368">
        <v>1000530</v>
      </c>
      <c r="AL13" s="8"/>
    </row>
    <row r="14" spans="1:38" ht="19.5" customHeight="1" x14ac:dyDescent="0.2">
      <c r="A14" s="357">
        <v>0.97</v>
      </c>
      <c r="B14" s="358">
        <v>0.92720000000000002</v>
      </c>
      <c r="C14" s="359">
        <v>0.95430000000000004</v>
      </c>
      <c r="D14" s="358">
        <v>0.99690000000000001</v>
      </c>
      <c r="E14" s="360">
        <v>0.29349999999999998</v>
      </c>
      <c r="F14" s="359">
        <v>0.36299999999999999</v>
      </c>
      <c r="G14" s="361">
        <v>0.23269999999999999</v>
      </c>
      <c r="H14" s="358">
        <v>0.71440000000000003</v>
      </c>
      <c r="I14" s="359">
        <v>0.72430000000000005</v>
      </c>
      <c r="J14" s="361">
        <v>0.56159999999999999</v>
      </c>
      <c r="K14" s="87"/>
      <c r="L14" s="362">
        <v>0.97</v>
      </c>
      <c r="M14" s="363">
        <v>1.0377000000000001</v>
      </c>
      <c r="N14" s="364">
        <v>0.9919</v>
      </c>
      <c r="O14" s="363">
        <v>0.99709999999999999</v>
      </c>
      <c r="P14" s="365">
        <v>0.51329999999999998</v>
      </c>
      <c r="Q14" s="364">
        <v>0.52210000000000001</v>
      </c>
      <c r="R14" s="366">
        <v>0.58850000000000002</v>
      </c>
      <c r="S14" s="363">
        <v>0.96589999999999998</v>
      </c>
      <c r="T14" s="364">
        <v>0.87380000000000002</v>
      </c>
      <c r="U14" s="366">
        <v>0.9345</v>
      </c>
      <c r="V14" s="61"/>
      <c r="W14" s="87"/>
      <c r="X14" s="362">
        <v>0.97</v>
      </c>
      <c r="Y14" s="363">
        <v>0.87660000000000005</v>
      </c>
      <c r="Z14" s="364">
        <v>0.73370000000000002</v>
      </c>
      <c r="AA14" s="363">
        <v>0.9617</v>
      </c>
      <c r="AB14" s="365">
        <v>0.42480000000000001</v>
      </c>
      <c r="AC14" s="364">
        <v>0.49209999999999998</v>
      </c>
      <c r="AD14" s="366">
        <v>0.32850000000000001</v>
      </c>
      <c r="AE14" s="363">
        <v>0.98570000000000002</v>
      </c>
      <c r="AF14" s="364">
        <v>0.96199999999999997</v>
      </c>
      <c r="AG14" s="366">
        <v>0.79830000000000001</v>
      </c>
      <c r="AH14" s="8"/>
    </row>
    <row r="15" spans="1:38" ht="19.5" customHeight="1" x14ac:dyDescent="0.2">
      <c r="A15" s="357">
        <v>1.05</v>
      </c>
      <c r="B15" s="358">
        <v>0.92989999999999995</v>
      </c>
      <c r="C15" s="359">
        <v>0.95750000000000002</v>
      </c>
      <c r="D15" s="358">
        <v>0.98740000000000006</v>
      </c>
      <c r="E15" s="360">
        <v>0.22819999999999999</v>
      </c>
      <c r="F15" s="359">
        <v>0.28520000000000001</v>
      </c>
      <c r="G15" s="361">
        <v>0.17929999999999999</v>
      </c>
      <c r="H15" s="358">
        <v>0.64839999999999998</v>
      </c>
      <c r="I15" s="359">
        <v>0.66710000000000003</v>
      </c>
      <c r="J15" s="361">
        <v>0.50219999999999998</v>
      </c>
      <c r="K15" s="87"/>
      <c r="L15" s="362">
        <v>1.05</v>
      </c>
      <c r="M15" s="363">
        <v>1.0576000000000001</v>
      </c>
      <c r="N15" s="364">
        <v>1.0028999999999999</v>
      </c>
      <c r="O15" s="363">
        <v>1.0076000000000001</v>
      </c>
      <c r="P15" s="365">
        <v>0.43090000000000001</v>
      </c>
      <c r="Q15" s="364">
        <v>0.46160000000000001</v>
      </c>
      <c r="R15" s="366">
        <v>0.51680000000000004</v>
      </c>
      <c r="S15" s="363">
        <v>0.93989999999999996</v>
      </c>
      <c r="T15" s="364">
        <v>0.86029999999999995</v>
      </c>
      <c r="U15" s="366">
        <v>0.91610000000000003</v>
      </c>
      <c r="V15" s="61"/>
      <c r="W15" s="87"/>
      <c r="X15" s="362">
        <v>1.05</v>
      </c>
      <c r="Y15" s="363">
        <v>0.90659999999999996</v>
      </c>
      <c r="Z15" s="364">
        <v>0.78249999999999997</v>
      </c>
      <c r="AA15" s="363">
        <v>1.0067999999999999</v>
      </c>
      <c r="AB15" s="365">
        <v>0.3735</v>
      </c>
      <c r="AC15" s="364">
        <v>0.46029999999999999</v>
      </c>
      <c r="AD15" s="366">
        <v>0.28029999999999999</v>
      </c>
      <c r="AE15" s="363">
        <v>0.94399999999999995</v>
      </c>
      <c r="AF15" s="364">
        <v>0.95820000000000005</v>
      </c>
      <c r="AG15" s="366">
        <v>0.73640000000000005</v>
      </c>
      <c r="AH15" s="8"/>
    </row>
    <row r="16" spans="1:38" ht="19.5" customHeight="1" x14ac:dyDescent="0.2">
      <c r="A16" s="357">
        <v>1.1299999999999999</v>
      </c>
      <c r="B16" s="358">
        <v>0.93810000000000004</v>
      </c>
      <c r="C16" s="359">
        <v>0.96109999999999995</v>
      </c>
      <c r="D16" s="358">
        <v>0.98860000000000003</v>
      </c>
      <c r="E16" s="360">
        <v>0.18429999999999999</v>
      </c>
      <c r="F16" s="359">
        <v>0.2291</v>
      </c>
      <c r="G16" s="361">
        <v>0.14530000000000001</v>
      </c>
      <c r="H16" s="358">
        <v>0.59789999999999999</v>
      </c>
      <c r="I16" s="359">
        <v>0.62290000000000001</v>
      </c>
      <c r="J16" s="361">
        <v>0.46060000000000001</v>
      </c>
      <c r="K16" s="87"/>
      <c r="L16" s="362">
        <v>1.1299999999999999</v>
      </c>
      <c r="M16" s="363">
        <v>1.0730999999999999</v>
      </c>
      <c r="N16" s="364">
        <v>1.0077</v>
      </c>
      <c r="O16" s="363">
        <v>1.0162</v>
      </c>
      <c r="P16" s="365">
        <v>0.36759999999999998</v>
      </c>
      <c r="Q16" s="364">
        <v>0.41049999999999998</v>
      </c>
      <c r="R16" s="366">
        <v>0.4582</v>
      </c>
      <c r="S16" s="363">
        <v>0.91059999999999997</v>
      </c>
      <c r="T16" s="364">
        <v>0.84699999999999998</v>
      </c>
      <c r="U16" s="366">
        <v>0.89590000000000003</v>
      </c>
      <c r="V16" s="61"/>
      <c r="W16" s="87"/>
      <c r="X16" s="362">
        <v>1.1299999999999999</v>
      </c>
      <c r="Y16" s="363">
        <v>0.9345</v>
      </c>
      <c r="Z16" s="364">
        <v>0.82789999999999997</v>
      </c>
      <c r="AA16" s="363">
        <v>1.0402</v>
      </c>
      <c r="AB16" s="365">
        <v>0.33019999999999999</v>
      </c>
      <c r="AC16" s="364">
        <v>0.4214</v>
      </c>
      <c r="AD16" s="366">
        <v>0.24210000000000001</v>
      </c>
      <c r="AE16" s="363">
        <v>0.89690000000000003</v>
      </c>
      <c r="AF16" s="364">
        <v>0.94020000000000004</v>
      </c>
      <c r="AG16" s="366">
        <v>0.68</v>
      </c>
      <c r="AH16" s="8"/>
    </row>
    <row r="17" spans="1:34" ht="19.5" customHeight="1" x14ac:dyDescent="0.2">
      <c r="A17" s="357">
        <v>1.22</v>
      </c>
      <c r="B17" s="358">
        <v>0.94469999999999998</v>
      </c>
      <c r="C17" s="359">
        <v>0.9637</v>
      </c>
      <c r="D17" s="358">
        <v>0.99450000000000005</v>
      </c>
      <c r="E17" s="360">
        <v>0.156</v>
      </c>
      <c r="F17" s="359">
        <v>0.19</v>
      </c>
      <c r="G17" s="361">
        <v>0.1232</v>
      </c>
      <c r="H17" s="358">
        <v>0.56289999999999996</v>
      </c>
      <c r="I17" s="359">
        <v>0.58979999999999999</v>
      </c>
      <c r="J17" s="361">
        <v>0.42970000000000003</v>
      </c>
      <c r="K17" s="87"/>
      <c r="L17" s="362">
        <v>1.22</v>
      </c>
      <c r="M17" s="363">
        <v>1.0862000000000001</v>
      </c>
      <c r="N17" s="364">
        <v>1.0108999999999999</v>
      </c>
      <c r="O17" s="363">
        <v>1.0237000000000001</v>
      </c>
      <c r="P17" s="365">
        <v>0.31919999999999998</v>
      </c>
      <c r="Q17" s="364">
        <v>0.36890000000000001</v>
      </c>
      <c r="R17" s="366">
        <v>0.41160000000000002</v>
      </c>
      <c r="S17" s="363">
        <v>0.88180000000000003</v>
      </c>
      <c r="T17" s="364">
        <v>0.83309999999999995</v>
      </c>
      <c r="U17" s="366">
        <v>0.87460000000000004</v>
      </c>
      <c r="V17" s="61"/>
      <c r="W17" s="87"/>
      <c r="X17" s="362">
        <v>1.22</v>
      </c>
      <c r="Y17" s="363">
        <v>0.96079999999999999</v>
      </c>
      <c r="Z17" s="364">
        <v>0.86829999999999996</v>
      </c>
      <c r="AA17" s="363">
        <v>1.0689</v>
      </c>
      <c r="AB17" s="365">
        <v>0.29039999999999999</v>
      </c>
      <c r="AC17" s="364">
        <v>0.38179999999999997</v>
      </c>
      <c r="AD17" s="366">
        <v>0.214</v>
      </c>
      <c r="AE17" s="363">
        <v>0.85089999999999999</v>
      </c>
      <c r="AF17" s="364">
        <v>0.92169999999999996</v>
      </c>
      <c r="AG17" s="366">
        <v>0.62990000000000002</v>
      </c>
      <c r="AH17" s="8"/>
    </row>
    <row r="18" spans="1:34" ht="19.5" customHeight="1" x14ac:dyDescent="0.2">
      <c r="A18" s="357">
        <v>1.3</v>
      </c>
      <c r="B18" s="358">
        <v>0.95109999999999995</v>
      </c>
      <c r="C18" s="359">
        <v>0.96779999999999999</v>
      </c>
      <c r="D18" s="358">
        <v>0.99929999999999997</v>
      </c>
      <c r="E18" s="360">
        <v>0.13750000000000001</v>
      </c>
      <c r="F18" s="359">
        <v>0.16370000000000001</v>
      </c>
      <c r="G18" s="361">
        <v>0.109</v>
      </c>
      <c r="H18" s="358">
        <v>0.53559999999999997</v>
      </c>
      <c r="I18" s="359">
        <v>0.56340000000000001</v>
      </c>
      <c r="J18" s="361">
        <v>0.40629999999999999</v>
      </c>
      <c r="K18" s="87"/>
      <c r="L18" s="362">
        <v>1.3</v>
      </c>
      <c r="M18" s="363">
        <v>1.0963000000000001</v>
      </c>
      <c r="N18" s="364">
        <v>1.0146999999999999</v>
      </c>
      <c r="O18" s="363">
        <v>1.0304</v>
      </c>
      <c r="P18" s="365">
        <v>0.28060000000000002</v>
      </c>
      <c r="Q18" s="364">
        <v>0.33450000000000002</v>
      </c>
      <c r="R18" s="366">
        <v>0.37259999999999999</v>
      </c>
      <c r="S18" s="363">
        <v>0.8548</v>
      </c>
      <c r="T18" s="364">
        <v>0.81989999999999996</v>
      </c>
      <c r="U18" s="366">
        <v>0.85570000000000002</v>
      </c>
      <c r="V18" s="61"/>
      <c r="W18" s="87"/>
      <c r="X18" s="362">
        <v>1.3</v>
      </c>
      <c r="Y18" s="363">
        <v>0.98440000000000005</v>
      </c>
      <c r="Z18" s="364">
        <v>0.90310000000000001</v>
      </c>
      <c r="AA18" s="363">
        <v>1.0944</v>
      </c>
      <c r="AB18" s="365">
        <v>0.26090000000000002</v>
      </c>
      <c r="AC18" s="364">
        <v>0.34620000000000001</v>
      </c>
      <c r="AD18" s="366">
        <v>0.19309999999999999</v>
      </c>
      <c r="AE18" s="363">
        <v>0.80820000000000003</v>
      </c>
      <c r="AF18" s="364">
        <v>0.89810000000000001</v>
      </c>
      <c r="AG18" s="366">
        <v>0.58840000000000003</v>
      </c>
      <c r="AH18" s="8"/>
    </row>
    <row r="19" spans="1:34" ht="19.5" customHeight="1" x14ac:dyDescent="0.2">
      <c r="A19" s="357">
        <v>1.38</v>
      </c>
      <c r="B19" s="358">
        <v>0.95789999999999997</v>
      </c>
      <c r="C19" s="359">
        <v>0.97289999999999999</v>
      </c>
      <c r="D19" s="358">
        <v>1.0055000000000001</v>
      </c>
      <c r="E19" s="360">
        <v>0.1249</v>
      </c>
      <c r="F19" s="359">
        <v>0.1449</v>
      </c>
      <c r="G19" s="361">
        <v>9.9099999999999994E-2</v>
      </c>
      <c r="H19" s="358">
        <v>0.51580000000000004</v>
      </c>
      <c r="I19" s="359">
        <v>0.54239999999999999</v>
      </c>
      <c r="J19" s="361">
        <v>0.38840000000000002</v>
      </c>
      <c r="K19" s="87"/>
      <c r="L19" s="362">
        <v>1.38</v>
      </c>
      <c r="M19" s="363">
        <v>1.1046</v>
      </c>
      <c r="N19" s="364">
        <v>1.0185</v>
      </c>
      <c r="O19" s="363">
        <v>1.0373000000000001</v>
      </c>
      <c r="P19" s="365">
        <v>0.25209999999999999</v>
      </c>
      <c r="Q19" s="364">
        <v>0.30649999999999999</v>
      </c>
      <c r="R19" s="366">
        <v>0.34229999999999999</v>
      </c>
      <c r="S19" s="363">
        <v>0.83130000000000004</v>
      </c>
      <c r="T19" s="364">
        <v>0.80630000000000002</v>
      </c>
      <c r="U19" s="366">
        <v>0.83960000000000001</v>
      </c>
      <c r="V19" s="61"/>
      <c r="W19" s="87"/>
      <c r="X19" s="362">
        <v>1.38</v>
      </c>
      <c r="Y19" s="363">
        <v>1.0031000000000001</v>
      </c>
      <c r="Z19" s="364">
        <v>0.92969999999999997</v>
      </c>
      <c r="AA19" s="363">
        <v>1.1183000000000001</v>
      </c>
      <c r="AB19" s="365">
        <v>0.23669999999999999</v>
      </c>
      <c r="AC19" s="364">
        <v>0.31850000000000001</v>
      </c>
      <c r="AD19" s="366">
        <v>0.1782</v>
      </c>
      <c r="AE19" s="363">
        <v>0.77100000000000002</v>
      </c>
      <c r="AF19" s="364">
        <v>0.87250000000000005</v>
      </c>
      <c r="AG19" s="366">
        <v>0.55479999999999996</v>
      </c>
      <c r="AH19" s="8"/>
    </row>
    <row r="20" spans="1:34" ht="19.5" customHeight="1" x14ac:dyDescent="0.2">
      <c r="A20" s="357">
        <v>1.47</v>
      </c>
      <c r="B20" s="358">
        <v>0.96560000000000001</v>
      </c>
      <c r="C20" s="359">
        <v>0.97750000000000004</v>
      </c>
      <c r="D20" s="358">
        <v>1.0125</v>
      </c>
      <c r="E20" s="360">
        <v>0.1159</v>
      </c>
      <c r="F20" s="359">
        <v>0.13250000000000001</v>
      </c>
      <c r="G20" s="361">
        <v>9.2100000000000001E-2</v>
      </c>
      <c r="H20" s="358">
        <v>0.5</v>
      </c>
      <c r="I20" s="359">
        <v>0.52559999999999996</v>
      </c>
      <c r="J20" s="361">
        <v>0.37440000000000001</v>
      </c>
      <c r="K20" s="87"/>
      <c r="L20" s="362">
        <v>1.47</v>
      </c>
      <c r="M20" s="363">
        <v>1.1113999999999999</v>
      </c>
      <c r="N20" s="364">
        <v>1.0216000000000001</v>
      </c>
      <c r="O20" s="363">
        <v>1.0427</v>
      </c>
      <c r="P20" s="365">
        <v>0.23069999999999999</v>
      </c>
      <c r="Q20" s="364">
        <v>0.28539999999999999</v>
      </c>
      <c r="R20" s="366">
        <v>0.31630000000000003</v>
      </c>
      <c r="S20" s="363">
        <v>0.81200000000000006</v>
      </c>
      <c r="T20" s="364">
        <v>0.79469999999999996</v>
      </c>
      <c r="U20" s="366">
        <v>0.82379999999999998</v>
      </c>
      <c r="V20" s="61"/>
      <c r="W20" s="87"/>
      <c r="X20" s="362">
        <v>1.47</v>
      </c>
      <c r="Y20" s="363">
        <v>1.0224</v>
      </c>
      <c r="Z20" s="364">
        <v>0.94910000000000005</v>
      </c>
      <c r="AA20" s="363">
        <v>1.1392</v>
      </c>
      <c r="AB20" s="365">
        <v>0.2195</v>
      </c>
      <c r="AC20" s="364">
        <v>0.29330000000000001</v>
      </c>
      <c r="AD20" s="366">
        <v>0.16739999999999999</v>
      </c>
      <c r="AE20" s="363">
        <v>0.73770000000000002</v>
      </c>
      <c r="AF20" s="364">
        <v>0.85140000000000005</v>
      </c>
      <c r="AG20" s="366">
        <v>0.52590000000000003</v>
      </c>
      <c r="AH20" s="8"/>
    </row>
    <row r="21" spans="1:34" ht="19.5" customHeight="1" x14ac:dyDescent="0.2">
      <c r="A21" s="357">
        <v>1.55</v>
      </c>
      <c r="B21" s="358">
        <v>0.9738</v>
      </c>
      <c r="C21" s="359">
        <v>0.98299999999999998</v>
      </c>
      <c r="D21" s="358">
        <v>1.0195000000000001</v>
      </c>
      <c r="E21" s="360">
        <v>0.10929999999999999</v>
      </c>
      <c r="F21" s="359">
        <v>0.1235</v>
      </c>
      <c r="G21" s="361">
        <v>8.7499999999999994E-2</v>
      </c>
      <c r="H21" s="358">
        <v>0.48749999999999999</v>
      </c>
      <c r="I21" s="359">
        <v>0.51290000000000002</v>
      </c>
      <c r="J21" s="361">
        <v>0.36280000000000001</v>
      </c>
      <c r="K21" s="87"/>
      <c r="L21" s="362">
        <v>1.55</v>
      </c>
      <c r="M21" s="363">
        <v>1.1212</v>
      </c>
      <c r="N21" s="364">
        <v>1.0249999999999999</v>
      </c>
      <c r="O21" s="363">
        <v>1.0488</v>
      </c>
      <c r="P21" s="365">
        <v>0.21279999999999999</v>
      </c>
      <c r="Q21" s="364">
        <v>0.26740000000000003</v>
      </c>
      <c r="R21" s="366">
        <v>0.29499999999999998</v>
      </c>
      <c r="S21" s="363">
        <v>0.7954</v>
      </c>
      <c r="T21" s="364">
        <v>0.78290000000000004</v>
      </c>
      <c r="U21" s="366">
        <v>0.81230000000000002</v>
      </c>
      <c r="V21" s="61"/>
      <c r="W21" s="87"/>
      <c r="X21" s="362">
        <v>1.55</v>
      </c>
      <c r="Y21" s="363">
        <v>1.0396000000000001</v>
      </c>
      <c r="Z21" s="364">
        <v>0.96450000000000002</v>
      </c>
      <c r="AA21" s="363">
        <v>1.1584000000000001</v>
      </c>
      <c r="AB21" s="365">
        <v>0.20369999999999999</v>
      </c>
      <c r="AC21" s="364">
        <v>0.27250000000000002</v>
      </c>
      <c r="AD21" s="366">
        <v>0.15859999999999999</v>
      </c>
      <c r="AE21" s="363">
        <v>0.70799999999999996</v>
      </c>
      <c r="AF21" s="364">
        <v>0.82720000000000005</v>
      </c>
      <c r="AG21" s="366">
        <v>0.50170000000000003</v>
      </c>
      <c r="AH21" s="8"/>
    </row>
    <row r="22" spans="1:34" ht="19.5" customHeight="1" x14ac:dyDescent="0.2">
      <c r="A22" s="357">
        <v>1.63</v>
      </c>
      <c r="B22" s="358">
        <v>0.98080000000000001</v>
      </c>
      <c r="C22" s="359">
        <v>0.98740000000000006</v>
      </c>
      <c r="D22" s="358">
        <v>1.026</v>
      </c>
      <c r="E22" s="360">
        <v>0.1045</v>
      </c>
      <c r="F22" s="359">
        <v>0.1173</v>
      </c>
      <c r="G22" s="361">
        <v>8.4099999999999994E-2</v>
      </c>
      <c r="H22" s="358">
        <v>0.47820000000000001</v>
      </c>
      <c r="I22" s="359">
        <v>0.50029999999999997</v>
      </c>
      <c r="J22" s="361">
        <v>0.35349999999999998</v>
      </c>
      <c r="K22" s="87"/>
      <c r="L22" s="362">
        <v>1.63</v>
      </c>
      <c r="M22" s="363">
        <v>1.1296999999999999</v>
      </c>
      <c r="N22" s="364">
        <v>1.0276000000000001</v>
      </c>
      <c r="O22" s="363">
        <v>1.0543</v>
      </c>
      <c r="P22" s="365">
        <v>0.19989999999999999</v>
      </c>
      <c r="Q22" s="364">
        <v>0.25330000000000003</v>
      </c>
      <c r="R22" s="366">
        <v>0.27829999999999999</v>
      </c>
      <c r="S22" s="363">
        <v>0.78039999999999998</v>
      </c>
      <c r="T22" s="364">
        <v>0.77280000000000004</v>
      </c>
      <c r="U22" s="366">
        <v>0.80289999999999995</v>
      </c>
      <c r="V22" s="61"/>
      <c r="W22" s="87"/>
      <c r="X22" s="362">
        <v>1.63</v>
      </c>
      <c r="Y22" s="363">
        <v>1.054</v>
      </c>
      <c r="Z22" s="364">
        <v>0.97660000000000002</v>
      </c>
      <c r="AA22" s="363">
        <v>1.1722999999999999</v>
      </c>
      <c r="AB22" s="365">
        <v>0.1913</v>
      </c>
      <c r="AC22" s="364">
        <v>0.25669999999999998</v>
      </c>
      <c r="AD22" s="366">
        <v>0.15260000000000001</v>
      </c>
      <c r="AE22" s="363">
        <v>0.68130000000000002</v>
      </c>
      <c r="AF22" s="364">
        <v>0.80600000000000005</v>
      </c>
      <c r="AG22" s="366">
        <v>0.48110000000000003</v>
      </c>
      <c r="AH22" s="8"/>
    </row>
    <row r="23" spans="1:34" ht="19.5" customHeight="1" x14ac:dyDescent="0.2">
      <c r="A23" s="357">
        <v>1.72</v>
      </c>
      <c r="B23" s="358">
        <v>0.98709999999999998</v>
      </c>
      <c r="C23" s="359">
        <v>0.99419999999999997</v>
      </c>
      <c r="D23" s="358">
        <v>1.0313000000000001</v>
      </c>
      <c r="E23" s="360">
        <v>0.1021</v>
      </c>
      <c r="F23" s="359">
        <v>0.1124</v>
      </c>
      <c r="G23" s="361">
        <v>8.14E-2</v>
      </c>
      <c r="H23" s="358">
        <v>0.46989999999999998</v>
      </c>
      <c r="I23" s="359">
        <v>0.49080000000000001</v>
      </c>
      <c r="J23" s="361">
        <v>0.34610000000000002</v>
      </c>
      <c r="K23" s="87"/>
      <c r="L23" s="362">
        <v>1.72</v>
      </c>
      <c r="M23" s="363">
        <v>1.1376999999999999</v>
      </c>
      <c r="N23" s="364">
        <v>1.0299</v>
      </c>
      <c r="O23" s="363">
        <v>1.0608</v>
      </c>
      <c r="P23" s="365">
        <v>0.189</v>
      </c>
      <c r="Q23" s="364">
        <v>0.24129999999999999</v>
      </c>
      <c r="R23" s="366">
        <v>0.26350000000000001</v>
      </c>
      <c r="S23" s="363">
        <v>0.76839999999999997</v>
      </c>
      <c r="T23" s="364">
        <v>0.76459999999999995</v>
      </c>
      <c r="U23" s="366">
        <v>0.79310000000000003</v>
      </c>
      <c r="V23" s="61"/>
      <c r="W23" s="87"/>
      <c r="X23" s="362">
        <v>1.72</v>
      </c>
      <c r="Y23" s="363">
        <v>1.0649999999999999</v>
      </c>
      <c r="Z23" s="364">
        <v>0.98199999999999998</v>
      </c>
      <c r="AA23" s="363">
        <v>1.1857</v>
      </c>
      <c r="AB23" s="365">
        <v>0.18210000000000001</v>
      </c>
      <c r="AC23" s="364">
        <v>0.24390000000000001</v>
      </c>
      <c r="AD23" s="366">
        <v>0.1477</v>
      </c>
      <c r="AE23" s="363">
        <v>0.65869999999999995</v>
      </c>
      <c r="AF23" s="364">
        <v>0.78580000000000005</v>
      </c>
      <c r="AG23" s="366">
        <v>0.46300000000000002</v>
      </c>
      <c r="AH23" s="8"/>
    </row>
    <row r="24" spans="1:34" ht="19.5" customHeight="1" x14ac:dyDescent="0.2">
      <c r="A24" s="357">
        <v>1.8</v>
      </c>
      <c r="B24" s="358">
        <v>0.9929</v>
      </c>
      <c r="C24" s="359">
        <v>0.99719999999999998</v>
      </c>
      <c r="D24" s="358">
        <v>1.0341</v>
      </c>
      <c r="E24" s="360">
        <v>0.1004</v>
      </c>
      <c r="F24" s="359">
        <v>0.109</v>
      </c>
      <c r="G24" s="361">
        <v>0.08</v>
      </c>
      <c r="H24" s="358">
        <v>0.46439999999999998</v>
      </c>
      <c r="I24" s="359">
        <v>0.48330000000000001</v>
      </c>
      <c r="J24" s="361">
        <v>0.34050000000000002</v>
      </c>
      <c r="K24" s="87"/>
      <c r="L24" s="362">
        <v>1.8</v>
      </c>
      <c r="M24" s="363">
        <v>1.1457999999999999</v>
      </c>
      <c r="N24" s="364">
        <v>1.0327</v>
      </c>
      <c r="O24" s="363">
        <v>1.0678000000000001</v>
      </c>
      <c r="P24" s="365">
        <v>0.1817</v>
      </c>
      <c r="Q24" s="364">
        <v>0.2319</v>
      </c>
      <c r="R24" s="366">
        <v>0.2515</v>
      </c>
      <c r="S24" s="363">
        <v>0.7571</v>
      </c>
      <c r="T24" s="364">
        <v>0.75739999999999996</v>
      </c>
      <c r="U24" s="366">
        <v>0.7863</v>
      </c>
      <c r="V24" s="61"/>
      <c r="W24" s="87"/>
      <c r="X24" s="362">
        <v>1.8</v>
      </c>
      <c r="Y24" s="363">
        <v>1.0748</v>
      </c>
      <c r="Z24" s="364">
        <v>0.98870000000000002</v>
      </c>
      <c r="AA24" s="363">
        <v>1.1982999999999999</v>
      </c>
      <c r="AB24" s="365">
        <v>0.17330000000000001</v>
      </c>
      <c r="AC24" s="364">
        <v>0.23300000000000001</v>
      </c>
      <c r="AD24" s="366">
        <v>0.14319999999999999</v>
      </c>
      <c r="AE24" s="363">
        <v>0.63849999999999996</v>
      </c>
      <c r="AF24" s="364">
        <v>0.76749999999999996</v>
      </c>
      <c r="AG24" s="366">
        <v>0.44829999999999998</v>
      </c>
      <c r="AH24" s="8"/>
    </row>
    <row r="25" spans="1:34" ht="19.5" customHeight="1" x14ac:dyDescent="0.2">
      <c r="A25" s="357">
        <v>2.0499999999999998</v>
      </c>
      <c r="B25" s="358">
        <v>1.0133000000000001</v>
      </c>
      <c r="C25" s="359">
        <v>1.0061</v>
      </c>
      <c r="D25" s="358">
        <v>1.0481</v>
      </c>
      <c r="E25" s="360">
        <v>9.6600000000000005E-2</v>
      </c>
      <c r="F25" s="359">
        <v>0.1033</v>
      </c>
      <c r="G25" s="361">
        <v>7.7899999999999997E-2</v>
      </c>
      <c r="H25" s="358">
        <v>0.45069999999999999</v>
      </c>
      <c r="I25" s="359">
        <v>0.46400000000000002</v>
      </c>
      <c r="J25" s="361">
        <v>0.32669999999999999</v>
      </c>
      <c r="K25" s="87"/>
      <c r="L25" s="362">
        <v>2.0499999999999998</v>
      </c>
      <c r="M25" s="363">
        <v>1.1698</v>
      </c>
      <c r="N25" s="364">
        <v>1.0431999999999999</v>
      </c>
      <c r="O25" s="363">
        <v>1.0864</v>
      </c>
      <c r="P25" s="365">
        <v>0.1658</v>
      </c>
      <c r="Q25" s="364">
        <v>0.21310000000000001</v>
      </c>
      <c r="R25" s="366">
        <v>0.22670000000000001</v>
      </c>
      <c r="S25" s="363">
        <v>0.72740000000000005</v>
      </c>
      <c r="T25" s="364">
        <v>0.74419999999999997</v>
      </c>
      <c r="U25" s="366">
        <v>0.77090000000000003</v>
      </c>
      <c r="V25" s="61"/>
      <c r="W25" s="87"/>
      <c r="X25" s="362">
        <v>2.0499999999999998</v>
      </c>
      <c r="Y25" s="363">
        <v>1.0972999999999999</v>
      </c>
      <c r="Z25" s="364">
        <v>1.0016</v>
      </c>
      <c r="AA25" s="363">
        <v>1.2292000000000001</v>
      </c>
      <c r="AB25" s="365">
        <v>0.15640000000000001</v>
      </c>
      <c r="AC25" s="364">
        <v>0.21010000000000001</v>
      </c>
      <c r="AD25" s="366">
        <v>0.13370000000000001</v>
      </c>
      <c r="AE25" s="363">
        <v>0.58909999999999996</v>
      </c>
      <c r="AF25" s="364">
        <v>0.71809999999999996</v>
      </c>
      <c r="AG25" s="366">
        <v>0.41420000000000001</v>
      </c>
      <c r="AH25" s="8"/>
    </row>
    <row r="26" spans="1:34" ht="19.5" customHeight="1" x14ac:dyDescent="0.2">
      <c r="A26" s="357">
        <v>2.2999999999999998</v>
      </c>
      <c r="B26" s="358">
        <v>1.0319</v>
      </c>
      <c r="C26" s="359">
        <v>1.0132000000000001</v>
      </c>
      <c r="D26" s="358">
        <v>1.06</v>
      </c>
      <c r="E26" s="360">
        <v>9.6299999999999997E-2</v>
      </c>
      <c r="F26" s="359">
        <v>9.9699999999999997E-2</v>
      </c>
      <c r="G26" s="361">
        <v>7.8E-2</v>
      </c>
      <c r="H26" s="358">
        <v>0.44359999999999999</v>
      </c>
      <c r="I26" s="359">
        <v>0.45040000000000002</v>
      </c>
      <c r="J26" s="361">
        <v>0.31940000000000002</v>
      </c>
      <c r="K26" s="87"/>
      <c r="L26" s="362">
        <v>2.2999999999999998</v>
      </c>
      <c r="M26" s="363">
        <v>1.1912</v>
      </c>
      <c r="N26" s="364">
        <v>1.0547</v>
      </c>
      <c r="O26" s="363">
        <v>1.0987</v>
      </c>
      <c r="P26" s="365">
        <v>0.15859999999999999</v>
      </c>
      <c r="Q26" s="364">
        <v>0.2024</v>
      </c>
      <c r="R26" s="366">
        <v>0.21060000000000001</v>
      </c>
      <c r="S26" s="363">
        <v>0.70240000000000002</v>
      </c>
      <c r="T26" s="364">
        <v>0.73929999999999996</v>
      </c>
      <c r="U26" s="366">
        <v>0.7631</v>
      </c>
      <c r="V26" s="61"/>
      <c r="W26" s="87"/>
      <c r="X26" s="362">
        <v>2.2999999999999998</v>
      </c>
      <c r="Y26" s="363">
        <v>1.1138999999999999</v>
      </c>
      <c r="Z26" s="364">
        <v>1.0031000000000001</v>
      </c>
      <c r="AA26" s="363">
        <v>1.2487999999999999</v>
      </c>
      <c r="AB26" s="365">
        <v>0.14399999999999999</v>
      </c>
      <c r="AC26" s="364">
        <v>0.1943</v>
      </c>
      <c r="AD26" s="366">
        <v>0.1265</v>
      </c>
      <c r="AE26" s="363">
        <v>0.55330000000000001</v>
      </c>
      <c r="AF26" s="364">
        <v>0.67859999999999998</v>
      </c>
      <c r="AG26" s="366">
        <v>0.39169999999999999</v>
      </c>
      <c r="AH26" s="8"/>
    </row>
    <row r="27" spans="1:34" ht="19.5" customHeight="1" x14ac:dyDescent="0.2">
      <c r="A27" s="357">
        <v>2.5499999999999998</v>
      </c>
      <c r="B27" s="358">
        <v>1.0422</v>
      </c>
      <c r="C27" s="359">
        <v>1.0218</v>
      </c>
      <c r="D27" s="358">
        <v>1.0669</v>
      </c>
      <c r="E27" s="360">
        <v>9.69E-2</v>
      </c>
      <c r="F27" s="359">
        <v>9.8199999999999996E-2</v>
      </c>
      <c r="G27" s="361">
        <v>7.9299999999999995E-2</v>
      </c>
      <c r="H27" s="358">
        <v>0.43969999999999998</v>
      </c>
      <c r="I27" s="359">
        <v>0.43919999999999998</v>
      </c>
      <c r="J27" s="361">
        <v>0.31630000000000003</v>
      </c>
      <c r="K27" s="87"/>
      <c r="L27" s="362">
        <v>2.5499999999999998</v>
      </c>
      <c r="M27" s="363">
        <v>1.2038</v>
      </c>
      <c r="N27" s="364">
        <v>1.0605</v>
      </c>
      <c r="O27" s="363">
        <v>1.1080000000000001</v>
      </c>
      <c r="P27" s="365">
        <v>0.15409999999999999</v>
      </c>
      <c r="Q27" s="364">
        <v>0.19639999999999999</v>
      </c>
      <c r="R27" s="366">
        <v>0.20169999999999999</v>
      </c>
      <c r="S27" s="363">
        <v>0.68189999999999995</v>
      </c>
      <c r="T27" s="364">
        <v>0.73799999999999999</v>
      </c>
      <c r="U27" s="366">
        <v>0.76070000000000004</v>
      </c>
      <c r="V27" s="61"/>
      <c r="W27" s="87"/>
      <c r="X27" s="362">
        <v>2.5499999999999998</v>
      </c>
      <c r="Y27" s="363">
        <v>1.1228</v>
      </c>
      <c r="Z27" s="364">
        <v>1.0076000000000001</v>
      </c>
      <c r="AA27" s="363">
        <v>1.2625</v>
      </c>
      <c r="AB27" s="365">
        <v>0.1351</v>
      </c>
      <c r="AC27" s="364">
        <v>0.185</v>
      </c>
      <c r="AD27" s="366">
        <v>0.1227</v>
      </c>
      <c r="AE27" s="363">
        <v>0.52939999999999998</v>
      </c>
      <c r="AF27" s="364">
        <v>0.64980000000000004</v>
      </c>
      <c r="AG27" s="366">
        <v>0.37769999999999998</v>
      </c>
      <c r="AH27" s="8"/>
    </row>
    <row r="28" spans="1:34" ht="19.5" customHeight="1" x14ac:dyDescent="0.2">
      <c r="A28" s="357">
        <v>2.8</v>
      </c>
      <c r="B28" s="358">
        <v>1.0505</v>
      </c>
      <c r="C28" s="359">
        <v>1.0315000000000001</v>
      </c>
      <c r="D28" s="358">
        <v>1.0774999999999999</v>
      </c>
      <c r="E28" s="360">
        <v>9.8400000000000001E-2</v>
      </c>
      <c r="F28" s="359">
        <v>9.8500000000000004E-2</v>
      </c>
      <c r="G28" s="361">
        <v>8.0699999999999994E-2</v>
      </c>
      <c r="H28" s="358">
        <v>0.438</v>
      </c>
      <c r="I28" s="359">
        <v>0.43090000000000001</v>
      </c>
      <c r="J28" s="361">
        <v>0.31569999999999998</v>
      </c>
      <c r="K28" s="87"/>
      <c r="L28" s="362">
        <v>2.8</v>
      </c>
      <c r="M28" s="363">
        <v>1.2169000000000001</v>
      </c>
      <c r="N28" s="364">
        <v>1.0636000000000001</v>
      </c>
      <c r="O28" s="363">
        <v>1.1178999999999999</v>
      </c>
      <c r="P28" s="365">
        <v>0.15329999999999999</v>
      </c>
      <c r="Q28" s="364">
        <v>0.19239999999999999</v>
      </c>
      <c r="R28" s="366">
        <v>0.19719999999999999</v>
      </c>
      <c r="S28" s="363">
        <v>0.6653</v>
      </c>
      <c r="T28" s="364">
        <v>0.74050000000000005</v>
      </c>
      <c r="U28" s="366">
        <v>0.76129999999999998</v>
      </c>
      <c r="V28" s="61"/>
      <c r="W28" s="87"/>
      <c r="X28" s="362">
        <v>2.8</v>
      </c>
      <c r="Y28" s="363">
        <v>1.1246</v>
      </c>
      <c r="Z28" s="364">
        <v>1.0150999999999999</v>
      </c>
      <c r="AA28" s="363">
        <v>1.2728999999999999</v>
      </c>
      <c r="AB28" s="365">
        <v>0.13139999999999999</v>
      </c>
      <c r="AC28" s="364">
        <v>0.17860000000000001</v>
      </c>
      <c r="AD28" s="366">
        <v>0.1197</v>
      </c>
      <c r="AE28" s="363">
        <v>0.51149999999999995</v>
      </c>
      <c r="AF28" s="364">
        <v>0.62309999999999999</v>
      </c>
      <c r="AG28" s="366">
        <v>0.36980000000000002</v>
      </c>
      <c r="AH28" s="8"/>
    </row>
    <row r="29" spans="1:34" ht="19.5" customHeight="1" x14ac:dyDescent="0.2">
      <c r="A29" s="357">
        <v>3.05</v>
      </c>
      <c r="B29" s="358">
        <v>1.0597000000000001</v>
      </c>
      <c r="C29" s="359">
        <v>1.0399</v>
      </c>
      <c r="D29" s="358">
        <v>1.08</v>
      </c>
      <c r="E29" s="360">
        <v>9.9400000000000002E-2</v>
      </c>
      <c r="F29" s="359">
        <v>9.8500000000000004E-2</v>
      </c>
      <c r="G29" s="361">
        <v>8.2199999999999995E-2</v>
      </c>
      <c r="H29" s="358">
        <v>0.43780000000000002</v>
      </c>
      <c r="I29" s="359">
        <v>0.42480000000000001</v>
      </c>
      <c r="J29" s="361">
        <v>0.31680000000000003</v>
      </c>
      <c r="K29" s="87"/>
      <c r="L29" s="362">
        <v>3.05</v>
      </c>
      <c r="M29" s="363">
        <v>1.2270000000000001</v>
      </c>
      <c r="N29" s="364">
        <v>1.0671999999999999</v>
      </c>
      <c r="O29" s="363">
        <v>1.1258999999999999</v>
      </c>
      <c r="P29" s="365">
        <v>0.15359999999999999</v>
      </c>
      <c r="Q29" s="364">
        <v>0.19220000000000001</v>
      </c>
      <c r="R29" s="366">
        <v>0.1946</v>
      </c>
      <c r="S29" s="363">
        <v>0.65159999999999996</v>
      </c>
      <c r="T29" s="364">
        <v>0.74199999999999999</v>
      </c>
      <c r="U29" s="366">
        <v>0.76080000000000003</v>
      </c>
      <c r="V29" s="61"/>
      <c r="W29" s="87"/>
      <c r="X29" s="362">
        <v>3.05</v>
      </c>
      <c r="Y29" s="363">
        <v>1.1319999999999999</v>
      </c>
      <c r="Z29" s="364">
        <v>1.0223</v>
      </c>
      <c r="AA29" s="363">
        <v>1.2833000000000001</v>
      </c>
      <c r="AB29" s="365">
        <v>0.12889999999999999</v>
      </c>
      <c r="AC29" s="364">
        <v>0.17449999999999999</v>
      </c>
      <c r="AD29" s="366">
        <v>0.1174</v>
      </c>
      <c r="AE29" s="363">
        <v>0.49880000000000002</v>
      </c>
      <c r="AF29" s="364">
        <v>0.6048</v>
      </c>
      <c r="AG29" s="366">
        <v>0.36630000000000001</v>
      </c>
      <c r="AH29" s="8"/>
    </row>
    <row r="30" spans="1:34" ht="19.5" customHeight="1" x14ac:dyDescent="0.2">
      <c r="A30" s="357">
        <v>3.3</v>
      </c>
      <c r="B30" s="358">
        <v>1.0692999999999999</v>
      </c>
      <c r="C30" s="359">
        <v>1.0461</v>
      </c>
      <c r="D30" s="358">
        <v>1.0849</v>
      </c>
      <c r="E30" s="360">
        <v>0.1009</v>
      </c>
      <c r="F30" s="359">
        <v>9.8000000000000004E-2</v>
      </c>
      <c r="G30" s="361">
        <v>8.4199999999999997E-2</v>
      </c>
      <c r="H30" s="358">
        <v>0.43959999999999999</v>
      </c>
      <c r="I30" s="359">
        <v>0.41949999999999998</v>
      </c>
      <c r="J30" s="361">
        <v>0.31890000000000002</v>
      </c>
      <c r="K30" s="87"/>
      <c r="L30" s="362">
        <v>3.3</v>
      </c>
      <c r="M30" s="363">
        <v>1.2339</v>
      </c>
      <c r="N30" s="364">
        <v>1.0736000000000001</v>
      </c>
      <c r="O30" s="363">
        <v>1.1356999999999999</v>
      </c>
      <c r="P30" s="365">
        <v>0.1552</v>
      </c>
      <c r="Q30" s="364">
        <v>0.1925</v>
      </c>
      <c r="R30" s="366">
        <v>0.19500000000000001</v>
      </c>
      <c r="S30" s="363">
        <v>0.64119999999999999</v>
      </c>
      <c r="T30" s="364">
        <v>0.74070000000000003</v>
      </c>
      <c r="U30" s="366">
        <v>0.7581</v>
      </c>
      <c r="V30" s="61"/>
      <c r="W30" s="87"/>
      <c r="X30" s="362">
        <v>3.3</v>
      </c>
      <c r="Y30" s="363">
        <v>1.1431</v>
      </c>
      <c r="Z30" s="364">
        <v>1.03</v>
      </c>
      <c r="AA30" s="363">
        <v>1.2935000000000001</v>
      </c>
      <c r="AB30" s="365">
        <v>0.1255</v>
      </c>
      <c r="AC30" s="364">
        <v>0.17069999999999999</v>
      </c>
      <c r="AD30" s="366">
        <v>0.1158</v>
      </c>
      <c r="AE30" s="363">
        <v>0.49009999999999998</v>
      </c>
      <c r="AF30" s="364">
        <v>0.58730000000000004</v>
      </c>
      <c r="AG30" s="366">
        <v>0.36680000000000001</v>
      </c>
      <c r="AH30" s="8"/>
    </row>
    <row r="31" spans="1:34" ht="19.5" customHeight="1" x14ac:dyDescent="0.2">
      <c r="A31" s="357">
        <v>3.55</v>
      </c>
      <c r="B31" s="358">
        <v>1.0780000000000001</v>
      </c>
      <c r="C31" s="359">
        <v>1.0527</v>
      </c>
      <c r="D31" s="358">
        <v>1.0884</v>
      </c>
      <c r="E31" s="360">
        <v>0.1022</v>
      </c>
      <c r="F31" s="359">
        <v>9.8299999999999998E-2</v>
      </c>
      <c r="G31" s="361">
        <v>8.5599999999999996E-2</v>
      </c>
      <c r="H31" s="358">
        <v>0.44219999999999998</v>
      </c>
      <c r="I31" s="359">
        <v>0.41539999999999999</v>
      </c>
      <c r="J31" s="361">
        <v>0.32019999999999998</v>
      </c>
      <c r="K31" s="87"/>
      <c r="L31" s="362">
        <v>3.55</v>
      </c>
      <c r="M31" s="363">
        <v>1.2418</v>
      </c>
      <c r="N31" s="364">
        <v>1.0781000000000001</v>
      </c>
      <c r="O31" s="363">
        <v>1.1483000000000001</v>
      </c>
      <c r="P31" s="365">
        <v>0.15670000000000001</v>
      </c>
      <c r="Q31" s="364">
        <v>0.1943</v>
      </c>
      <c r="R31" s="366">
        <v>0.1973</v>
      </c>
      <c r="S31" s="363">
        <v>0.63349999999999995</v>
      </c>
      <c r="T31" s="364">
        <v>0.73750000000000004</v>
      </c>
      <c r="U31" s="366">
        <v>0.75290000000000001</v>
      </c>
      <c r="V31" s="61"/>
      <c r="W31" s="87"/>
      <c r="X31" s="362">
        <v>3.55</v>
      </c>
      <c r="Y31" s="363">
        <v>1.1456</v>
      </c>
      <c r="Z31" s="364">
        <v>1.034</v>
      </c>
      <c r="AA31" s="363">
        <v>1.3038000000000001</v>
      </c>
      <c r="AB31" s="365">
        <v>0.1244</v>
      </c>
      <c r="AC31" s="364">
        <v>0.16619999999999999</v>
      </c>
      <c r="AD31" s="366">
        <v>0.115</v>
      </c>
      <c r="AE31" s="363">
        <v>0.48420000000000002</v>
      </c>
      <c r="AF31" s="364">
        <v>0.57479999999999998</v>
      </c>
      <c r="AG31" s="366">
        <v>0.37009999999999998</v>
      </c>
      <c r="AH31" s="8"/>
    </row>
    <row r="32" spans="1:34" ht="19.5" customHeight="1" x14ac:dyDescent="0.2">
      <c r="A32" s="357">
        <v>3.8</v>
      </c>
      <c r="B32" s="358">
        <v>1.0826</v>
      </c>
      <c r="C32" s="359">
        <v>1.0605</v>
      </c>
      <c r="D32" s="358">
        <v>1.0929</v>
      </c>
      <c r="E32" s="360">
        <v>0.1036</v>
      </c>
      <c r="F32" s="359">
        <v>9.7100000000000006E-2</v>
      </c>
      <c r="G32" s="361">
        <v>8.6800000000000002E-2</v>
      </c>
      <c r="H32" s="358">
        <v>0.44390000000000002</v>
      </c>
      <c r="I32" s="359">
        <v>0.41089999999999999</v>
      </c>
      <c r="J32" s="361">
        <v>0.32129999999999997</v>
      </c>
      <c r="K32" s="87"/>
      <c r="L32" s="362">
        <v>3.8</v>
      </c>
      <c r="M32" s="363">
        <v>1.248</v>
      </c>
      <c r="N32" s="364">
        <v>1.0825</v>
      </c>
      <c r="O32" s="363">
        <v>1.1541999999999999</v>
      </c>
      <c r="P32" s="365">
        <v>0.15909999999999999</v>
      </c>
      <c r="Q32" s="364">
        <v>0.1943</v>
      </c>
      <c r="R32" s="366">
        <v>0.1996</v>
      </c>
      <c r="S32" s="363">
        <v>0.62690000000000001</v>
      </c>
      <c r="T32" s="364">
        <v>0.73429999999999995</v>
      </c>
      <c r="U32" s="366">
        <v>0.74670000000000003</v>
      </c>
      <c r="V32" s="61"/>
      <c r="W32" s="87"/>
      <c r="X32" s="362">
        <v>3.8</v>
      </c>
      <c r="Y32" s="363">
        <v>1.1583000000000001</v>
      </c>
      <c r="Z32" s="364">
        <v>1.0356000000000001</v>
      </c>
      <c r="AA32" s="363">
        <v>1.3151999999999999</v>
      </c>
      <c r="AB32" s="365">
        <v>0.1232</v>
      </c>
      <c r="AC32" s="364">
        <v>0.16420000000000001</v>
      </c>
      <c r="AD32" s="366">
        <v>0.1138</v>
      </c>
      <c r="AE32" s="363">
        <v>0.48120000000000002</v>
      </c>
      <c r="AF32" s="364">
        <v>0.56530000000000002</v>
      </c>
      <c r="AG32" s="366">
        <v>0.37480000000000002</v>
      </c>
      <c r="AH32" s="8"/>
    </row>
    <row r="33" spans="1:34" ht="19.5" customHeight="1" x14ac:dyDescent="0.2">
      <c r="A33" s="357">
        <v>4.05</v>
      </c>
      <c r="B33" s="358">
        <v>1.0863</v>
      </c>
      <c r="C33" s="359">
        <v>1.0654999999999999</v>
      </c>
      <c r="D33" s="358">
        <v>1.0931</v>
      </c>
      <c r="E33" s="360">
        <v>0.1046</v>
      </c>
      <c r="F33" s="359">
        <v>9.5000000000000001E-2</v>
      </c>
      <c r="G33" s="361">
        <v>8.6999999999999994E-2</v>
      </c>
      <c r="H33" s="358">
        <v>0.4456</v>
      </c>
      <c r="I33" s="359">
        <v>0.40600000000000003</v>
      </c>
      <c r="J33" s="361">
        <v>0.32119999999999999</v>
      </c>
      <c r="K33" s="87"/>
      <c r="L33" s="362">
        <v>4.05</v>
      </c>
      <c r="M33" s="363">
        <v>1.2585999999999999</v>
      </c>
      <c r="N33" s="364">
        <v>1.0874999999999999</v>
      </c>
      <c r="O33" s="363">
        <v>1.1586000000000001</v>
      </c>
      <c r="P33" s="365">
        <v>0.1613</v>
      </c>
      <c r="Q33" s="364">
        <v>0.1943</v>
      </c>
      <c r="R33" s="366">
        <v>0.20169999999999999</v>
      </c>
      <c r="S33" s="363">
        <v>0.62080000000000002</v>
      </c>
      <c r="T33" s="364">
        <v>0.73019999999999996</v>
      </c>
      <c r="U33" s="366">
        <v>0.74039999999999995</v>
      </c>
      <c r="V33" s="61"/>
      <c r="W33" s="87"/>
      <c r="X33" s="362">
        <v>4.05</v>
      </c>
      <c r="Y33" s="363">
        <v>1.1656</v>
      </c>
      <c r="Z33" s="364">
        <v>1.0354000000000001</v>
      </c>
      <c r="AA33" s="363">
        <v>1.3222</v>
      </c>
      <c r="AB33" s="365">
        <v>0.1215</v>
      </c>
      <c r="AC33" s="364">
        <v>0.16200000000000001</v>
      </c>
      <c r="AD33" s="366">
        <v>0.11210000000000001</v>
      </c>
      <c r="AE33" s="363">
        <v>0.4778</v>
      </c>
      <c r="AF33" s="364">
        <v>0.55759999999999998</v>
      </c>
      <c r="AG33" s="366">
        <v>0.38090000000000002</v>
      </c>
      <c r="AH33" s="8"/>
    </row>
    <row r="34" spans="1:34" ht="19.5" customHeight="1" x14ac:dyDescent="0.2">
      <c r="A34" s="357">
        <v>4.3</v>
      </c>
      <c r="B34" s="358">
        <v>1.0931</v>
      </c>
      <c r="C34" s="359">
        <v>1.0656000000000001</v>
      </c>
      <c r="D34" s="358">
        <v>1.0963000000000001</v>
      </c>
      <c r="E34" s="360">
        <v>0.1051</v>
      </c>
      <c r="F34" s="359">
        <v>9.3600000000000003E-2</v>
      </c>
      <c r="G34" s="361">
        <v>8.6999999999999994E-2</v>
      </c>
      <c r="H34" s="358">
        <v>0.4476</v>
      </c>
      <c r="I34" s="359">
        <v>0.39989999999999998</v>
      </c>
      <c r="J34" s="361">
        <v>0.32029999999999997</v>
      </c>
      <c r="K34" s="87"/>
      <c r="L34" s="362">
        <v>4.3</v>
      </c>
      <c r="M34" s="363">
        <v>1.2656000000000001</v>
      </c>
      <c r="N34" s="364">
        <v>1.0886</v>
      </c>
      <c r="O34" s="363">
        <v>1.1619999999999999</v>
      </c>
      <c r="P34" s="365">
        <v>0.16250000000000001</v>
      </c>
      <c r="Q34" s="364">
        <v>0.19389999999999999</v>
      </c>
      <c r="R34" s="366">
        <v>0.20480000000000001</v>
      </c>
      <c r="S34" s="363">
        <v>0.61380000000000001</v>
      </c>
      <c r="T34" s="364">
        <v>0.72540000000000004</v>
      </c>
      <c r="U34" s="366">
        <v>0.73580000000000001</v>
      </c>
      <c r="V34" s="61"/>
      <c r="W34" s="87"/>
      <c r="X34" s="362">
        <v>4.3</v>
      </c>
      <c r="Y34" s="363">
        <v>1.1745000000000001</v>
      </c>
      <c r="Z34" s="364">
        <v>1.0331999999999999</v>
      </c>
      <c r="AA34" s="363">
        <v>1.3342000000000001</v>
      </c>
      <c r="AB34" s="365">
        <v>0.1212</v>
      </c>
      <c r="AC34" s="364">
        <v>0.1605</v>
      </c>
      <c r="AD34" s="366">
        <v>0.1115</v>
      </c>
      <c r="AE34" s="363">
        <v>0.47589999999999999</v>
      </c>
      <c r="AF34" s="364">
        <v>0.54830000000000001</v>
      </c>
      <c r="AG34" s="366">
        <v>0.3871</v>
      </c>
      <c r="AH34" s="8"/>
    </row>
    <row r="35" spans="1:34" ht="19.5" customHeight="1" x14ac:dyDescent="0.2">
      <c r="A35" s="357">
        <v>4.55</v>
      </c>
      <c r="B35" s="358">
        <v>1.0948</v>
      </c>
      <c r="C35" s="359">
        <v>1.0617000000000001</v>
      </c>
      <c r="D35" s="358">
        <v>1.0992999999999999</v>
      </c>
      <c r="E35" s="360">
        <v>0.1056</v>
      </c>
      <c r="F35" s="359">
        <v>9.1200000000000003E-2</v>
      </c>
      <c r="G35" s="361">
        <v>8.7099999999999997E-2</v>
      </c>
      <c r="H35" s="358">
        <v>0.44819999999999999</v>
      </c>
      <c r="I35" s="359">
        <v>0.39340000000000003</v>
      </c>
      <c r="J35" s="361">
        <v>0.31850000000000001</v>
      </c>
      <c r="K35" s="87"/>
      <c r="L35" s="362">
        <v>4.55</v>
      </c>
      <c r="M35" s="363">
        <v>1.2733000000000001</v>
      </c>
      <c r="N35" s="364">
        <v>1.0923</v>
      </c>
      <c r="O35" s="363">
        <v>1.1637999999999999</v>
      </c>
      <c r="P35" s="365">
        <v>0.16350000000000001</v>
      </c>
      <c r="Q35" s="364">
        <v>0.19139999999999999</v>
      </c>
      <c r="R35" s="366">
        <v>0.20499999999999999</v>
      </c>
      <c r="S35" s="363">
        <v>0.60709999999999997</v>
      </c>
      <c r="T35" s="364">
        <v>0.72140000000000004</v>
      </c>
      <c r="U35" s="366">
        <v>0.72970000000000002</v>
      </c>
      <c r="V35" s="61"/>
      <c r="W35" s="87"/>
      <c r="X35" s="362">
        <v>4.55</v>
      </c>
      <c r="Y35" s="363">
        <v>1.1820999999999999</v>
      </c>
      <c r="Z35" s="364">
        <v>1.0325</v>
      </c>
      <c r="AA35" s="363">
        <v>1.3376999999999999</v>
      </c>
      <c r="AB35" s="365">
        <v>0.1217</v>
      </c>
      <c r="AC35" s="364">
        <v>0.1588</v>
      </c>
      <c r="AD35" s="366">
        <v>0.1101</v>
      </c>
      <c r="AE35" s="363">
        <v>0.47460000000000002</v>
      </c>
      <c r="AF35" s="364">
        <v>0.54210000000000003</v>
      </c>
      <c r="AG35" s="366">
        <v>0.39269999999999999</v>
      </c>
      <c r="AH35" s="8"/>
    </row>
    <row r="36" spans="1:34" ht="19.5" customHeight="1" x14ac:dyDescent="0.2">
      <c r="A36" s="357">
        <v>4.8</v>
      </c>
      <c r="B36" s="358">
        <v>1.1039000000000001</v>
      </c>
      <c r="C36" s="359">
        <v>1.0588</v>
      </c>
      <c r="D36" s="358">
        <v>1.1033999999999999</v>
      </c>
      <c r="E36" s="360">
        <v>0.1061</v>
      </c>
      <c r="F36" s="359">
        <v>8.8700000000000001E-2</v>
      </c>
      <c r="G36" s="361">
        <v>8.6800000000000002E-2</v>
      </c>
      <c r="H36" s="358">
        <v>0.44540000000000002</v>
      </c>
      <c r="I36" s="359">
        <v>0.38790000000000002</v>
      </c>
      <c r="J36" s="361">
        <v>0.31559999999999999</v>
      </c>
      <c r="K36" s="87"/>
      <c r="L36" s="362">
        <v>4.8</v>
      </c>
      <c r="M36" s="363">
        <v>1.2796000000000001</v>
      </c>
      <c r="N36" s="364">
        <v>1.095</v>
      </c>
      <c r="O36" s="363">
        <v>1.1673</v>
      </c>
      <c r="P36" s="365">
        <v>0.16439999999999999</v>
      </c>
      <c r="Q36" s="364">
        <v>0.191</v>
      </c>
      <c r="R36" s="366">
        <v>0.20469999999999999</v>
      </c>
      <c r="S36" s="363">
        <v>0.60099999999999998</v>
      </c>
      <c r="T36" s="364">
        <v>0.71609999999999996</v>
      </c>
      <c r="U36" s="366">
        <v>0.72529999999999994</v>
      </c>
      <c r="V36" s="61"/>
      <c r="W36" s="87"/>
      <c r="X36" s="362">
        <v>4.8</v>
      </c>
      <c r="Y36" s="363">
        <v>1.1884999999999999</v>
      </c>
      <c r="Z36" s="364">
        <v>1.0319</v>
      </c>
      <c r="AA36" s="363">
        <v>1.3459000000000001</v>
      </c>
      <c r="AB36" s="365">
        <v>0.1201</v>
      </c>
      <c r="AC36" s="364">
        <v>0.158</v>
      </c>
      <c r="AD36" s="366">
        <v>0.1091</v>
      </c>
      <c r="AE36" s="363">
        <v>0.47360000000000002</v>
      </c>
      <c r="AF36" s="364">
        <v>0.53539999999999999</v>
      </c>
      <c r="AG36" s="366">
        <v>0.39800000000000002</v>
      </c>
      <c r="AH36" s="8"/>
    </row>
    <row r="37" spans="1:34" ht="19.5" customHeight="1" x14ac:dyDescent="0.2">
      <c r="A37" s="357">
        <v>5.05</v>
      </c>
      <c r="B37" s="358">
        <v>1.1095999999999999</v>
      </c>
      <c r="C37" s="359">
        <v>1.0571999999999999</v>
      </c>
      <c r="D37" s="358">
        <v>1.1069</v>
      </c>
      <c r="E37" s="360">
        <v>0.10630000000000001</v>
      </c>
      <c r="F37" s="359">
        <v>8.7099999999999997E-2</v>
      </c>
      <c r="G37" s="361">
        <v>8.6599999999999996E-2</v>
      </c>
      <c r="H37" s="358">
        <v>0.44330000000000003</v>
      </c>
      <c r="I37" s="359">
        <v>0.38179999999999997</v>
      </c>
      <c r="J37" s="361">
        <v>0.31359999999999999</v>
      </c>
      <c r="K37" s="87"/>
      <c r="L37" s="362">
        <v>5.05</v>
      </c>
      <c r="M37" s="363">
        <v>1.2884</v>
      </c>
      <c r="N37" s="364">
        <v>1.1011</v>
      </c>
      <c r="O37" s="363">
        <v>1.1695</v>
      </c>
      <c r="P37" s="365">
        <v>0.16500000000000001</v>
      </c>
      <c r="Q37" s="364">
        <v>0.18629999999999999</v>
      </c>
      <c r="R37" s="366">
        <v>0.20369999999999999</v>
      </c>
      <c r="S37" s="363">
        <v>0.59289999999999998</v>
      </c>
      <c r="T37" s="364">
        <v>0.70979999999999999</v>
      </c>
      <c r="U37" s="366">
        <v>0.71899999999999997</v>
      </c>
      <c r="V37" s="61"/>
      <c r="W37" s="87"/>
      <c r="X37" s="362">
        <v>5.05</v>
      </c>
      <c r="Y37" s="363">
        <v>1.2007000000000001</v>
      </c>
      <c r="Z37" s="364">
        <v>1.0344</v>
      </c>
      <c r="AA37" s="363">
        <v>1.3503000000000001</v>
      </c>
      <c r="AB37" s="365">
        <v>0.1196</v>
      </c>
      <c r="AC37" s="364">
        <v>0.15620000000000001</v>
      </c>
      <c r="AD37" s="366">
        <v>0.10879999999999999</v>
      </c>
      <c r="AE37" s="363">
        <v>0.47360000000000002</v>
      </c>
      <c r="AF37" s="364">
        <v>0.52939999999999998</v>
      </c>
      <c r="AG37" s="366">
        <v>0.40360000000000001</v>
      </c>
      <c r="AH37" s="8"/>
    </row>
    <row r="38" spans="1:34" ht="19.5" customHeight="1" x14ac:dyDescent="0.2">
      <c r="A38" s="357">
        <v>5.3</v>
      </c>
      <c r="B38" s="358">
        <v>1.1173999999999999</v>
      </c>
      <c r="C38" s="359">
        <v>1.0583</v>
      </c>
      <c r="D38" s="358">
        <v>1.1121000000000001</v>
      </c>
      <c r="E38" s="360">
        <v>0.10639999999999999</v>
      </c>
      <c r="F38" s="359">
        <v>8.5500000000000007E-2</v>
      </c>
      <c r="G38" s="361">
        <v>8.6199999999999999E-2</v>
      </c>
      <c r="H38" s="358">
        <v>0.442</v>
      </c>
      <c r="I38" s="359">
        <v>0.37640000000000001</v>
      </c>
      <c r="J38" s="361">
        <v>0.31180000000000002</v>
      </c>
      <c r="K38" s="87"/>
      <c r="L38" s="362">
        <v>5.3</v>
      </c>
      <c r="M38" s="363">
        <v>1.2979000000000001</v>
      </c>
      <c r="N38" s="364">
        <v>1.1071</v>
      </c>
      <c r="O38" s="363">
        <v>1.1725000000000001</v>
      </c>
      <c r="P38" s="365">
        <v>0.16420000000000001</v>
      </c>
      <c r="Q38" s="364">
        <v>0.18210000000000001</v>
      </c>
      <c r="R38" s="366">
        <v>0.2009</v>
      </c>
      <c r="S38" s="363">
        <v>0.58189999999999997</v>
      </c>
      <c r="T38" s="364">
        <v>0.70379999999999998</v>
      </c>
      <c r="U38" s="366">
        <v>0.71250000000000002</v>
      </c>
      <c r="V38" s="61"/>
      <c r="W38" s="87"/>
      <c r="X38" s="362">
        <v>5.3</v>
      </c>
      <c r="Y38" s="363">
        <v>1.2076</v>
      </c>
      <c r="Z38" s="364">
        <v>1.0317000000000001</v>
      </c>
      <c r="AA38" s="363">
        <v>1.3593</v>
      </c>
      <c r="AB38" s="365">
        <v>0.1182</v>
      </c>
      <c r="AC38" s="364">
        <v>0.1532</v>
      </c>
      <c r="AD38" s="366">
        <v>0.108</v>
      </c>
      <c r="AE38" s="363">
        <v>0.4748</v>
      </c>
      <c r="AF38" s="364">
        <v>0.52449999999999997</v>
      </c>
      <c r="AG38" s="366">
        <v>0.40689999999999998</v>
      </c>
      <c r="AH38" s="8"/>
    </row>
    <row r="39" spans="1:34" ht="19.5" customHeight="1" x14ac:dyDescent="0.2">
      <c r="A39" s="357">
        <v>5.55</v>
      </c>
      <c r="B39" s="358">
        <v>1.1269</v>
      </c>
      <c r="C39" s="359">
        <v>1.0568</v>
      </c>
      <c r="D39" s="358">
        <v>1.119</v>
      </c>
      <c r="E39" s="360">
        <v>0.106</v>
      </c>
      <c r="F39" s="359">
        <v>8.3799999999999999E-2</v>
      </c>
      <c r="G39" s="361">
        <v>8.4900000000000003E-2</v>
      </c>
      <c r="H39" s="358">
        <v>0.43859999999999999</v>
      </c>
      <c r="I39" s="359">
        <v>0.37130000000000002</v>
      </c>
      <c r="J39" s="361">
        <v>0.31009999999999999</v>
      </c>
      <c r="K39" s="87"/>
      <c r="L39" s="362">
        <v>5.55</v>
      </c>
      <c r="M39" s="363">
        <v>1.3012999999999999</v>
      </c>
      <c r="N39" s="364">
        <v>1.1113</v>
      </c>
      <c r="O39" s="363">
        <v>1.1778999999999999</v>
      </c>
      <c r="P39" s="365">
        <v>0.1628</v>
      </c>
      <c r="Q39" s="364">
        <v>0.17710000000000001</v>
      </c>
      <c r="R39" s="366">
        <v>0.19700000000000001</v>
      </c>
      <c r="S39" s="363">
        <v>0.56830000000000003</v>
      </c>
      <c r="T39" s="364">
        <v>0.69669999999999999</v>
      </c>
      <c r="U39" s="366">
        <v>0.70550000000000002</v>
      </c>
      <c r="V39" s="61"/>
      <c r="W39" s="87"/>
      <c r="X39" s="362">
        <v>5.55</v>
      </c>
      <c r="Y39" s="363">
        <v>1.2245999999999999</v>
      </c>
      <c r="Z39" s="364">
        <v>1.0296000000000001</v>
      </c>
      <c r="AA39" s="363">
        <v>1.3698999999999999</v>
      </c>
      <c r="AB39" s="365">
        <v>0.1183</v>
      </c>
      <c r="AC39" s="364">
        <v>0.15379999999999999</v>
      </c>
      <c r="AD39" s="366">
        <v>0.1076</v>
      </c>
      <c r="AE39" s="363">
        <v>0.47420000000000001</v>
      </c>
      <c r="AF39" s="364">
        <v>0.52029999999999998</v>
      </c>
      <c r="AG39" s="366">
        <v>0.41160000000000002</v>
      </c>
      <c r="AH39" s="8"/>
    </row>
    <row r="40" spans="1:34" ht="19.5" customHeight="1" x14ac:dyDescent="0.2">
      <c r="A40" s="369">
        <v>5.8</v>
      </c>
      <c r="B40" s="370">
        <v>1.131</v>
      </c>
      <c r="C40" s="371">
        <v>1.0604</v>
      </c>
      <c r="D40" s="370">
        <v>1.1253</v>
      </c>
      <c r="E40" s="372">
        <v>0.10489999999999999</v>
      </c>
      <c r="F40" s="371">
        <v>8.2400000000000001E-2</v>
      </c>
      <c r="G40" s="373">
        <v>8.43E-2</v>
      </c>
      <c r="H40" s="370">
        <v>0.435</v>
      </c>
      <c r="I40" s="371">
        <v>0.36670000000000003</v>
      </c>
      <c r="J40" s="373">
        <v>0.3085</v>
      </c>
      <c r="K40" s="87"/>
      <c r="L40" s="374">
        <v>5.8</v>
      </c>
      <c r="M40" s="375">
        <v>1.3047</v>
      </c>
      <c r="N40" s="376">
        <v>1.1142000000000001</v>
      </c>
      <c r="O40" s="375">
        <v>1.1846000000000001</v>
      </c>
      <c r="P40" s="377">
        <v>0.1608</v>
      </c>
      <c r="Q40" s="376">
        <v>0.17230000000000001</v>
      </c>
      <c r="R40" s="378">
        <v>0.19409999999999999</v>
      </c>
      <c r="S40" s="375">
        <v>0.55289999999999995</v>
      </c>
      <c r="T40" s="376">
        <v>0.68969999999999998</v>
      </c>
      <c r="U40" s="378">
        <v>0.69820000000000004</v>
      </c>
      <c r="V40" s="61"/>
      <c r="W40" s="87"/>
      <c r="X40" s="374">
        <v>5.8</v>
      </c>
      <c r="Y40" s="375">
        <v>1.2413000000000001</v>
      </c>
      <c r="Z40" s="376">
        <v>1.0262</v>
      </c>
      <c r="AA40" s="375">
        <v>1.381</v>
      </c>
      <c r="AB40" s="377">
        <v>0.1178</v>
      </c>
      <c r="AC40" s="376">
        <v>0.1515</v>
      </c>
      <c r="AD40" s="378">
        <v>0.1075</v>
      </c>
      <c r="AE40" s="375">
        <v>0.47489999999999999</v>
      </c>
      <c r="AF40" s="376">
        <v>0.51529999999999998</v>
      </c>
      <c r="AG40" s="378">
        <v>0.41499999999999998</v>
      </c>
      <c r="AH40" s="8"/>
    </row>
    <row r="41" spans="1:34" ht="19.5" customHeight="1" x14ac:dyDescent="0.2">
      <c r="A41" s="8"/>
      <c r="B41" s="379"/>
      <c r="C41" s="379"/>
      <c r="D41" s="379"/>
      <c r="E41" s="379"/>
      <c r="F41" s="379"/>
      <c r="G41" s="379"/>
      <c r="H41" s="379"/>
      <c r="I41" s="379"/>
      <c r="J41" s="379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ht="19.5" customHeight="1" thickBo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19.5" customHeight="1" thickBot="1" x14ac:dyDescent="0.25">
      <c r="B43" s="1195" t="s">
        <v>2113</v>
      </c>
      <c r="C43" s="1196"/>
      <c r="D43" s="1019" t="s">
        <v>2108</v>
      </c>
      <c r="L43" s="1195" t="s">
        <v>2113</v>
      </c>
      <c r="M43" s="1196"/>
      <c r="N43" s="1019" t="s">
        <v>2108</v>
      </c>
      <c r="X43" s="1198" t="s">
        <v>2113</v>
      </c>
      <c r="Y43" s="1199"/>
      <c r="Z43" s="1031" t="s">
        <v>2108</v>
      </c>
    </row>
    <row r="44" spans="1:34" ht="15" customHeight="1" x14ac:dyDescent="0.2">
      <c r="B44" s="1004" t="s">
        <v>2105</v>
      </c>
      <c r="C44" s="1013" t="s">
        <v>2343</v>
      </c>
      <c r="D44" s="1020" t="s">
        <v>2120</v>
      </c>
      <c r="L44" s="1004" t="s">
        <v>2105</v>
      </c>
      <c r="M44" s="1013" t="s">
        <v>2346</v>
      </c>
      <c r="N44" s="1020" t="s">
        <v>2120</v>
      </c>
      <c r="X44" s="1032" t="s">
        <v>2105</v>
      </c>
      <c r="Y44" s="1184" t="s">
        <v>2135</v>
      </c>
      <c r="Z44" s="1183" t="s">
        <v>2120</v>
      </c>
    </row>
    <row r="45" spans="1:34" ht="15" customHeight="1" x14ac:dyDescent="0.2">
      <c r="B45" s="1004" t="s">
        <v>2105</v>
      </c>
      <c r="C45" s="1013" t="s">
        <v>2344</v>
      </c>
      <c r="D45" s="1020" t="s">
        <v>2123</v>
      </c>
      <c r="L45" s="1004" t="s">
        <v>2105</v>
      </c>
      <c r="M45" s="1013" t="s">
        <v>2347</v>
      </c>
      <c r="N45" s="1020" t="s">
        <v>2123</v>
      </c>
      <c r="X45" s="1004" t="s">
        <v>2105</v>
      </c>
      <c r="Y45" s="1005" t="s">
        <v>2136</v>
      </c>
      <c r="Z45" s="1020" t="s">
        <v>2122</v>
      </c>
    </row>
    <row r="46" spans="1:34" ht="15" customHeight="1" thickBot="1" x14ac:dyDescent="0.25">
      <c r="B46" s="1004" t="s">
        <v>2105</v>
      </c>
      <c r="C46" s="1013" t="s">
        <v>2345</v>
      </c>
      <c r="D46" s="1020" t="s">
        <v>2122</v>
      </c>
      <c r="L46" s="1004" t="s">
        <v>2105</v>
      </c>
      <c r="M46" s="1013" t="s">
        <v>2348</v>
      </c>
      <c r="N46" s="1020" t="s">
        <v>2122</v>
      </c>
      <c r="X46" s="1006" t="s">
        <v>2105</v>
      </c>
      <c r="Y46" s="1007" t="s">
        <v>2137</v>
      </c>
      <c r="Z46" s="1028" t="s">
        <v>2123</v>
      </c>
    </row>
    <row r="47" spans="1:34" ht="15" customHeight="1" x14ac:dyDescent="0.2">
      <c r="B47" s="1004"/>
      <c r="C47" s="1013"/>
      <c r="D47" s="1020"/>
      <c r="L47" s="1004"/>
      <c r="M47" s="1013"/>
      <c r="N47" s="1020"/>
      <c r="X47" s="1012"/>
      <c r="Y47" s="1013"/>
      <c r="Z47" s="1030"/>
    </row>
    <row r="48" spans="1:34" ht="15" customHeight="1" x14ac:dyDescent="0.2">
      <c r="B48" s="1004"/>
      <c r="C48" s="1021"/>
      <c r="D48" s="1022"/>
      <c r="L48" s="1004"/>
      <c r="M48" s="1021"/>
      <c r="N48" s="1022"/>
      <c r="X48" s="1012"/>
      <c r="Y48" s="1021"/>
      <c r="Z48" s="1182"/>
    </row>
    <row r="49" spans="2:26" ht="15" customHeight="1" thickBot="1" x14ac:dyDescent="0.25">
      <c r="B49" s="1006"/>
      <c r="C49" s="1023"/>
      <c r="D49" s="1024"/>
      <c r="L49" s="1006"/>
      <c r="M49" s="1023"/>
      <c r="N49" s="1024"/>
      <c r="X49" s="1012"/>
      <c r="Y49" s="1021"/>
      <c r="Z49" s="1182"/>
    </row>
  </sheetData>
  <mergeCells count="15">
    <mergeCell ref="B43:C43"/>
    <mergeCell ref="L43:M43"/>
    <mergeCell ref="X43:Y43"/>
    <mergeCell ref="B3:J3"/>
    <mergeCell ref="M3:U3"/>
    <mergeCell ref="Y3:AG3"/>
    <mergeCell ref="B4:D4"/>
    <mergeCell ref="E4:G4"/>
    <mergeCell ref="H4:J4"/>
    <mergeCell ref="M4:O4"/>
    <mergeCell ref="P4:R4"/>
    <mergeCell ref="S4:U4"/>
    <mergeCell ref="Y4:AA4"/>
    <mergeCell ref="AB4:AD4"/>
    <mergeCell ref="AE4:AF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9"/>
  <sheetViews>
    <sheetView topLeftCell="T58" zoomScale="87" zoomScaleNormal="150" workbookViewId="0">
      <selection activeCell="D81" sqref="D81"/>
    </sheetView>
  </sheetViews>
  <sheetFormatPr baseColWidth="10" defaultColWidth="10.6640625" defaultRowHeight="15" customHeight="1" x14ac:dyDescent="0.2"/>
  <cols>
    <col min="1" max="1" width="18.83203125" customWidth="1"/>
    <col min="2" max="2" width="11.6640625" customWidth="1"/>
    <col min="3" max="3" width="14.5" customWidth="1"/>
    <col min="4" max="4" width="13.5" customWidth="1"/>
    <col min="5" max="7" width="11" customWidth="1"/>
    <col min="8" max="8" width="23.1640625" customWidth="1"/>
    <col min="9" max="9" width="12.5" customWidth="1"/>
    <col min="10" max="10" width="18.5" customWidth="1"/>
    <col min="11" max="11" width="12.5" customWidth="1"/>
    <col min="12" max="16" width="11" customWidth="1"/>
    <col min="19" max="19" width="18.6640625" customWidth="1"/>
    <col min="20" max="25" width="11" customWidth="1"/>
  </cols>
  <sheetData>
    <row r="1" spans="1:26" ht="19.5" customHeight="1" x14ac:dyDescent="0.2">
      <c r="A1" s="380" t="s">
        <v>1391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19.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19.5" customHeight="1" x14ac:dyDescent="0.2">
      <c r="A3" s="380" t="s">
        <v>1302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9.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9.5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19.5" customHeight="1" x14ac:dyDescent="0.2">
      <c r="A6" s="380" t="s">
        <v>1392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spans="1:26" ht="19.5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ht="19.5" customHeight="1" x14ac:dyDescent="0.2">
      <c r="A8" s="329"/>
      <c r="B8" s="1206" t="s">
        <v>1373</v>
      </c>
      <c r="C8" s="1206"/>
      <c r="D8" s="1206"/>
      <c r="E8" s="1206"/>
      <c r="F8" s="1206"/>
      <c r="G8" s="1206"/>
      <c r="H8" s="87"/>
      <c r="I8" s="87"/>
      <c r="J8" s="329"/>
      <c r="K8" s="1206" t="s">
        <v>1393</v>
      </c>
      <c r="L8" s="1206"/>
      <c r="M8" s="1206"/>
      <c r="N8" s="1206"/>
      <c r="O8" s="1206"/>
      <c r="P8" s="1206"/>
      <c r="Q8" s="87"/>
      <c r="R8" s="87"/>
      <c r="S8" s="329"/>
      <c r="T8" s="1207" t="s">
        <v>1375</v>
      </c>
      <c r="U8" s="1207"/>
      <c r="V8" s="1207"/>
      <c r="W8" s="1207"/>
      <c r="X8" s="1207"/>
      <c r="Y8" s="1207"/>
      <c r="Z8" s="87"/>
    </row>
    <row r="9" spans="1:26" ht="19.5" customHeight="1" x14ac:dyDescent="0.2">
      <c r="A9" s="331"/>
      <c r="B9" s="1208" t="s">
        <v>1376</v>
      </c>
      <c r="C9" s="1208"/>
      <c r="D9" s="1209" t="s">
        <v>1377</v>
      </c>
      <c r="E9" s="1209"/>
      <c r="F9" s="1210" t="s">
        <v>1378</v>
      </c>
      <c r="G9" s="1210"/>
      <c r="H9" s="87"/>
      <c r="I9" s="87"/>
      <c r="J9" s="327"/>
      <c r="K9" s="1208" t="s">
        <v>1376</v>
      </c>
      <c r="L9" s="1208"/>
      <c r="M9" s="1209" t="s">
        <v>1377</v>
      </c>
      <c r="N9" s="1209"/>
      <c r="O9" s="1210" t="s">
        <v>1378</v>
      </c>
      <c r="P9" s="1210"/>
      <c r="Q9" s="87"/>
      <c r="R9" s="87"/>
      <c r="S9" s="327"/>
      <c r="T9" s="1211" t="s">
        <v>1376</v>
      </c>
      <c r="U9" s="1211"/>
      <c r="V9" s="1211" t="s">
        <v>1377</v>
      </c>
      <c r="W9" s="1211"/>
      <c r="X9" s="1212" t="s">
        <v>1378</v>
      </c>
      <c r="Y9" s="1212"/>
      <c r="Z9" s="87"/>
    </row>
    <row r="10" spans="1:26" ht="19.5" customHeight="1" x14ac:dyDescent="0.2">
      <c r="A10" s="327" t="s">
        <v>1394</v>
      </c>
      <c r="B10" s="312"/>
      <c r="C10" s="312"/>
      <c r="D10" s="382"/>
      <c r="E10" s="383"/>
      <c r="F10" s="312"/>
      <c r="G10" s="383"/>
      <c r="H10" s="87"/>
      <c r="I10" s="87"/>
      <c r="J10" s="329" t="s">
        <v>1394</v>
      </c>
      <c r="K10" s="384"/>
      <c r="L10" s="384"/>
      <c r="M10" s="385"/>
      <c r="N10" s="386"/>
      <c r="O10" s="384"/>
      <c r="P10" s="386"/>
      <c r="Q10" s="87"/>
      <c r="R10" s="87"/>
      <c r="S10" s="329" t="s">
        <v>1394</v>
      </c>
      <c r="T10" s="385"/>
      <c r="U10" s="386"/>
      <c r="V10" s="385"/>
      <c r="W10" s="386"/>
      <c r="X10" s="384"/>
      <c r="Y10" s="386"/>
      <c r="Z10" s="87"/>
    </row>
    <row r="11" spans="1:26" ht="19.5" customHeight="1" x14ac:dyDescent="0.2">
      <c r="A11" s="387">
        <v>-2</v>
      </c>
      <c r="B11" s="291">
        <v>0.94440000000000002</v>
      </c>
      <c r="C11" s="291">
        <v>1.2999999999999999E-2</v>
      </c>
      <c r="D11" s="388">
        <v>0.91779999999999995</v>
      </c>
      <c r="E11" s="389">
        <v>8.6999999999999994E-3</v>
      </c>
      <c r="F11" s="291">
        <v>0.97499999999999998</v>
      </c>
      <c r="G11" s="389">
        <v>1.35E-2</v>
      </c>
      <c r="H11" s="87"/>
      <c r="I11" s="87"/>
      <c r="J11" s="387">
        <v>-2</v>
      </c>
      <c r="K11" s="291">
        <v>0.93279999999999996</v>
      </c>
      <c r="L11" s="291">
        <v>1.14E-2</v>
      </c>
      <c r="M11" s="388">
        <v>0.91830000000000001</v>
      </c>
      <c r="N11" s="389">
        <v>5.7000000000000002E-3</v>
      </c>
      <c r="O11" s="291">
        <v>0.9647</v>
      </c>
      <c r="P11" s="389">
        <v>7.3000000000000001E-3</v>
      </c>
      <c r="Q11" s="87"/>
      <c r="R11" s="87"/>
      <c r="S11" s="387">
        <v>-2</v>
      </c>
      <c r="T11" s="388">
        <v>0.93269999999999997</v>
      </c>
      <c r="U11" s="389">
        <v>6.0000000000000001E-3</v>
      </c>
      <c r="V11" s="388">
        <v>0.90900000000000003</v>
      </c>
      <c r="W11" s="389">
        <v>9.7000000000000003E-3</v>
      </c>
      <c r="X11" s="291">
        <v>0.96150000000000002</v>
      </c>
      <c r="Y11" s="389">
        <v>1.0800000000000001E-2</v>
      </c>
      <c r="Z11" s="87"/>
    </row>
    <row r="12" spans="1:26" ht="19.5" customHeight="1" x14ac:dyDescent="0.2">
      <c r="A12" s="387">
        <v>-1.5</v>
      </c>
      <c r="B12" s="291">
        <v>0.95720000000000005</v>
      </c>
      <c r="C12" s="291">
        <v>9.1000000000000004E-3</v>
      </c>
      <c r="D12" s="388">
        <v>0.93899999999999995</v>
      </c>
      <c r="E12" s="389">
        <v>9.4999999999999998E-3</v>
      </c>
      <c r="F12" s="291">
        <v>0.97799999999999998</v>
      </c>
      <c r="G12" s="389">
        <v>6.7999999999999996E-3</v>
      </c>
      <c r="H12" s="87"/>
      <c r="I12" s="87"/>
      <c r="J12" s="387">
        <v>-1.5</v>
      </c>
      <c r="K12" s="291">
        <v>0.95240000000000002</v>
      </c>
      <c r="L12" s="291">
        <v>9.4999999999999998E-3</v>
      </c>
      <c r="M12" s="388">
        <v>0.94079999999999997</v>
      </c>
      <c r="N12" s="389">
        <v>8.6E-3</v>
      </c>
      <c r="O12" s="291">
        <v>0.96870000000000001</v>
      </c>
      <c r="P12" s="389">
        <v>1.17E-2</v>
      </c>
      <c r="Q12" s="87"/>
      <c r="R12" s="87"/>
      <c r="S12" s="387">
        <v>-1.5</v>
      </c>
      <c r="T12" s="388">
        <v>0.94979999999999998</v>
      </c>
      <c r="U12" s="389">
        <v>2.0999999999999999E-3</v>
      </c>
      <c r="V12" s="388">
        <v>0.93200000000000005</v>
      </c>
      <c r="W12" s="389">
        <v>8.3999999999999995E-3</v>
      </c>
      <c r="X12" s="291">
        <v>0.97199999999999998</v>
      </c>
      <c r="Y12" s="389">
        <v>6.8999999999999999E-3</v>
      </c>
      <c r="Z12" s="87"/>
    </row>
    <row r="13" spans="1:26" ht="19.5" customHeight="1" x14ac:dyDescent="0.2">
      <c r="A13" s="387">
        <v>-1</v>
      </c>
      <c r="B13" s="291">
        <v>0.96870000000000001</v>
      </c>
      <c r="C13" s="291">
        <v>8.0000000000000002E-3</v>
      </c>
      <c r="D13" s="388">
        <v>0.95899999999999996</v>
      </c>
      <c r="E13" s="389">
        <v>6.8999999999999999E-3</v>
      </c>
      <c r="F13" s="291">
        <v>0.99139999999999995</v>
      </c>
      <c r="G13" s="389">
        <v>8.8999999999999999E-3</v>
      </c>
      <c r="H13" s="87"/>
      <c r="I13" s="87"/>
      <c r="J13" s="387">
        <v>-1</v>
      </c>
      <c r="K13" s="291">
        <v>0.96879999999999999</v>
      </c>
      <c r="L13" s="291">
        <v>9.2999999999999992E-3</v>
      </c>
      <c r="M13" s="388">
        <v>0.95979999999999999</v>
      </c>
      <c r="N13" s="389">
        <v>8.0000000000000002E-3</v>
      </c>
      <c r="O13" s="291">
        <v>0.98119999999999996</v>
      </c>
      <c r="P13" s="389">
        <v>8.0999999999999996E-3</v>
      </c>
      <c r="Q13" s="87"/>
      <c r="R13" s="87"/>
      <c r="S13" s="387">
        <v>-1</v>
      </c>
      <c r="T13" s="388">
        <v>0.96460000000000001</v>
      </c>
      <c r="U13" s="389">
        <v>6.7999999999999996E-3</v>
      </c>
      <c r="V13" s="388">
        <v>0.95440000000000003</v>
      </c>
      <c r="W13" s="389">
        <v>4.5999999999999999E-3</v>
      </c>
      <c r="X13" s="291">
        <v>0.98160000000000003</v>
      </c>
      <c r="Y13" s="389">
        <v>6.4000000000000003E-3</v>
      </c>
      <c r="Z13" s="87"/>
    </row>
    <row r="14" spans="1:26" ht="19.5" customHeight="1" x14ac:dyDescent="0.2">
      <c r="A14" s="387">
        <v>-0.5</v>
      </c>
      <c r="B14" s="291">
        <v>0.98499999999999999</v>
      </c>
      <c r="C14" s="291">
        <v>4.1999999999999997E-3</v>
      </c>
      <c r="D14" s="388">
        <v>0.97870000000000001</v>
      </c>
      <c r="E14" s="389">
        <v>4.0000000000000001E-3</v>
      </c>
      <c r="F14" s="291">
        <v>0.99729999999999996</v>
      </c>
      <c r="G14" s="389">
        <v>6.4999999999999997E-3</v>
      </c>
      <c r="H14" s="87"/>
      <c r="I14" s="87"/>
      <c r="J14" s="387">
        <v>-0.5</v>
      </c>
      <c r="K14" s="291">
        <v>0.98799999999999999</v>
      </c>
      <c r="L14" s="291">
        <v>6.8999999999999999E-3</v>
      </c>
      <c r="M14" s="388">
        <v>0.97729999999999995</v>
      </c>
      <c r="N14" s="389">
        <v>5.7999999999999996E-3</v>
      </c>
      <c r="O14" s="291">
        <v>0.99329999999999996</v>
      </c>
      <c r="P14" s="389">
        <v>4.1999999999999997E-3</v>
      </c>
      <c r="Q14" s="87"/>
      <c r="R14" s="87"/>
      <c r="S14" s="387">
        <v>-0.5</v>
      </c>
      <c r="T14" s="388">
        <v>0.98319999999999996</v>
      </c>
      <c r="U14" s="389">
        <v>4.1999999999999997E-3</v>
      </c>
      <c r="V14" s="388">
        <v>0.98060000000000003</v>
      </c>
      <c r="W14" s="389">
        <v>5.7000000000000002E-3</v>
      </c>
      <c r="X14" s="291">
        <v>0.99450000000000005</v>
      </c>
      <c r="Y14" s="389">
        <v>7.7000000000000002E-3</v>
      </c>
      <c r="Z14" s="87"/>
    </row>
    <row r="15" spans="1:26" ht="19.5" customHeight="1" x14ac:dyDescent="0.2">
      <c r="A15" s="387">
        <v>0</v>
      </c>
      <c r="B15" s="291">
        <v>1</v>
      </c>
      <c r="C15" s="291">
        <v>0</v>
      </c>
      <c r="D15" s="388">
        <v>1</v>
      </c>
      <c r="E15" s="389">
        <v>0</v>
      </c>
      <c r="F15" s="291">
        <v>1</v>
      </c>
      <c r="G15" s="389">
        <v>0</v>
      </c>
      <c r="H15" s="87"/>
      <c r="I15" s="87"/>
      <c r="J15" s="387">
        <v>0</v>
      </c>
      <c r="K15" s="291">
        <v>1</v>
      </c>
      <c r="L15" s="291">
        <v>0</v>
      </c>
      <c r="M15" s="388">
        <v>1</v>
      </c>
      <c r="N15" s="389">
        <v>0</v>
      </c>
      <c r="O15" s="291">
        <v>1</v>
      </c>
      <c r="P15" s="389">
        <v>0</v>
      </c>
      <c r="Q15" s="87"/>
      <c r="R15" s="87"/>
      <c r="S15" s="387">
        <v>0</v>
      </c>
      <c r="T15" s="388">
        <v>1</v>
      </c>
      <c r="U15" s="389">
        <v>0</v>
      </c>
      <c r="V15" s="388">
        <v>1</v>
      </c>
      <c r="W15" s="389">
        <v>0</v>
      </c>
      <c r="X15" s="291">
        <v>1</v>
      </c>
      <c r="Y15" s="389">
        <v>0</v>
      </c>
      <c r="Z15" s="87"/>
    </row>
    <row r="16" spans="1:26" ht="19.5" customHeight="1" x14ac:dyDescent="0.2">
      <c r="A16" s="387">
        <v>0.7</v>
      </c>
      <c r="B16" s="291">
        <v>0.74060000000000004</v>
      </c>
      <c r="C16" s="291">
        <v>9.9599999999999994E-2</v>
      </c>
      <c r="D16" s="388">
        <v>0.97640000000000005</v>
      </c>
      <c r="E16" s="389">
        <v>9.9199999999999997E-2</v>
      </c>
      <c r="F16" s="291">
        <v>0.73460000000000003</v>
      </c>
      <c r="G16" s="389">
        <v>7.1900000000000006E-2</v>
      </c>
      <c r="H16" s="87"/>
      <c r="I16" s="87"/>
      <c r="J16" s="387">
        <v>0.7</v>
      </c>
      <c r="K16" s="291">
        <v>0.43099999999999999</v>
      </c>
      <c r="L16" s="291">
        <v>7.2800000000000004E-2</v>
      </c>
      <c r="M16" s="388">
        <v>0.61150000000000004</v>
      </c>
      <c r="N16" s="389">
        <v>5.3699999999999998E-2</v>
      </c>
      <c r="O16" s="291">
        <v>0.52239999999999998</v>
      </c>
      <c r="P16" s="389">
        <v>8.5699999999999998E-2</v>
      </c>
      <c r="Q16" s="87"/>
      <c r="R16" s="87"/>
      <c r="S16" s="387">
        <v>0.7</v>
      </c>
      <c r="T16" s="388">
        <v>0.68030000000000002</v>
      </c>
      <c r="U16" s="389">
        <v>9.3899999999999997E-2</v>
      </c>
      <c r="V16" s="388">
        <v>0.84719999999999995</v>
      </c>
      <c r="W16" s="389">
        <v>4.0800000000000003E-2</v>
      </c>
      <c r="X16" s="291">
        <v>0.66869999999999996</v>
      </c>
      <c r="Y16" s="389">
        <v>3.8100000000000002E-2</v>
      </c>
      <c r="Z16" s="87"/>
    </row>
    <row r="17" spans="1:26" ht="19.5" customHeight="1" x14ac:dyDescent="0.2">
      <c r="A17" s="387">
        <v>0.8</v>
      </c>
      <c r="B17" s="291">
        <v>0.92849999999999999</v>
      </c>
      <c r="C17" s="291">
        <v>0.12740000000000001</v>
      </c>
      <c r="D17" s="388">
        <v>1.0331999999999999</v>
      </c>
      <c r="E17" s="389">
        <v>0.105</v>
      </c>
      <c r="F17" s="291">
        <v>0.89700000000000002</v>
      </c>
      <c r="G17" s="389">
        <v>9.3799999999999994E-2</v>
      </c>
      <c r="H17" s="87"/>
      <c r="I17" s="87"/>
      <c r="J17" s="387">
        <v>0.8</v>
      </c>
      <c r="K17" s="291">
        <v>0.5444</v>
      </c>
      <c r="L17" s="291">
        <v>8.8700000000000001E-2</v>
      </c>
      <c r="M17" s="388">
        <v>0.47920000000000001</v>
      </c>
      <c r="N17" s="389">
        <v>3.5900000000000001E-2</v>
      </c>
      <c r="O17" s="291">
        <v>0.63939999999999997</v>
      </c>
      <c r="P17" s="389">
        <v>0.10680000000000001</v>
      </c>
      <c r="Q17" s="87"/>
      <c r="R17" s="87"/>
      <c r="S17" s="387">
        <v>0.8</v>
      </c>
      <c r="T17" s="388">
        <v>0.84719999999999995</v>
      </c>
      <c r="U17" s="389">
        <v>0.10299999999999999</v>
      </c>
      <c r="V17" s="388">
        <v>0.79620000000000002</v>
      </c>
      <c r="W17" s="389">
        <v>4.2299999999999997E-2</v>
      </c>
      <c r="X17" s="291">
        <v>0.91910000000000003</v>
      </c>
      <c r="Y17" s="389">
        <v>4.5699999999999998E-2</v>
      </c>
      <c r="Z17" s="87"/>
    </row>
    <row r="18" spans="1:26" ht="19.5" customHeight="1" x14ac:dyDescent="0.2">
      <c r="A18" s="387">
        <v>0.9</v>
      </c>
      <c r="B18" s="291">
        <v>0.99029999999999996</v>
      </c>
      <c r="C18" s="291">
        <v>0.1258</v>
      </c>
      <c r="D18" s="388">
        <v>1.0468999999999999</v>
      </c>
      <c r="E18" s="389">
        <v>0.10249999999999999</v>
      </c>
      <c r="F18" s="291">
        <v>0.94440000000000002</v>
      </c>
      <c r="G18" s="389">
        <v>9.9599999999999994E-2</v>
      </c>
      <c r="H18" s="87"/>
      <c r="I18" s="87"/>
      <c r="J18" s="387">
        <v>0.9</v>
      </c>
      <c r="K18" s="291">
        <v>0.56489999999999996</v>
      </c>
      <c r="L18" s="291">
        <v>8.9099999999999999E-2</v>
      </c>
      <c r="M18" s="388">
        <v>0.45090000000000002</v>
      </c>
      <c r="N18" s="389">
        <v>3.2899999999999999E-2</v>
      </c>
      <c r="O18" s="291">
        <v>0.68710000000000004</v>
      </c>
      <c r="P18" s="389">
        <v>0.10920000000000001</v>
      </c>
      <c r="Q18" s="87"/>
      <c r="R18" s="87"/>
      <c r="S18" s="387">
        <v>0.9</v>
      </c>
      <c r="T18" s="388">
        <v>0.95709999999999995</v>
      </c>
      <c r="U18" s="389">
        <v>0.112</v>
      </c>
      <c r="V18" s="388">
        <v>0.79120000000000001</v>
      </c>
      <c r="W18" s="389">
        <v>4.3200000000000002E-2</v>
      </c>
      <c r="X18" s="291">
        <v>1.0156000000000001</v>
      </c>
      <c r="Y18" s="389">
        <v>4.7E-2</v>
      </c>
      <c r="Z18" s="87"/>
    </row>
    <row r="19" spans="1:26" ht="19.5" customHeight="1" x14ac:dyDescent="0.2">
      <c r="A19" s="387">
        <v>1</v>
      </c>
      <c r="B19" s="390">
        <v>1.0777000000000001</v>
      </c>
      <c r="C19" s="390">
        <v>0.1258</v>
      </c>
      <c r="D19" s="391">
        <v>1.0613999999999999</v>
      </c>
      <c r="E19" s="392">
        <v>0.1038</v>
      </c>
      <c r="F19" s="390">
        <v>0.98050000000000004</v>
      </c>
      <c r="G19" s="392">
        <v>0.1022</v>
      </c>
      <c r="H19" s="87"/>
      <c r="I19" s="87"/>
      <c r="J19" s="387">
        <v>1</v>
      </c>
      <c r="K19" s="390">
        <v>0.53100000000000003</v>
      </c>
      <c r="L19" s="390">
        <v>6.4399999999999999E-2</v>
      </c>
      <c r="M19" s="391">
        <v>0.43890000000000001</v>
      </c>
      <c r="N19" s="392">
        <v>3.39E-2</v>
      </c>
      <c r="O19" s="390">
        <v>0.72209999999999996</v>
      </c>
      <c r="P19" s="392">
        <v>0.1081</v>
      </c>
      <c r="Q19" s="87"/>
      <c r="R19" s="87"/>
      <c r="S19" s="387">
        <v>1</v>
      </c>
      <c r="T19" s="391">
        <v>0.98470000000000002</v>
      </c>
      <c r="U19" s="392">
        <v>8.6499999999999994E-2</v>
      </c>
      <c r="V19" s="391">
        <v>0.79869999999999997</v>
      </c>
      <c r="W19" s="392">
        <v>4.8099999999999997E-2</v>
      </c>
      <c r="X19" s="390">
        <v>1.0873999999999999</v>
      </c>
      <c r="Y19" s="392">
        <v>4.4900000000000002E-2</v>
      </c>
      <c r="Z19" s="87"/>
    </row>
    <row r="20" spans="1:26" ht="19.5" customHeight="1" x14ac:dyDescent="0.2">
      <c r="A20" s="393">
        <v>1.1000000000000001</v>
      </c>
      <c r="B20" s="394">
        <v>1.1200000000000001</v>
      </c>
      <c r="C20" s="394">
        <v>0.12529999999999999</v>
      </c>
      <c r="D20" s="395">
        <v>1.0713999999999999</v>
      </c>
      <c r="E20" s="396">
        <v>0.1014</v>
      </c>
      <c r="F20" s="394">
        <v>1.0051000000000001</v>
      </c>
      <c r="G20" s="396">
        <v>0.1043</v>
      </c>
      <c r="H20" s="87"/>
      <c r="I20" s="87"/>
      <c r="J20" s="393">
        <v>1.1000000000000001</v>
      </c>
      <c r="K20" s="394">
        <v>0.51380000000000003</v>
      </c>
      <c r="L20" s="394">
        <v>5.2400000000000002E-2</v>
      </c>
      <c r="M20" s="395">
        <v>0.43430000000000002</v>
      </c>
      <c r="N20" s="396">
        <v>3.3700000000000001E-2</v>
      </c>
      <c r="O20" s="394">
        <v>0.74150000000000005</v>
      </c>
      <c r="P20" s="396">
        <v>0.1055</v>
      </c>
      <c r="Q20" s="87"/>
      <c r="R20" s="87"/>
      <c r="S20" s="393">
        <v>1.1000000000000001</v>
      </c>
      <c r="T20" s="395">
        <v>0.97619999999999996</v>
      </c>
      <c r="U20" s="396">
        <v>7.9299999999999995E-2</v>
      </c>
      <c r="V20" s="395">
        <v>0.80920000000000003</v>
      </c>
      <c r="W20" s="396">
        <v>4.8000000000000001E-2</v>
      </c>
      <c r="X20" s="394">
        <v>1.1289</v>
      </c>
      <c r="Y20" s="396">
        <v>4.4499999999999998E-2</v>
      </c>
      <c r="Z20" s="87"/>
    </row>
    <row r="21" spans="1:26" ht="19.5" customHeight="1" x14ac:dyDescent="0.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 ht="19.5" customHeight="1" x14ac:dyDescent="0.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 ht="19.5" customHeight="1" x14ac:dyDescent="0.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9.5" customHeight="1" x14ac:dyDescent="0.2">
      <c r="A24" s="326" t="s">
        <v>1395</v>
      </c>
      <c r="B24" s="1213" t="s">
        <v>1396</v>
      </c>
      <c r="C24" s="1213"/>
      <c r="D24" s="1213"/>
      <c r="E24" s="61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19.5" customHeight="1" x14ac:dyDescent="0.2">
      <c r="A25" s="327"/>
      <c r="B25" s="334" t="s">
        <v>1373</v>
      </c>
      <c r="C25" s="334" t="s">
        <v>1393</v>
      </c>
      <c r="D25" s="397" t="s">
        <v>1375</v>
      </c>
      <c r="E25" s="61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spans="1:26" ht="19.5" customHeight="1" x14ac:dyDescent="0.2">
      <c r="A26" s="327" t="s">
        <v>1397</v>
      </c>
      <c r="B26" s="398">
        <v>1.0777000000000001</v>
      </c>
      <c r="C26" s="398">
        <v>0.53100000000000003</v>
      </c>
      <c r="D26" s="399">
        <v>0.98470000000000002</v>
      </c>
      <c r="E26" s="61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spans="1:26" ht="19.5" customHeight="1" x14ac:dyDescent="0.2">
      <c r="A27" s="327" t="s">
        <v>1398</v>
      </c>
      <c r="B27" s="398">
        <v>1.0713999999999999</v>
      </c>
      <c r="C27" s="398">
        <v>0.43430000000000002</v>
      </c>
      <c r="D27" s="399">
        <v>0.80920000000000003</v>
      </c>
      <c r="E27" s="61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spans="1:26" ht="19.5" customHeight="1" x14ac:dyDescent="0.2">
      <c r="A28" s="331" t="s">
        <v>1399</v>
      </c>
      <c r="B28" s="400">
        <v>0.98050000000000004</v>
      </c>
      <c r="C28" s="400">
        <v>0.72209999999999996</v>
      </c>
      <c r="D28" s="401">
        <v>1.0873999999999999</v>
      </c>
      <c r="E28" s="61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ht="19.5" customHeight="1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19.5" customHeight="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19.5" customHeight="1" thickBot="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9.5" customHeight="1" thickTop="1" thickBot="1" x14ac:dyDescent="0.25">
      <c r="A32" s="326" t="s">
        <v>1395</v>
      </c>
      <c r="B32" s="1214" t="s">
        <v>1400</v>
      </c>
      <c r="C32" s="1214"/>
      <c r="D32" s="1214"/>
      <c r="E32" s="87"/>
      <c r="F32" s="1195" t="s">
        <v>2138</v>
      </c>
      <c r="G32" s="1196"/>
      <c r="H32" s="1019" t="s">
        <v>2108</v>
      </c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ht="19.5" customHeight="1" thickTop="1" thickBot="1" x14ac:dyDescent="0.25">
      <c r="A33" s="327"/>
      <c r="B33" s="402" t="s">
        <v>1373</v>
      </c>
      <c r="C33" s="334" t="s">
        <v>1393</v>
      </c>
      <c r="D33" s="397" t="s">
        <v>1375</v>
      </c>
      <c r="E33" s="87"/>
      <c r="F33" s="1004" t="s">
        <v>2105</v>
      </c>
      <c r="G33" s="1013" t="s">
        <v>2139</v>
      </c>
      <c r="H33" s="1020" t="s">
        <v>2120</v>
      </c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ht="19.5" customHeight="1" thickTop="1" x14ac:dyDescent="0.2">
      <c r="A34" s="327" t="s">
        <v>1397</v>
      </c>
      <c r="B34" s="403">
        <v>1.03307131901841</v>
      </c>
      <c r="C34" s="404">
        <v>0.50901073619631898</v>
      </c>
      <c r="D34" s="405">
        <v>0.94392254601226999</v>
      </c>
      <c r="E34" s="87"/>
      <c r="F34" s="1004" t="s">
        <v>2105</v>
      </c>
      <c r="G34" s="1013" t="s">
        <v>2140</v>
      </c>
      <c r="H34" s="1020" t="s">
        <v>2122</v>
      </c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ht="19.5" customHeight="1" x14ac:dyDescent="0.2">
      <c r="A35" s="327" t="s">
        <v>1398</v>
      </c>
      <c r="B35" s="403">
        <v>1.02703220858896</v>
      </c>
      <c r="C35" s="404">
        <v>0.41631518404908002</v>
      </c>
      <c r="D35" s="405">
        <v>0.77569018404907997</v>
      </c>
      <c r="E35" s="87"/>
      <c r="F35" s="1004"/>
      <c r="G35" s="1013"/>
      <c r="H35" s="102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19.5" customHeight="1" thickBot="1" x14ac:dyDescent="0.25">
      <c r="A36" s="331" t="s">
        <v>1399</v>
      </c>
      <c r="B36" s="406">
        <v>0.93989647239263796</v>
      </c>
      <c r="C36" s="407">
        <v>0.69219708588957096</v>
      </c>
      <c r="D36" s="408">
        <v>1.0423696319018401</v>
      </c>
      <c r="E36" s="87"/>
      <c r="F36" s="1004"/>
      <c r="G36" s="1013"/>
      <c r="H36" s="1020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spans="1:26" ht="19.5" customHeight="1" thickTop="1" x14ac:dyDescent="0.2">
      <c r="A37" s="87"/>
      <c r="B37" s="87"/>
      <c r="C37" s="87"/>
      <c r="D37" s="87"/>
      <c r="E37" s="87"/>
      <c r="F37" s="1004"/>
      <c r="G37" s="1021"/>
      <c r="H37" s="1022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spans="1:26" ht="19.5" customHeight="1" thickBot="1" x14ac:dyDescent="0.25">
      <c r="A38" s="87"/>
      <c r="B38" s="87"/>
      <c r="C38" s="87"/>
      <c r="D38" s="87"/>
      <c r="E38" s="87"/>
      <c r="F38" s="1006"/>
      <c r="G38" s="1023"/>
      <c r="H38" s="1024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6" ht="19.5" customHeight="1" x14ac:dyDescent="0.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 ht="19.5" customHeight="1" x14ac:dyDescent="0.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spans="1:26" ht="19.5" customHeight="1" x14ac:dyDescent="0.2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 ht="19.5" customHeight="1" x14ac:dyDescent="0.2">
      <c r="A42" s="380" t="s">
        <v>1401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6" ht="19.5" customHeight="1" x14ac:dyDescent="0.2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spans="1:26" ht="19.5" customHeight="1" x14ac:dyDescent="0.2">
      <c r="A44" s="329"/>
      <c r="B44" s="1207" t="s">
        <v>1373</v>
      </c>
      <c r="C44" s="1207"/>
      <c r="D44" s="1207"/>
      <c r="E44" s="1207"/>
      <c r="F44" s="1207"/>
      <c r="G44" s="1207"/>
      <c r="H44" s="87"/>
      <c r="I44" s="87"/>
      <c r="J44" s="330"/>
      <c r="K44" s="1207" t="s">
        <v>1393</v>
      </c>
      <c r="L44" s="1207"/>
      <c r="M44" s="1207"/>
      <c r="N44" s="1207"/>
      <c r="O44" s="1207"/>
      <c r="P44" s="1207"/>
      <c r="Q44" s="87"/>
      <c r="R44" s="87"/>
      <c r="S44" s="330"/>
      <c r="T44" s="1215" t="s">
        <v>1375</v>
      </c>
      <c r="U44" s="1215"/>
      <c r="V44" s="1215"/>
      <c r="W44" s="1215"/>
      <c r="X44" s="1215"/>
      <c r="Y44" s="1215"/>
      <c r="Z44" s="87"/>
    </row>
    <row r="45" spans="1:26" ht="19.5" customHeight="1" x14ac:dyDescent="0.2">
      <c r="A45" s="331"/>
      <c r="B45" s="1216" t="s">
        <v>1376</v>
      </c>
      <c r="C45" s="1216"/>
      <c r="D45" s="1209" t="s">
        <v>1377</v>
      </c>
      <c r="E45" s="1209"/>
      <c r="F45" s="1217" t="s">
        <v>1378</v>
      </c>
      <c r="G45" s="1217"/>
      <c r="H45" s="87"/>
      <c r="I45" s="87"/>
      <c r="J45" s="332"/>
      <c r="K45" s="1218" t="s">
        <v>1376</v>
      </c>
      <c r="L45" s="1218"/>
      <c r="M45" s="1211" t="s">
        <v>1377</v>
      </c>
      <c r="N45" s="1211"/>
      <c r="O45" s="1212" t="s">
        <v>1378</v>
      </c>
      <c r="P45" s="1212"/>
      <c r="Q45" s="87"/>
      <c r="R45" s="87"/>
      <c r="S45" s="332"/>
      <c r="T45" s="1208" t="s">
        <v>1376</v>
      </c>
      <c r="U45" s="1208"/>
      <c r="V45" s="1209" t="s">
        <v>1377</v>
      </c>
      <c r="W45" s="1209"/>
      <c r="X45" s="1210" t="s">
        <v>1378</v>
      </c>
      <c r="Y45" s="1210"/>
      <c r="Z45" s="87"/>
    </row>
    <row r="46" spans="1:26" ht="19.5" customHeight="1" x14ac:dyDescent="0.2">
      <c r="A46" s="327" t="s">
        <v>1394</v>
      </c>
      <c r="B46" s="312"/>
      <c r="C46" s="312"/>
      <c r="D46" s="382"/>
      <c r="E46" s="383"/>
      <c r="F46" s="312"/>
      <c r="G46" s="383"/>
      <c r="H46" s="87"/>
      <c r="I46" s="87"/>
      <c r="J46" s="328" t="s">
        <v>1394</v>
      </c>
      <c r="K46" s="409"/>
      <c r="L46" s="410"/>
      <c r="M46" s="409"/>
      <c r="N46" s="411"/>
      <c r="O46" s="410"/>
      <c r="P46" s="411"/>
      <c r="Q46" s="87"/>
      <c r="R46" s="87"/>
      <c r="S46" s="328" t="s">
        <v>1394</v>
      </c>
      <c r="T46" s="382"/>
      <c r="U46" s="312"/>
      <c r="V46" s="382"/>
      <c r="W46" s="383"/>
      <c r="X46" s="312"/>
      <c r="Y46" s="383"/>
      <c r="Z46" s="87"/>
    </row>
    <row r="47" spans="1:26" ht="19.5" customHeight="1" x14ac:dyDescent="0.2">
      <c r="A47" s="387">
        <v>-2</v>
      </c>
      <c r="B47" s="291">
        <v>0.99529999999999996</v>
      </c>
      <c r="C47" s="291">
        <v>1.9199999999999998E-2</v>
      </c>
      <c r="D47" s="388">
        <v>0.97989999999999999</v>
      </c>
      <c r="E47" s="389">
        <v>6.4999999999999997E-3</v>
      </c>
      <c r="F47" s="291">
        <v>0.99639999999999995</v>
      </c>
      <c r="G47" s="389">
        <v>7.1000000000000004E-3</v>
      </c>
      <c r="H47" s="87"/>
      <c r="I47" s="87"/>
      <c r="J47" s="387">
        <v>-2</v>
      </c>
      <c r="K47" s="388">
        <v>0.99039999999999995</v>
      </c>
      <c r="L47" s="291">
        <v>1.67E-2</v>
      </c>
      <c r="M47" s="388">
        <v>0.97389999999999999</v>
      </c>
      <c r="N47" s="389">
        <v>1.4800000000000001E-2</v>
      </c>
      <c r="O47" s="291">
        <v>1.012</v>
      </c>
      <c r="P47" s="389">
        <v>1.3899999999999999E-2</v>
      </c>
      <c r="Q47" s="87"/>
      <c r="R47" s="87"/>
      <c r="S47" s="387">
        <v>-2</v>
      </c>
      <c r="T47" s="388">
        <v>1.0022</v>
      </c>
      <c r="U47" s="291">
        <v>1.6899999999999998E-2</v>
      </c>
      <c r="V47" s="388">
        <v>0.94579999999999997</v>
      </c>
      <c r="W47" s="389">
        <v>3.3300000000000003E-2</v>
      </c>
      <c r="X47" s="291">
        <v>1.0063</v>
      </c>
      <c r="Y47" s="389">
        <v>8.5000000000000006E-3</v>
      </c>
      <c r="Z47" s="87"/>
    </row>
    <row r="48" spans="1:26" ht="19.5" customHeight="1" x14ac:dyDescent="0.2">
      <c r="A48" s="387">
        <v>-1.5</v>
      </c>
      <c r="B48" s="291">
        <v>0.99680000000000002</v>
      </c>
      <c r="C48" s="291">
        <v>1.38E-2</v>
      </c>
      <c r="D48" s="388">
        <v>1.0019</v>
      </c>
      <c r="E48" s="389">
        <v>1.2200000000000001E-2</v>
      </c>
      <c r="F48" s="291">
        <v>0.99309999999999998</v>
      </c>
      <c r="G48" s="389">
        <v>8.0999999999999996E-3</v>
      </c>
      <c r="H48" s="87"/>
      <c r="I48" s="87"/>
      <c r="J48" s="387">
        <v>-1.5</v>
      </c>
      <c r="K48" s="388">
        <v>0.99380000000000002</v>
      </c>
      <c r="L48" s="291">
        <v>1.9300000000000001E-2</v>
      </c>
      <c r="M48" s="388">
        <v>0.99060000000000004</v>
      </c>
      <c r="N48" s="389">
        <v>2.0899999999999998E-2</v>
      </c>
      <c r="O48" s="291">
        <v>1.0092000000000001</v>
      </c>
      <c r="P48" s="389">
        <v>1.3299999999999999E-2</v>
      </c>
      <c r="Q48" s="87"/>
      <c r="R48" s="87"/>
      <c r="S48" s="387">
        <v>-1.5</v>
      </c>
      <c r="T48" s="388">
        <v>0.99780000000000002</v>
      </c>
      <c r="U48" s="291">
        <v>1.89E-2</v>
      </c>
      <c r="V48" s="388">
        <v>0.96120000000000005</v>
      </c>
      <c r="W48" s="389">
        <v>2.7E-2</v>
      </c>
      <c r="X48" s="291">
        <v>1.0023</v>
      </c>
      <c r="Y48" s="389">
        <v>7.0000000000000001E-3</v>
      </c>
      <c r="Z48" s="87"/>
    </row>
    <row r="49" spans="1:26" ht="19.5" customHeight="1" x14ac:dyDescent="0.2">
      <c r="A49" s="387">
        <v>-1</v>
      </c>
      <c r="B49" s="291">
        <v>0.99650000000000005</v>
      </c>
      <c r="C49" s="291">
        <v>1.7100000000000001E-2</v>
      </c>
      <c r="D49" s="388">
        <v>0.99360000000000004</v>
      </c>
      <c r="E49" s="389">
        <v>1.5699999999999999E-2</v>
      </c>
      <c r="F49" s="291">
        <v>0.99160000000000004</v>
      </c>
      <c r="G49" s="389">
        <v>5.7000000000000002E-3</v>
      </c>
      <c r="H49" s="87"/>
      <c r="I49" s="87"/>
      <c r="J49" s="387">
        <v>-1</v>
      </c>
      <c r="K49" s="388">
        <v>1.0018</v>
      </c>
      <c r="L49" s="291">
        <v>1.61E-2</v>
      </c>
      <c r="M49" s="388">
        <v>0.99239999999999995</v>
      </c>
      <c r="N49" s="389">
        <v>1.9699999999999999E-2</v>
      </c>
      <c r="O49" s="291">
        <v>1.004</v>
      </c>
      <c r="P49" s="389">
        <v>1.0699999999999999E-2</v>
      </c>
      <c r="Q49" s="87"/>
      <c r="R49" s="87"/>
      <c r="S49" s="387">
        <v>-1</v>
      </c>
      <c r="T49" s="388">
        <v>0.99750000000000005</v>
      </c>
      <c r="U49" s="291">
        <v>1.34E-2</v>
      </c>
      <c r="V49" s="388">
        <v>0.96130000000000004</v>
      </c>
      <c r="W49" s="389">
        <v>1.9900000000000001E-2</v>
      </c>
      <c r="X49" s="291">
        <v>1.0036</v>
      </c>
      <c r="Y49" s="389">
        <v>6.6E-3</v>
      </c>
      <c r="Z49" s="87"/>
    </row>
    <row r="50" spans="1:26" ht="19.5" customHeight="1" x14ac:dyDescent="0.2">
      <c r="A50" s="387">
        <v>-0.5</v>
      </c>
      <c r="B50" s="291">
        <v>1.0022</v>
      </c>
      <c r="C50" s="291">
        <v>1.38E-2</v>
      </c>
      <c r="D50" s="388">
        <v>0.99770000000000003</v>
      </c>
      <c r="E50" s="389">
        <v>8.9999999999999993E-3</v>
      </c>
      <c r="F50" s="291">
        <v>0.99299999999999999</v>
      </c>
      <c r="G50" s="389">
        <v>4.7999999999999996E-3</v>
      </c>
      <c r="H50" s="87"/>
      <c r="I50" s="87"/>
      <c r="J50" s="387">
        <v>-0.5</v>
      </c>
      <c r="K50" s="388">
        <v>0.99819999999999998</v>
      </c>
      <c r="L50" s="291">
        <v>1.12E-2</v>
      </c>
      <c r="M50" s="388">
        <v>0.99990000000000001</v>
      </c>
      <c r="N50" s="389">
        <v>8.6E-3</v>
      </c>
      <c r="O50" s="291">
        <v>0.99970000000000003</v>
      </c>
      <c r="P50" s="389">
        <v>3.5000000000000001E-3</v>
      </c>
      <c r="Q50" s="87"/>
      <c r="R50" s="87"/>
      <c r="S50" s="387">
        <v>-0.5</v>
      </c>
      <c r="T50" s="388">
        <v>1.0085</v>
      </c>
      <c r="U50" s="291">
        <v>9.2999999999999992E-3</v>
      </c>
      <c r="V50" s="388">
        <v>0.99029999999999996</v>
      </c>
      <c r="W50" s="389">
        <v>9.7000000000000003E-3</v>
      </c>
      <c r="X50" s="291">
        <v>0.99960000000000004</v>
      </c>
      <c r="Y50" s="389">
        <v>4.4999999999999997E-3</v>
      </c>
      <c r="Z50" s="87"/>
    </row>
    <row r="51" spans="1:26" ht="19.5" customHeight="1" x14ac:dyDescent="0.2">
      <c r="A51" s="387">
        <v>0</v>
      </c>
      <c r="B51" s="291">
        <v>1</v>
      </c>
      <c r="C51" s="291">
        <v>0</v>
      </c>
      <c r="D51" s="388">
        <v>1</v>
      </c>
      <c r="E51" s="389">
        <v>0</v>
      </c>
      <c r="F51" s="291">
        <v>1</v>
      </c>
      <c r="G51" s="389">
        <v>0</v>
      </c>
      <c r="H51" s="87"/>
      <c r="I51" s="87"/>
      <c r="J51" s="387">
        <v>0</v>
      </c>
      <c r="K51" s="388">
        <v>1</v>
      </c>
      <c r="L51" s="291">
        <v>0</v>
      </c>
      <c r="M51" s="388">
        <v>1</v>
      </c>
      <c r="N51" s="389">
        <v>0</v>
      </c>
      <c r="O51" s="291">
        <v>1</v>
      </c>
      <c r="P51" s="389">
        <v>0</v>
      </c>
      <c r="Q51" s="87"/>
      <c r="R51" s="87"/>
      <c r="S51" s="387">
        <v>0</v>
      </c>
      <c r="T51" s="388">
        <v>1</v>
      </c>
      <c r="U51" s="291">
        <v>0</v>
      </c>
      <c r="V51" s="388">
        <v>1</v>
      </c>
      <c r="W51" s="389">
        <v>0</v>
      </c>
      <c r="X51" s="291">
        <v>1</v>
      </c>
      <c r="Y51" s="389">
        <v>0</v>
      </c>
      <c r="Z51" s="87"/>
    </row>
    <row r="52" spans="1:26" ht="19.5" customHeight="1" x14ac:dyDescent="0.2">
      <c r="A52" s="387">
        <v>0.5</v>
      </c>
      <c r="B52" s="291">
        <v>0.84599999999999997</v>
      </c>
      <c r="C52" s="291">
        <v>6.9099999999999995E-2</v>
      </c>
      <c r="D52" s="388">
        <v>1.034</v>
      </c>
      <c r="E52" s="389">
        <v>1.3599999999999999E-2</v>
      </c>
      <c r="F52" s="291">
        <v>0.87670000000000003</v>
      </c>
      <c r="G52" s="389">
        <v>4.8000000000000001E-2</v>
      </c>
      <c r="H52" s="87"/>
      <c r="I52" s="87"/>
      <c r="J52" s="387">
        <v>0.5</v>
      </c>
      <c r="K52" s="388">
        <v>0.80830000000000002</v>
      </c>
      <c r="L52" s="291">
        <v>0.12509999999999999</v>
      </c>
      <c r="M52" s="388">
        <v>0.87739999999999996</v>
      </c>
      <c r="N52" s="389">
        <v>2.5999999999999999E-2</v>
      </c>
      <c r="O52" s="291">
        <v>0.95199999999999996</v>
      </c>
      <c r="P52" s="389">
        <v>3.1399999999999997E-2</v>
      </c>
      <c r="Q52" s="87"/>
      <c r="R52" s="87"/>
      <c r="S52" s="387">
        <v>0.5</v>
      </c>
      <c r="T52" s="388">
        <v>0.99409999999999998</v>
      </c>
      <c r="U52" s="291">
        <v>7.3800000000000004E-2</v>
      </c>
      <c r="V52" s="388">
        <v>1.0343</v>
      </c>
      <c r="W52" s="389">
        <v>8.0799999999999997E-2</v>
      </c>
      <c r="X52" s="291">
        <v>1.1182000000000001</v>
      </c>
      <c r="Y52" s="389">
        <v>3.8600000000000002E-2</v>
      </c>
      <c r="Z52" s="87"/>
    </row>
    <row r="53" spans="1:26" ht="19.5" customHeight="1" x14ac:dyDescent="0.2">
      <c r="A53" s="387">
        <v>1</v>
      </c>
      <c r="B53" s="291">
        <v>0.80189999999999995</v>
      </c>
      <c r="C53" s="291">
        <v>6.2300000000000001E-2</v>
      </c>
      <c r="D53" s="388">
        <v>1.026</v>
      </c>
      <c r="E53" s="389">
        <v>1.5800000000000002E-2</v>
      </c>
      <c r="F53" s="291">
        <v>0.89539999999999997</v>
      </c>
      <c r="G53" s="389">
        <v>4.7300000000000002E-2</v>
      </c>
      <c r="H53" s="87"/>
      <c r="I53" s="87"/>
      <c r="J53" s="387">
        <v>1</v>
      </c>
      <c r="K53" s="388">
        <v>0.93430000000000002</v>
      </c>
      <c r="L53" s="291">
        <v>0.14130000000000001</v>
      </c>
      <c r="M53" s="388">
        <v>0.90080000000000005</v>
      </c>
      <c r="N53" s="389">
        <v>2.3300000000000001E-2</v>
      </c>
      <c r="O53" s="291">
        <v>1.0605</v>
      </c>
      <c r="P53" s="389">
        <v>3.04E-2</v>
      </c>
      <c r="Q53" s="87"/>
      <c r="R53" s="87"/>
      <c r="S53" s="387">
        <v>1</v>
      </c>
      <c r="T53" s="388">
        <v>1.0671999999999999</v>
      </c>
      <c r="U53" s="291">
        <v>7.1400000000000005E-2</v>
      </c>
      <c r="V53" s="388">
        <v>1.0173000000000001</v>
      </c>
      <c r="W53" s="389">
        <v>4.5600000000000002E-2</v>
      </c>
      <c r="X53" s="291">
        <v>1.2558</v>
      </c>
      <c r="Y53" s="389">
        <v>3.4000000000000002E-2</v>
      </c>
      <c r="Z53" s="87"/>
    </row>
    <row r="54" spans="1:26" ht="19.5" customHeight="1" x14ac:dyDescent="0.2">
      <c r="A54" s="387">
        <v>1.5</v>
      </c>
      <c r="B54" s="291">
        <v>0.92069999999999996</v>
      </c>
      <c r="C54" s="291">
        <v>5.79E-2</v>
      </c>
      <c r="D54" s="388">
        <v>1.0362</v>
      </c>
      <c r="E54" s="389">
        <v>1.8599999999999998E-2</v>
      </c>
      <c r="F54" s="291">
        <v>0.9446</v>
      </c>
      <c r="G54" s="389">
        <v>4.8399999999999999E-2</v>
      </c>
      <c r="H54" s="87"/>
      <c r="I54" s="87"/>
      <c r="J54" s="387">
        <v>1.5</v>
      </c>
      <c r="K54" s="388">
        <v>0.84399999999999997</v>
      </c>
      <c r="L54" s="291">
        <v>0.11899999999999999</v>
      </c>
      <c r="M54" s="388">
        <v>0.82369999999999999</v>
      </c>
      <c r="N54" s="389">
        <v>0.02</v>
      </c>
      <c r="O54" s="291">
        <v>0.98209999999999997</v>
      </c>
      <c r="P54" s="389">
        <v>4.0300000000000002E-2</v>
      </c>
      <c r="Q54" s="87"/>
      <c r="R54" s="87"/>
      <c r="S54" s="387">
        <v>1.5</v>
      </c>
      <c r="T54" s="388">
        <v>0.98280000000000001</v>
      </c>
      <c r="U54" s="291">
        <v>5.96E-2</v>
      </c>
      <c r="V54" s="388">
        <v>0.97109999999999996</v>
      </c>
      <c r="W54" s="389">
        <v>5.0700000000000002E-2</v>
      </c>
      <c r="X54" s="291">
        <v>1.1848000000000001</v>
      </c>
      <c r="Y54" s="389">
        <v>2.7300000000000001E-2</v>
      </c>
      <c r="Z54" s="87"/>
    </row>
    <row r="55" spans="1:26" ht="19.5" customHeight="1" x14ac:dyDescent="0.2">
      <c r="A55" s="387">
        <v>2</v>
      </c>
      <c r="B55" s="291">
        <v>0.95760000000000001</v>
      </c>
      <c r="C55" s="291">
        <v>5.1299999999999998E-2</v>
      </c>
      <c r="D55" s="388">
        <v>1.0459000000000001</v>
      </c>
      <c r="E55" s="389">
        <v>2.5399999999999999E-2</v>
      </c>
      <c r="F55" s="291">
        <v>0.96960000000000002</v>
      </c>
      <c r="G55" s="389">
        <v>4.8099999999999997E-2</v>
      </c>
      <c r="H55" s="87"/>
      <c r="I55" s="87"/>
      <c r="J55" s="387">
        <v>2</v>
      </c>
      <c r="K55" s="388">
        <v>0.7571</v>
      </c>
      <c r="L55" s="291">
        <v>9.6500000000000002E-2</v>
      </c>
      <c r="M55" s="388">
        <v>0.76800000000000002</v>
      </c>
      <c r="N55" s="389">
        <v>3.1600000000000003E-2</v>
      </c>
      <c r="O55" s="291">
        <v>0.91310000000000002</v>
      </c>
      <c r="P55" s="389">
        <v>4.3099999999999999E-2</v>
      </c>
      <c r="Q55" s="87"/>
      <c r="R55" s="87"/>
      <c r="S55" s="387">
        <v>2</v>
      </c>
      <c r="T55" s="388">
        <v>0.9264</v>
      </c>
      <c r="U55" s="291">
        <v>5.4199999999999998E-2</v>
      </c>
      <c r="V55" s="388">
        <v>0.95669999999999999</v>
      </c>
      <c r="W55" s="389">
        <v>5.79E-2</v>
      </c>
      <c r="X55" s="291">
        <v>1.1013999999999999</v>
      </c>
      <c r="Y55" s="389">
        <v>2.1399999999999999E-2</v>
      </c>
      <c r="Z55" s="87"/>
    </row>
    <row r="56" spans="1:26" ht="19.5" customHeight="1" x14ac:dyDescent="0.2">
      <c r="A56" s="387">
        <v>2.5</v>
      </c>
      <c r="B56" s="291">
        <v>0.96140000000000003</v>
      </c>
      <c r="C56" s="291">
        <v>5.4199999999999998E-2</v>
      </c>
      <c r="D56" s="388">
        <v>1.0379</v>
      </c>
      <c r="E56" s="389">
        <v>1.9900000000000001E-2</v>
      </c>
      <c r="F56" s="291">
        <v>0.98960000000000004</v>
      </c>
      <c r="G56" s="389">
        <v>5.3400000000000003E-2</v>
      </c>
      <c r="H56" s="87"/>
      <c r="I56" s="87"/>
      <c r="J56" s="387">
        <v>2.5</v>
      </c>
      <c r="K56" s="388">
        <v>0.70840000000000003</v>
      </c>
      <c r="L56" s="291">
        <v>8.7800000000000003E-2</v>
      </c>
      <c r="M56" s="388">
        <v>0.73460000000000003</v>
      </c>
      <c r="N56" s="389">
        <v>1.3100000000000001E-2</v>
      </c>
      <c r="O56" s="291">
        <v>0.87539999999999996</v>
      </c>
      <c r="P56" s="389">
        <v>4.0300000000000002E-2</v>
      </c>
      <c r="Q56" s="87"/>
      <c r="R56" s="87"/>
      <c r="S56" s="387">
        <v>2.5</v>
      </c>
      <c r="T56" s="388">
        <v>0.90069999999999995</v>
      </c>
      <c r="U56" s="291">
        <v>5.1200000000000002E-2</v>
      </c>
      <c r="V56" s="388">
        <v>0.96550000000000002</v>
      </c>
      <c r="W56" s="389">
        <v>5.9200000000000003E-2</v>
      </c>
      <c r="X56" s="291">
        <v>1.0509999999999999</v>
      </c>
      <c r="Y56" s="389">
        <v>2.1100000000000001E-2</v>
      </c>
      <c r="Z56" s="87"/>
    </row>
    <row r="57" spans="1:26" ht="19.5" customHeight="1" x14ac:dyDescent="0.2">
      <c r="A57" s="387">
        <v>3</v>
      </c>
      <c r="B57" s="291">
        <v>0.95850000000000002</v>
      </c>
      <c r="C57" s="291">
        <v>5.33E-2</v>
      </c>
      <c r="D57" s="388">
        <v>1.0375000000000001</v>
      </c>
      <c r="E57" s="389">
        <v>2.4500000000000001E-2</v>
      </c>
      <c r="F57" s="291">
        <v>1.0062</v>
      </c>
      <c r="G57" s="389">
        <v>5.1299999999999998E-2</v>
      </c>
      <c r="H57" s="87"/>
      <c r="I57" s="87"/>
      <c r="J57" s="387">
        <v>3</v>
      </c>
      <c r="K57" s="388">
        <v>0.68920000000000003</v>
      </c>
      <c r="L57" s="291">
        <v>8.3099999999999993E-2</v>
      </c>
      <c r="M57" s="388">
        <v>0.72109999999999996</v>
      </c>
      <c r="N57" s="389">
        <v>7.4000000000000003E-3</v>
      </c>
      <c r="O57" s="291">
        <v>0.85270000000000001</v>
      </c>
      <c r="P57" s="389">
        <v>3.3700000000000001E-2</v>
      </c>
      <c r="Q57" s="87"/>
      <c r="R57" s="87"/>
      <c r="S57" s="387">
        <v>3</v>
      </c>
      <c r="T57" s="388">
        <v>0.9012</v>
      </c>
      <c r="U57" s="291">
        <v>4.8599999999999997E-2</v>
      </c>
      <c r="V57" s="388">
        <v>0.97950000000000004</v>
      </c>
      <c r="W57" s="389">
        <v>6.0199999999999997E-2</v>
      </c>
      <c r="X57" s="291">
        <v>1.0283</v>
      </c>
      <c r="Y57" s="389">
        <v>2.0899999999999998E-2</v>
      </c>
      <c r="Z57" s="87"/>
    </row>
    <row r="58" spans="1:26" ht="19.5" customHeight="1" x14ac:dyDescent="0.2">
      <c r="A58" s="387">
        <v>3.5</v>
      </c>
      <c r="B58" s="291">
        <v>0.95799999999999996</v>
      </c>
      <c r="C58" s="291">
        <v>5.7200000000000001E-2</v>
      </c>
      <c r="D58" s="388">
        <v>1.0457000000000001</v>
      </c>
      <c r="E58" s="389">
        <v>2.0199999999999999E-2</v>
      </c>
      <c r="F58" s="291">
        <v>1.0257000000000001</v>
      </c>
      <c r="G58" s="389">
        <v>4.8800000000000003E-2</v>
      </c>
      <c r="H58" s="87"/>
      <c r="I58" s="87"/>
      <c r="J58" s="387">
        <v>3.5</v>
      </c>
      <c r="K58" s="388">
        <v>0.67930000000000001</v>
      </c>
      <c r="L58" s="291">
        <v>8.4900000000000003E-2</v>
      </c>
      <c r="M58" s="388">
        <v>0.69020000000000004</v>
      </c>
      <c r="N58" s="389">
        <v>8.2000000000000007E-3</v>
      </c>
      <c r="O58" s="291">
        <v>0.84030000000000005</v>
      </c>
      <c r="P58" s="389">
        <v>3.15E-2</v>
      </c>
      <c r="Q58" s="87"/>
      <c r="R58" s="87"/>
      <c r="S58" s="387">
        <v>3.5</v>
      </c>
      <c r="T58" s="388">
        <v>0.90620000000000001</v>
      </c>
      <c r="U58" s="291">
        <v>4.8300000000000003E-2</v>
      </c>
      <c r="V58" s="388">
        <v>0.98119999999999996</v>
      </c>
      <c r="W58" s="389">
        <v>6.2899999999999998E-2</v>
      </c>
      <c r="X58" s="291">
        <v>1.0185</v>
      </c>
      <c r="Y58" s="389">
        <v>2.0899999999999998E-2</v>
      </c>
      <c r="Z58" s="87"/>
    </row>
    <row r="59" spans="1:26" ht="19.5" customHeight="1" x14ac:dyDescent="0.2">
      <c r="A59" s="412">
        <v>4</v>
      </c>
      <c r="B59" s="390">
        <v>0.96120000000000005</v>
      </c>
      <c r="C59" s="390">
        <v>6.0999999999999999E-2</v>
      </c>
      <c r="D59" s="391">
        <v>1.0628</v>
      </c>
      <c r="E59" s="392">
        <v>2.35E-2</v>
      </c>
      <c r="F59" s="390">
        <v>1.0424</v>
      </c>
      <c r="G59" s="392">
        <v>4.8599999999999997E-2</v>
      </c>
      <c r="H59" s="87"/>
      <c r="I59" s="87"/>
      <c r="J59" s="412">
        <v>4</v>
      </c>
      <c r="K59" s="391">
        <v>0.66839999999999999</v>
      </c>
      <c r="L59" s="390">
        <v>8.3599999999999994E-2</v>
      </c>
      <c r="M59" s="391">
        <v>0.68100000000000005</v>
      </c>
      <c r="N59" s="392">
        <v>1.6799999999999999E-2</v>
      </c>
      <c r="O59" s="390">
        <v>0.83379999999999999</v>
      </c>
      <c r="P59" s="392">
        <v>2.5700000000000001E-2</v>
      </c>
      <c r="Q59" s="87"/>
      <c r="R59" s="87"/>
      <c r="S59" s="412">
        <v>4</v>
      </c>
      <c r="T59" s="391">
        <v>0.9143</v>
      </c>
      <c r="U59" s="390">
        <v>4.8500000000000001E-2</v>
      </c>
      <c r="V59" s="391">
        <v>0.97189999999999999</v>
      </c>
      <c r="W59" s="392">
        <v>5.5199999999999999E-2</v>
      </c>
      <c r="X59" s="390">
        <v>1.0143</v>
      </c>
      <c r="Y59" s="392">
        <v>2.7E-2</v>
      </c>
      <c r="Z59" s="87"/>
    </row>
    <row r="60" spans="1:26" ht="19.5" customHeight="1" x14ac:dyDescent="0.2">
      <c r="A60" s="393">
        <v>4.5</v>
      </c>
      <c r="B60" s="394">
        <v>0.9607</v>
      </c>
      <c r="C60" s="394">
        <v>5.1700000000000003E-2</v>
      </c>
      <c r="D60" s="395">
        <v>1.0620000000000001</v>
      </c>
      <c r="E60" s="396">
        <v>2.3900000000000001E-2</v>
      </c>
      <c r="F60" s="394">
        <v>1.0628</v>
      </c>
      <c r="G60" s="396">
        <v>4.8800000000000003E-2</v>
      </c>
      <c r="H60" s="87"/>
      <c r="I60" s="87"/>
      <c r="J60" s="393">
        <v>4.5</v>
      </c>
      <c r="K60" s="395">
        <v>0.66779999999999995</v>
      </c>
      <c r="L60" s="394">
        <v>8.0299999999999996E-2</v>
      </c>
      <c r="M60" s="395">
        <v>0.67689999999999995</v>
      </c>
      <c r="N60" s="396">
        <v>1.7399999999999999E-2</v>
      </c>
      <c r="O60" s="394">
        <v>0.84950000000000003</v>
      </c>
      <c r="P60" s="396">
        <v>2.7699999999999999E-2</v>
      </c>
      <c r="Q60" s="87"/>
      <c r="R60" s="87"/>
      <c r="S60" s="393">
        <v>4.5</v>
      </c>
      <c r="T60" s="395">
        <v>0.91679999999999995</v>
      </c>
      <c r="U60" s="394">
        <v>4.3499999999999997E-2</v>
      </c>
      <c r="V60" s="395">
        <v>0.96609999999999996</v>
      </c>
      <c r="W60" s="396">
        <v>5.9799999999999999E-2</v>
      </c>
      <c r="X60" s="394">
        <v>1.0266999999999999</v>
      </c>
      <c r="Y60" s="396">
        <v>2.3599999999999999E-2</v>
      </c>
      <c r="Z60" s="87"/>
    </row>
    <row r="61" spans="1:26" ht="19.5" customHeight="1" x14ac:dyDescent="0.2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spans="1:26" ht="19.5" customHeight="1" x14ac:dyDescent="0.2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spans="1:26" ht="19.5" customHeight="1" x14ac:dyDescent="0.2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9.5" customHeight="1" x14ac:dyDescent="0.2">
      <c r="A64" s="326" t="s">
        <v>1402</v>
      </c>
      <c r="B64" s="1214" t="s">
        <v>1403</v>
      </c>
      <c r="C64" s="1214"/>
      <c r="D64" s="1214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1:26" ht="19.5" customHeight="1" x14ac:dyDescent="0.2">
      <c r="A65" s="327"/>
      <c r="B65" s="413" t="s">
        <v>1373</v>
      </c>
      <c r="C65" s="334" t="s">
        <v>1393</v>
      </c>
      <c r="D65" s="397" t="s">
        <v>1375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9.5" customHeight="1" x14ac:dyDescent="0.2">
      <c r="A66" s="327" t="s">
        <v>1404</v>
      </c>
      <c r="B66" s="414">
        <v>0.96120000000000005</v>
      </c>
      <c r="C66" s="398">
        <v>0.66839999999999999</v>
      </c>
      <c r="D66" s="399">
        <v>0.9143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9.5" customHeight="1" x14ac:dyDescent="0.2">
      <c r="A67" s="327" t="s">
        <v>1405</v>
      </c>
      <c r="B67" s="414">
        <v>1.0628</v>
      </c>
      <c r="C67" s="398">
        <v>0.68100000000000005</v>
      </c>
      <c r="D67" s="399">
        <v>0.97189999999999999</v>
      </c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9.5" customHeight="1" x14ac:dyDescent="0.2">
      <c r="A68" s="331" t="s">
        <v>1406</v>
      </c>
      <c r="B68" s="415">
        <v>1.0424</v>
      </c>
      <c r="C68" s="400">
        <v>0.83379999999999999</v>
      </c>
      <c r="D68" s="401">
        <v>1.0143</v>
      </c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9.5" customHeight="1" x14ac:dyDescent="0.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9.5" customHeight="1" x14ac:dyDescent="0.2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9.5" customHeight="1" x14ac:dyDescent="0.2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9.5" customHeight="1" thickBot="1" x14ac:dyDescent="0.25">
      <c r="A72" s="18"/>
      <c r="B72" s="18"/>
      <c r="C72" s="18"/>
      <c r="D72" s="18"/>
      <c r="E72" s="18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9.5" customHeight="1" thickTop="1" thickBot="1" x14ac:dyDescent="0.25">
      <c r="A73" s="326" t="s">
        <v>1402</v>
      </c>
      <c r="B73" s="1214" t="s">
        <v>1400</v>
      </c>
      <c r="C73" s="1214"/>
      <c r="D73" s="1214"/>
      <c r="E73" s="87"/>
      <c r="F73" s="1198" t="s">
        <v>2138</v>
      </c>
      <c r="G73" s="1199"/>
      <c r="H73" s="1031" t="s">
        <v>2108</v>
      </c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9.5" customHeight="1" thickTop="1" thickBot="1" x14ac:dyDescent="0.25">
      <c r="A74" s="327"/>
      <c r="B74" s="413" t="s">
        <v>1373</v>
      </c>
      <c r="C74" s="334" t="s">
        <v>1407</v>
      </c>
      <c r="D74" s="397" t="s">
        <v>1408</v>
      </c>
      <c r="E74" s="87"/>
      <c r="F74" s="1032" t="s">
        <v>2105</v>
      </c>
      <c r="G74" s="1033" t="s">
        <v>2141</v>
      </c>
      <c r="H74" s="1183" t="s">
        <v>2120</v>
      </c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9.5" customHeight="1" thickTop="1" thickBot="1" x14ac:dyDescent="0.25">
      <c r="A75" s="327" t="s">
        <v>1404</v>
      </c>
      <c r="B75" s="414">
        <v>0.94038918728537502</v>
      </c>
      <c r="C75" s="398">
        <v>0.65392856094625895</v>
      </c>
      <c r="D75" s="399">
        <v>0.89450461291616501</v>
      </c>
      <c r="E75" s="87"/>
      <c r="F75" s="1006" t="s">
        <v>2105</v>
      </c>
      <c r="G75" s="1027" t="s">
        <v>2142</v>
      </c>
      <c r="H75" s="1028" t="s">
        <v>2122</v>
      </c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9.5" customHeight="1" x14ac:dyDescent="0.2">
      <c r="A76" s="327" t="s">
        <v>1405</v>
      </c>
      <c r="B76" s="414">
        <v>1.0397894592664301</v>
      </c>
      <c r="C76" s="398">
        <v>0.666255760030525</v>
      </c>
      <c r="D76" s="399">
        <v>0.95085752301566295</v>
      </c>
      <c r="E76" s="87"/>
      <c r="F76" s="1012"/>
      <c r="G76" s="1013"/>
      <c r="H76" s="1030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9.5" customHeight="1" thickBot="1" x14ac:dyDescent="0.25">
      <c r="A77" s="331" t="s">
        <v>1406</v>
      </c>
      <c r="B77" s="415">
        <v>1.0198311369395301</v>
      </c>
      <c r="C77" s="400">
        <v>0.81574750765558202</v>
      </c>
      <c r="D77" s="401">
        <v>0.99233952628334898</v>
      </c>
      <c r="E77" s="87"/>
      <c r="F77" s="1012"/>
      <c r="G77" s="1013"/>
      <c r="H77" s="1030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9.5" customHeight="1" thickTop="1" x14ac:dyDescent="0.2">
      <c r="A78" s="87"/>
      <c r="B78" s="87"/>
      <c r="C78" s="87"/>
      <c r="D78" s="87"/>
      <c r="E78" s="87"/>
      <c r="F78" s="1012"/>
      <c r="G78" s="1021"/>
      <c r="H78" s="1182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5" customHeight="1" x14ac:dyDescent="0.2">
      <c r="A79" s="87"/>
      <c r="B79" s="87"/>
      <c r="C79" s="87"/>
      <c r="D79" s="87"/>
      <c r="E79" s="87"/>
      <c r="F79" s="1012"/>
      <c r="G79" s="1021"/>
      <c r="H79" s="1182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</sheetData>
  <mergeCells count="30">
    <mergeCell ref="B73:D73"/>
    <mergeCell ref="O45:P45"/>
    <mergeCell ref="T45:U45"/>
    <mergeCell ref="V45:W45"/>
    <mergeCell ref="X45:Y45"/>
    <mergeCell ref="B64:D64"/>
    <mergeCell ref="B45:C45"/>
    <mergeCell ref="D45:E45"/>
    <mergeCell ref="F45:G45"/>
    <mergeCell ref="K45:L45"/>
    <mergeCell ref="M45:N45"/>
    <mergeCell ref="F73:G73"/>
    <mergeCell ref="B24:D24"/>
    <mergeCell ref="B32:D32"/>
    <mergeCell ref="B44:G44"/>
    <mergeCell ref="K44:P44"/>
    <mergeCell ref="T44:Y44"/>
    <mergeCell ref="F32:G32"/>
    <mergeCell ref="B8:G8"/>
    <mergeCell ref="K8:P8"/>
    <mergeCell ref="T8:Y8"/>
    <mergeCell ref="B9:C9"/>
    <mergeCell ref="D9:E9"/>
    <mergeCell ref="F9:G9"/>
    <mergeCell ref="K9:L9"/>
    <mergeCell ref="M9:N9"/>
    <mergeCell ref="O9:P9"/>
    <mergeCell ref="T9:U9"/>
    <mergeCell ref="V9:W9"/>
    <mergeCell ref="X9:Y9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147"/>
  <sheetViews>
    <sheetView topLeftCell="A101" zoomScale="64" zoomScaleNormal="150" workbookViewId="0">
      <selection activeCell="E143" sqref="E143"/>
    </sheetView>
  </sheetViews>
  <sheetFormatPr baseColWidth="10" defaultColWidth="10.6640625" defaultRowHeight="15" customHeight="1" x14ac:dyDescent="0.2"/>
  <cols>
    <col min="1" max="1" width="26.6640625" customWidth="1"/>
    <col min="3" max="3" width="26.5" customWidth="1"/>
    <col min="4" max="4" width="21" customWidth="1"/>
    <col min="7" max="7" width="26.5" customWidth="1"/>
    <col min="9" max="9" width="27.5" customWidth="1"/>
    <col min="10" max="10" width="21.5" customWidth="1"/>
    <col min="12" max="12" width="11.5" customWidth="1"/>
    <col min="13" max="13" width="25.83203125" customWidth="1"/>
    <col min="14" max="14" width="11.33203125" customWidth="1"/>
    <col min="15" max="15" width="26.6640625" customWidth="1"/>
    <col min="16" max="16" width="20.6640625" customWidth="1"/>
    <col min="19" max="19" width="26.1640625" customWidth="1"/>
    <col min="21" max="21" width="27.33203125" customWidth="1"/>
    <col min="22" max="22" width="20.5" customWidth="1"/>
    <col min="25" max="25" width="25.5" customWidth="1"/>
    <col min="27" max="27" width="26.83203125" customWidth="1"/>
    <col min="28" max="28" width="21.6640625" customWidth="1"/>
  </cols>
  <sheetData>
    <row r="1" spans="1:30" ht="19.5" customHeight="1" x14ac:dyDescent="0.2">
      <c r="A1" s="1219" t="s">
        <v>1409</v>
      </c>
      <c r="B1" s="1219"/>
      <c r="C1" s="312"/>
      <c r="D1" s="312"/>
      <c r="E1" s="312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ht="19.5" customHeight="1" x14ac:dyDescent="0.2">
      <c r="A2" s="312"/>
      <c r="B2" s="312"/>
      <c r="C2" s="312"/>
      <c r="D2" s="312"/>
      <c r="E2" s="312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</row>
    <row r="3" spans="1:30" ht="19.5" customHeight="1" x14ac:dyDescent="0.2">
      <c r="A3" s="416" t="s">
        <v>1302</v>
      </c>
      <c r="B3" s="312"/>
      <c r="C3" s="312"/>
      <c r="D3" s="312"/>
      <c r="E3" s="312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</row>
    <row r="4" spans="1:30" ht="19.5" customHeight="1" x14ac:dyDescent="0.2">
      <c r="A4" s="312"/>
      <c r="B4" s="312"/>
      <c r="C4" s="312"/>
      <c r="D4" s="312"/>
      <c r="E4" s="312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</row>
    <row r="5" spans="1:30" ht="19.5" customHeight="1" x14ac:dyDescent="0.2">
      <c r="A5" s="417" t="s">
        <v>1410</v>
      </c>
      <c r="B5" s="312"/>
      <c r="C5" s="312"/>
      <c r="D5" s="312"/>
      <c r="E5" s="319"/>
      <c r="F5" s="87"/>
      <c r="G5" s="418" t="s">
        <v>1410</v>
      </c>
      <c r="H5" s="87"/>
      <c r="I5" s="87"/>
      <c r="J5" s="87"/>
      <c r="K5" s="93"/>
      <c r="L5" s="87"/>
      <c r="M5" s="418" t="s">
        <v>1410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</row>
    <row r="6" spans="1:30" ht="19.5" customHeight="1" x14ac:dyDescent="0.2">
      <c r="A6" s="87"/>
      <c r="B6" s="87"/>
      <c r="C6" s="87"/>
      <c r="D6" s="87"/>
      <c r="E6" s="93"/>
      <c r="F6" s="87"/>
      <c r="G6" s="87"/>
      <c r="H6" s="87"/>
      <c r="I6" s="87"/>
      <c r="J6" s="87"/>
      <c r="K6" s="93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</row>
    <row r="7" spans="1:30" ht="19.5" customHeight="1" x14ac:dyDescent="0.2">
      <c r="A7" s="419" t="s">
        <v>1411</v>
      </c>
      <c r="B7" s="87"/>
      <c r="C7" s="87"/>
      <c r="D7" s="87"/>
      <c r="E7" s="93"/>
      <c r="F7" s="87"/>
      <c r="G7" s="419" t="s">
        <v>1412</v>
      </c>
      <c r="H7" s="87"/>
      <c r="I7" s="87"/>
      <c r="J7" s="87"/>
      <c r="K7" s="93"/>
      <c r="L7" s="87"/>
      <c r="M7" s="419" t="s">
        <v>1413</v>
      </c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</row>
    <row r="8" spans="1:30" ht="19.5" customHeight="1" x14ac:dyDescent="0.2">
      <c r="A8" s="87"/>
      <c r="B8" s="87"/>
      <c r="C8" s="87"/>
      <c r="D8" s="87"/>
      <c r="E8" s="93"/>
      <c r="F8" s="87"/>
      <c r="G8" s="87"/>
      <c r="H8" s="87"/>
      <c r="I8" s="87"/>
      <c r="J8" s="87"/>
      <c r="K8" s="93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30" ht="19.5" customHeight="1" x14ac:dyDescent="0.2">
      <c r="A9" s="402" t="s">
        <v>1311</v>
      </c>
      <c r="B9" s="325" t="s">
        <v>1312</v>
      </c>
      <c r="C9" s="312"/>
      <c r="D9" s="312"/>
      <c r="E9" s="340"/>
      <c r="F9" s="87"/>
      <c r="G9" s="325" t="s">
        <v>1311</v>
      </c>
      <c r="H9" s="325" t="s">
        <v>1312</v>
      </c>
      <c r="I9" s="312"/>
      <c r="J9" s="312"/>
      <c r="K9" s="340"/>
      <c r="L9" s="87"/>
      <c r="M9" s="402" t="s">
        <v>1311</v>
      </c>
      <c r="N9" s="325" t="s">
        <v>1312</v>
      </c>
      <c r="O9" s="312"/>
      <c r="P9" s="312"/>
      <c r="Q9" s="312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30" ht="19.5" customHeight="1" x14ac:dyDescent="0.2">
      <c r="A10" s="382" t="s">
        <v>1313</v>
      </c>
      <c r="B10" s="328">
        <v>40843</v>
      </c>
      <c r="C10" s="312"/>
      <c r="D10" s="312"/>
      <c r="E10" s="340"/>
      <c r="F10" s="87"/>
      <c r="G10" s="327" t="s">
        <v>1313</v>
      </c>
      <c r="H10" s="328">
        <v>20427</v>
      </c>
      <c r="I10" s="312"/>
      <c r="J10" s="312"/>
      <c r="K10" s="340"/>
      <c r="L10" s="87"/>
      <c r="M10" s="382" t="s">
        <v>1313</v>
      </c>
      <c r="N10" s="328">
        <v>62192</v>
      </c>
      <c r="O10" s="312"/>
      <c r="P10" s="312"/>
      <c r="Q10" s="312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30" s="87" customFormat="1" ht="19.5" customHeight="1" x14ac:dyDescent="0.2">
      <c r="A11" s="382" t="s">
        <v>1314</v>
      </c>
      <c r="B11" s="328">
        <v>40436</v>
      </c>
      <c r="C11" s="312"/>
      <c r="D11" s="312"/>
      <c r="E11" s="340"/>
      <c r="G11" s="327" t="s">
        <v>1314</v>
      </c>
      <c r="H11" s="328">
        <v>21032</v>
      </c>
      <c r="I11" s="312"/>
      <c r="J11" s="312"/>
      <c r="K11" s="340"/>
      <c r="M11" s="382" t="s">
        <v>1314</v>
      </c>
      <c r="N11" s="328">
        <v>67775</v>
      </c>
      <c r="O11" s="312"/>
      <c r="P11" s="312"/>
      <c r="Q11" s="312"/>
    </row>
    <row r="12" spans="1:30" s="87" customFormat="1" ht="19.5" customHeight="1" x14ac:dyDescent="0.2">
      <c r="A12" s="382" t="s">
        <v>1315</v>
      </c>
      <c r="B12" s="328">
        <v>40635</v>
      </c>
      <c r="C12" s="312"/>
      <c r="D12" s="312"/>
      <c r="E12" s="340"/>
      <c r="G12" s="327" t="s">
        <v>1315</v>
      </c>
      <c r="H12" s="328">
        <v>20536</v>
      </c>
      <c r="I12" s="312"/>
      <c r="J12" s="312"/>
      <c r="K12" s="340"/>
      <c r="M12" s="382" t="s">
        <v>1315</v>
      </c>
      <c r="N12" s="328">
        <v>60167</v>
      </c>
      <c r="O12" s="312"/>
      <c r="P12" s="312"/>
      <c r="Q12" s="312"/>
    </row>
    <row r="13" spans="1:30" s="87" customFormat="1" ht="19.5" customHeight="1" x14ac:dyDescent="0.2">
      <c r="A13" s="382" t="s">
        <v>1316</v>
      </c>
      <c r="B13" s="328">
        <v>41556</v>
      </c>
      <c r="C13" s="312"/>
      <c r="D13" s="312"/>
      <c r="E13" s="340"/>
      <c r="G13" s="327" t="s">
        <v>1316</v>
      </c>
      <c r="H13" s="328">
        <v>20386</v>
      </c>
      <c r="I13" s="312"/>
      <c r="J13" s="312"/>
      <c r="K13" s="340"/>
      <c r="M13" s="382" t="s">
        <v>1316</v>
      </c>
      <c r="N13" s="328">
        <v>56291</v>
      </c>
      <c r="O13" s="312"/>
      <c r="P13" s="312"/>
      <c r="Q13" s="312"/>
    </row>
    <row r="14" spans="1:30" ht="19.5" customHeight="1" x14ac:dyDescent="0.2">
      <c r="A14" s="420" t="s">
        <v>1414</v>
      </c>
      <c r="B14" s="421">
        <v>132128</v>
      </c>
      <c r="C14" s="312"/>
      <c r="D14" s="312"/>
      <c r="E14" s="340"/>
      <c r="F14" s="87"/>
      <c r="G14" s="327" t="s">
        <v>1318</v>
      </c>
      <c r="H14" s="328">
        <v>17463</v>
      </c>
      <c r="I14" s="312"/>
      <c r="J14" s="312"/>
      <c r="K14" s="340"/>
      <c r="L14" s="87"/>
      <c r="M14" s="420" t="s">
        <v>1414</v>
      </c>
      <c r="N14" s="421">
        <v>144014</v>
      </c>
      <c r="O14" s="312"/>
      <c r="P14" s="312"/>
      <c r="Q14" s="312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30" ht="19.5" customHeight="1" x14ac:dyDescent="0.2">
      <c r="A15" s="382" t="s">
        <v>1415</v>
      </c>
      <c r="B15" s="328">
        <v>134328</v>
      </c>
      <c r="C15" s="312"/>
      <c r="D15" s="312"/>
      <c r="E15" s="340"/>
      <c r="F15" s="87"/>
      <c r="G15" s="327" t="s">
        <v>1320</v>
      </c>
      <c r="H15" s="328">
        <v>16974</v>
      </c>
      <c r="I15" s="312"/>
      <c r="J15" s="312"/>
      <c r="K15" s="340"/>
      <c r="L15" s="87"/>
      <c r="M15" s="382" t="s">
        <v>1415</v>
      </c>
      <c r="N15" s="328">
        <v>186568</v>
      </c>
      <c r="O15" s="312"/>
      <c r="P15" s="312"/>
      <c r="Q15" s="312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30" ht="19.5" customHeight="1" x14ac:dyDescent="0.2">
      <c r="A16" s="382" t="s">
        <v>1416</v>
      </c>
      <c r="B16" s="328">
        <v>135542</v>
      </c>
      <c r="C16" s="312"/>
      <c r="D16" s="312"/>
      <c r="E16" s="340"/>
      <c r="F16" s="87"/>
      <c r="G16" s="327" t="s">
        <v>1322</v>
      </c>
      <c r="H16" s="328">
        <v>18768</v>
      </c>
      <c r="I16" s="312"/>
      <c r="J16" s="312"/>
      <c r="K16" s="340"/>
      <c r="L16" s="87"/>
      <c r="M16" s="382" t="s">
        <v>1416</v>
      </c>
      <c r="N16" s="328">
        <v>172200</v>
      </c>
      <c r="O16" s="312"/>
      <c r="P16" s="312"/>
      <c r="Q16" s="312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1:30" ht="19.5" customHeight="1" x14ac:dyDescent="0.2">
      <c r="A17" s="422" t="s">
        <v>1417</v>
      </c>
      <c r="B17" s="423">
        <v>127494</v>
      </c>
      <c r="C17" s="312"/>
      <c r="D17" s="312"/>
      <c r="E17" s="340"/>
      <c r="F17" s="87"/>
      <c r="G17" s="327" t="s">
        <v>1324</v>
      </c>
      <c r="H17" s="328">
        <v>18780</v>
      </c>
      <c r="I17" s="312"/>
      <c r="J17" s="312"/>
      <c r="K17" s="340"/>
      <c r="L17" s="87"/>
      <c r="M17" s="422" t="s">
        <v>1417</v>
      </c>
      <c r="N17" s="423">
        <v>153503</v>
      </c>
      <c r="O17" s="312"/>
      <c r="P17" s="312"/>
      <c r="Q17" s="312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1:30" ht="19.5" customHeight="1" x14ac:dyDescent="0.2">
      <c r="A18" s="382" t="s">
        <v>1418</v>
      </c>
      <c r="B18" s="328">
        <v>37658</v>
      </c>
      <c r="C18" s="312"/>
      <c r="D18" s="312"/>
      <c r="E18" s="340"/>
      <c r="F18" s="87"/>
      <c r="G18" s="424" t="s">
        <v>1414</v>
      </c>
      <c r="H18" s="421">
        <v>82248</v>
      </c>
      <c r="I18" s="312"/>
      <c r="J18" s="312"/>
      <c r="K18" s="340"/>
      <c r="L18" s="87"/>
      <c r="M18" s="382" t="s">
        <v>1418</v>
      </c>
      <c r="N18" s="328">
        <v>109252</v>
      </c>
      <c r="O18" s="312"/>
      <c r="P18" s="312"/>
      <c r="Q18" s="312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1:30" ht="19.5" customHeight="1" x14ac:dyDescent="0.2">
      <c r="A19" s="382" t="s">
        <v>1419</v>
      </c>
      <c r="B19" s="328">
        <v>41282</v>
      </c>
      <c r="C19" s="312"/>
      <c r="D19" s="312"/>
      <c r="E19" s="340"/>
      <c r="F19" s="87"/>
      <c r="G19" s="327" t="s">
        <v>1415</v>
      </c>
      <c r="H19" s="328">
        <v>84848</v>
      </c>
      <c r="I19" s="312"/>
      <c r="J19" s="312"/>
      <c r="K19" s="340"/>
      <c r="L19" s="87"/>
      <c r="M19" s="382" t="s">
        <v>1419</v>
      </c>
      <c r="N19" s="328">
        <v>112037</v>
      </c>
      <c r="O19" s="312"/>
      <c r="P19" s="312"/>
      <c r="Q19" s="312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1:30" ht="19.5" customHeight="1" x14ac:dyDescent="0.2">
      <c r="A20" s="382" t="s">
        <v>1420</v>
      </c>
      <c r="B20" s="328">
        <v>33895</v>
      </c>
      <c r="C20" s="312"/>
      <c r="D20" s="312"/>
      <c r="E20" s="340"/>
      <c r="F20" s="87"/>
      <c r="G20" s="327" t="s">
        <v>1416</v>
      </c>
      <c r="H20" s="328">
        <v>81674</v>
      </c>
      <c r="I20" s="312"/>
      <c r="J20" s="312"/>
      <c r="K20" s="340"/>
      <c r="L20" s="87"/>
      <c r="M20" s="382" t="s">
        <v>1420</v>
      </c>
      <c r="N20" s="328">
        <v>118900</v>
      </c>
      <c r="O20" s="312"/>
      <c r="P20" s="312"/>
      <c r="Q20" s="312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1:30" ht="19.5" customHeight="1" x14ac:dyDescent="0.2">
      <c r="A21" s="382" t="s">
        <v>1421</v>
      </c>
      <c r="B21" s="328">
        <v>31510</v>
      </c>
      <c r="C21" s="312"/>
      <c r="D21" s="312"/>
      <c r="E21" s="340"/>
      <c r="F21" s="87"/>
      <c r="G21" s="425" t="s">
        <v>1417</v>
      </c>
      <c r="H21" s="423">
        <v>84753</v>
      </c>
      <c r="I21" s="312"/>
      <c r="J21" s="312"/>
      <c r="K21" s="340"/>
      <c r="L21" s="87"/>
      <c r="M21" s="382" t="s">
        <v>1421</v>
      </c>
      <c r="N21" s="328">
        <v>96476</v>
      </c>
      <c r="O21" s="312"/>
      <c r="P21" s="312"/>
      <c r="Q21" s="312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1:30" ht="19.5" customHeight="1" x14ac:dyDescent="0.2">
      <c r="A22" s="420" t="s">
        <v>1422</v>
      </c>
      <c r="B22" s="421">
        <v>43080</v>
      </c>
      <c r="C22" s="312"/>
      <c r="D22" s="312"/>
      <c r="E22" s="340"/>
      <c r="F22" s="87"/>
      <c r="G22" s="426" t="s">
        <v>1418</v>
      </c>
      <c r="H22" s="328">
        <v>33500</v>
      </c>
      <c r="I22" s="312"/>
      <c r="J22" s="312"/>
      <c r="K22" s="340"/>
      <c r="L22" s="87"/>
      <c r="M22" s="420" t="s">
        <v>1422</v>
      </c>
      <c r="N22" s="421">
        <v>77476</v>
      </c>
      <c r="O22" s="312"/>
      <c r="P22" s="312"/>
      <c r="Q22" s="312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1:30" ht="19.5" customHeight="1" x14ac:dyDescent="0.2">
      <c r="A23" s="382" t="s">
        <v>1423</v>
      </c>
      <c r="B23" s="328">
        <v>41455</v>
      </c>
      <c r="C23" s="312"/>
      <c r="D23" s="312"/>
      <c r="E23" s="340"/>
      <c r="F23" s="87"/>
      <c r="G23" s="327" t="s">
        <v>1419</v>
      </c>
      <c r="H23" s="328">
        <v>32835</v>
      </c>
      <c r="I23" s="312"/>
      <c r="J23" s="312"/>
      <c r="K23" s="340"/>
      <c r="L23" s="87"/>
      <c r="M23" s="382" t="s">
        <v>1423</v>
      </c>
      <c r="N23" s="328">
        <v>79907</v>
      </c>
      <c r="O23" s="312"/>
      <c r="P23" s="312"/>
      <c r="Q23" s="312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1:30" ht="19.5" customHeight="1" x14ac:dyDescent="0.2">
      <c r="A24" s="382" t="s">
        <v>1424</v>
      </c>
      <c r="B24" s="328">
        <v>42142</v>
      </c>
      <c r="C24" s="312"/>
      <c r="D24" s="312"/>
      <c r="E24" s="340"/>
      <c r="F24" s="87"/>
      <c r="G24" s="327" t="s">
        <v>1420</v>
      </c>
      <c r="H24" s="328">
        <v>33951</v>
      </c>
      <c r="I24" s="312"/>
      <c r="J24" s="312"/>
      <c r="K24" s="340"/>
      <c r="L24" s="87"/>
      <c r="M24" s="382" t="s">
        <v>1424</v>
      </c>
      <c r="N24" s="328">
        <v>78440</v>
      </c>
      <c r="O24" s="312"/>
      <c r="P24" s="312"/>
      <c r="Q24" s="312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1:30" ht="19.5" customHeight="1" x14ac:dyDescent="0.2">
      <c r="A25" s="422" t="s">
        <v>1425</v>
      </c>
      <c r="B25" s="423">
        <v>41061</v>
      </c>
      <c r="C25" s="312"/>
      <c r="D25" s="312"/>
      <c r="E25" s="340"/>
      <c r="F25" s="87"/>
      <c r="G25" s="425" t="s">
        <v>1421</v>
      </c>
      <c r="H25" s="328">
        <v>32433</v>
      </c>
      <c r="I25" s="312"/>
      <c r="J25" s="312"/>
      <c r="K25" s="340"/>
      <c r="L25" s="87"/>
      <c r="M25" s="422" t="s">
        <v>1425</v>
      </c>
      <c r="N25" s="423">
        <v>81642</v>
      </c>
      <c r="O25" s="312"/>
      <c r="P25" s="312"/>
      <c r="Q25" s="312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</row>
    <row r="26" spans="1:30" ht="19.5" customHeight="1" x14ac:dyDescent="0.2">
      <c r="A26" s="382" t="s">
        <v>1339</v>
      </c>
      <c r="B26" s="328">
        <v>1886</v>
      </c>
      <c r="C26" s="312"/>
      <c r="D26" s="312"/>
      <c r="E26" s="340"/>
      <c r="F26" s="87"/>
      <c r="G26" s="424" t="s">
        <v>1422</v>
      </c>
      <c r="H26" s="421">
        <v>20668</v>
      </c>
      <c r="I26" s="312"/>
      <c r="J26" s="312"/>
      <c r="K26" s="340"/>
      <c r="L26" s="87"/>
      <c r="M26" s="382" t="s">
        <v>1339</v>
      </c>
      <c r="N26" s="328">
        <v>2460</v>
      </c>
      <c r="O26" s="312"/>
      <c r="P26" s="312"/>
      <c r="Q26" s="312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</row>
    <row r="27" spans="1:30" ht="19.5" customHeight="1" x14ac:dyDescent="0.2">
      <c r="A27" s="382" t="s">
        <v>1341</v>
      </c>
      <c r="B27" s="328">
        <v>1845</v>
      </c>
      <c r="C27" s="312"/>
      <c r="D27" s="312"/>
      <c r="E27" s="340"/>
      <c r="F27" s="87"/>
      <c r="G27" s="327" t="s">
        <v>1423</v>
      </c>
      <c r="H27" s="328">
        <v>18883</v>
      </c>
      <c r="I27" s="312"/>
      <c r="J27" s="312"/>
      <c r="K27" s="340"/>
      <c r="L27" s="87"/>
      <c r="M27" s="382" t="s">
        <v>1341</v>
      </c>
      <c r="N27" s="328">
        <v>2445</v>
      </c>
      <c r="O27" s="312"/>
      <c r="P27" s="312"/>
      <c r="Q27" s="312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</row>
    <row r="28" spans="1:30" ht="19.5" customHeight="1" x14ac:dyDescent="0.2">
      <c r="A28" s="382" t="s">
        <v>1343</v>
      </c>
      <c r="B28" s="328">
        <v>1908</v>
      </c>
      <c r="C28" s="312"/>
      <c r="D28" s="312"/>
      <c r="E28" s="340"/>
      <c r="F28" s="87"/>
      <c r="G28" s="327" t="s">
        <v>1424</v>
      </c>
      <c r="H28" s="328">
        <v>18614</v>
      </c>
      <c r="I28" s="312"/>
      <c r="J28" s="312"/>
      <c r="K28" s="340"/>
      <c r="L28" s="87"/>
      <c r="M28" s="382" t="s">
        <v>1343</v>
      </c>
      <c r="N28" s="328">
        <v>2174</v>
      </c>
      <c r="O28" s="312"/>
      <c r="P28" s="312"/>
      <c r="Q28" s="312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</row>
    <row r="29" spans="1:30" ht="19.5" customHeight="1" x14ac:dyDescent="0.2">
      <c r="A29" s="427" t="s">
        <v>1345</v>
      </c>
      <c r="B29" s="332">
        <v>1781</v>
      </c>
      <c r="C29" s="312"/>
      <c r="D29" s="312"/>
      <c r="E29" s="340"/>
      <c r="F29" s="87"/>
      <c r="G29" s="425" t="s">
        <v>1425</v>
      </c>
      <c r="H29" s="423">
        <v>19264</v>
      </c>
      <c r="I29" s="312"/>
      <c r="J29" s="312"/>
      <c r="K29" s="340"/>
      <c r="L29" s="87"/>
      <c r="M29" s="427" t="s">
        <v>1345</v>
      </c>
      <c r="N29" s="332">
        <v>1989</v>
      </c>
      <c r="O29" s="312"/>
      <c r="P29" s="312"/>
      <c r="Q29" s="312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</row>
    <row r="30" spans="1:30" ht="19.5" customHeight="1" x14ac:dyDescent="0.2">
      <c r="A30" s="312"/>
      <c r="B30" s="312"/>
      <c r="C30" s="312"/>
      <c r="D30" s="312"/>
      <c r="E30" s="340"/>
      <c r="F30" s="87"/>
      <c r="G30" s="327" t="s">
        <v>1339</v>
      </c>
      <c r="H30" s="328">
        <v>782</v>
      </c>
      <c r="I30" s="312"/>
      <c r="J30" s="312"/>
      <c r="K30" s="340"/>
      <c r="L30" s="87"/>
      <c r="M30" s="312"/>
      <c r="N30" s="312"/>
      <c r="O30" s="312"/>
      <c r="P30" s="312"/>
      <c r="Q30" s="312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</row>
    <row r="31" spans="1:30" ht="19.5" customHeight="1" x14ac:dyDescent="0.2">
      <c r="A31" s="312"/>
      <c r="B31" s="312"/>
      <c r="C31" s="312"/>
      <c r="D31" s="312"/>
      <c r="E31" s="340"/>
      <c r="F31" s="87"/>
      <c r="G31" s="327" t="s">
        <v>1341</v>
      </c>
      <c r="H31" s="328">
        <v>800</v>
      </c>
      <c r="I31" s="312"/>
      <c r="J31" s="312"/>
      <c r="K31" s="340"/>
      <c r="L31" s="87"/>
      <c r="M31" s="312"/>
      <c r="N31" s="312"/>
      <c r="O31" s="312"/>
      <c r="P31" s="312"/>
      <c r="Q31" s="312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</row>
    <row r="32" spans="1:30" ht="19.5" customHeight="1" x14ac:dyDescent="0.2">
      <c r="A32" s="87"/>
      <c r="B32" s="87"/>
      <c r="C32" s="87"/>
      <c r="D32" s="87"/>
      <c r="E32" s="340"/>
      <c r="F32" s="87"/>
      <c r="G32" s="327" t="s">
        <v>1343</v>
      </c>
      <c r="H32" s="328">
        <v>753</v>
      </c>
      <c r="I32" s="312"/>
      <c r="J32" s="312"/>
      <c r="K32" s="340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</row>
    <row r="33" spans="1:30" ht="19.5" customHeight="1" x14ac:dyDescent="0.2">
      <c r="A33" s="87"/>
      <c r="B33" s="87"/>
      <c r="C33" s="87"/>
      <c r="D33" s="87"/>
      <c r="E33" s="340"/>
      <c r="F33" s="87"/>
      <c r="G33" s="331" t="s">
        <v>1345</v>
      </c>
      <c r="H33" s="332">
        <v>758</v>
      </c>
      <c r="I33" s="312"/>
      <c r="J33" s="312"/>
      <c r="K33" s="340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</row>
    <row r="34" spans="1:30" ht="19.5" customHeight="1" x14ac:dyDescent="0.2">
      <c r="A34" s="87"/>
      <c r="B34" s="87"/>
      <c r="C34" s="87"/>
      <c r="D34" s="87"/>
      <c r="E34" s="340"/>
      <c r="F34" s="87"/>
      <c r="G34" s="312"/>
      <c r="H34" s="312"/>
      <c r="I34" s="312"/>
      <c r="J34" s="312"/>
      <c r="K34" s="340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</row>
    <row r="35" spans="1:30" ht="19.5" customHeight="1" x14ac:dyDescent="0.2">
      <c r="A35" s="87"/>
      <c r="B35" s="87"/>
      <c r="C35" s="87"/>
      <c r="D35" s="87"/>
      <c r="E35" s="340"/>
      <c r="F35" s="87"/>
      <c r="G35" s="312"/>
      <c r="H35" s="312"/>
      <c r="I35" s="312"/>
      <c r="J35" s="312"/>
      <c r="K35" s="340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</row>
    <row r="36" spans="1:30" ht="19.5" customHeight="1" x14ac:dyDescent="0.2">
      <c r="A36" s="315" t="s">
        <v>1349</v>
      </c>
      <c r="B36" s="312"/>
      <c r="C36" s="312"/>
      <c r="D36" s="312"/>
      <c r="E36" s="340"/>
      <c r="F36" s="87"/>
      <c r="G36" s="315" t="s">
        <v>1349</v>
      </c>
      <c r="H36" s="312"/>
      <c r="I36" s="312"/>
      <c r="J36" s="312"/>
      <c r="K36" s="340"/>
      <c r="L36" s="87"/>
      <c r="M36" s="315" t="s">
        <v>1349</v>
      </c>
      <c r="N36" s="312"/>
      <c r="O36" s="312"/>
      <c r="P36" s="312"/>
      <c r="Q36" s="312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</row>
    <row r="37" spans="1:30" ht="19.5" customHeight="1" x14ac:dyDescent="0.2">
      <c r="A37" s="312"/>
      <c r="B37" s="312"/>
      <c r="C37" s="312"/>
      <c r="D37" s="312"/>
      <c r="E37" s="340"/>
      <c r="F37" s="87"/>
      <c r="G37" s="312"/>
      <c r="H37" s="312"/>
      <c r="I37" s="312"/>
      <c r="J37" s="312"/>
      <c r="K37" s="340"/>
      <c r="L37" s="87"/>
      <c r="M37" s="312"/>
      <c r="N37" s="312"/>
      <c r="O37" s="312"/>
      <c r="P37" s="312"/>
      <c r="Q37" s="312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</row>
    <row r="38" spans="1:30" ht="19.5" customHeight="1" x14ac:dyDescent="0.2">
      <c r="A38" s="418" t="s">
        <v>1410</v>
      </c>
      <c r="B38" s="312"/>
      <c r="C38" s="312"/>
      <c r="D38" s="312"/>
      <c r="E38" s="340"/>
      <c r="F38" s="87"/>
      <c r="G38" s="418" t="s">
        <v>1410</v>
      </c>
      <c r="H38" s="312"/>
      <c r="I38" s="312"/>
      <c r="J38" s="312"/>
      <c r="K38" s="340"/>
      <c r="L38" s="87"/>
      <c r="M38" s="418" t="s">
        <v>1410</v>
      </c>
      <c r="N38" s="312"/>
      <c r="O38" s="312"/>
      <c r="P38" s="312"/>
      <c r="Q38" s="312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</row>
    <row r="39" spans="1:30" ht="19.5" customHeight="1" x14ac:dyDescent="0.2">
      <c r="A39" s="402" t="s">
        <v>1311</v>
      </c>
      <c r="B39" s="325" t="s">
        <v>1312</v>
      </c>
      <c r="C39" s="334" t="s">
        <v>1354</v>
      </c>
      <c r="D39" s="397" t="s">
        <v>1355</v>
      </c>
      <c r="E39" s="340"/>
      <c r="F39" s="87"/>
      <c r="G39" s="402" t="s">
        <v>1311</v>
      </c>
      <c r="H39" s="325" t="s">
        <v>1312</v>
      </c>
      <c r="I39" s="334" t="s">
        <v>1354</v>
      </c>
      <c r="J39" s="397" t="s">
        <v>1355</v>
      </c>
      <c r="K39" s="340"/>
      <c r="L39" s="87"/>
      <c r="M39" s="402" t="s">
        <v>1311</v>
      </c>
      <c r="N39" s="325" t="s">
        <v>1312</v>
      </c>
      <c r="O39" s="428" t="s">
        <v>1354</v>
      </c>
      <c r="P39" s="334" t="s">
        <v>1355</v>
      </c>
      <c r="Q39" s="312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</row>
    <row r="40" spans="1:30" ht="19.5" customHeight="1" x14ac:dyDescent="0.2">
      <c r="A40" s="382" t="s">
        <v>1313</v>
      </c>
      <c r="B40" s="328">
        <v>38988</v>
      </c>
      <c r="C40" s="328">
        <v>39012.5</v>
      </c>
      <c r="D40" s="389">
        <v>100</v>
      </c>
      <c r="E40" s="340"/>
      <c r="F40" s="87"/>
      <c r="G40" s="382" t="s">
        <v>1313</v>
      </c>
      <c r="H40" s="328">
        <v>19653.75</v>
      </c>
      <c r="I40" s="328">
        <v>18522.5</v>
      </c>
      <c r="J40" s="389">
        <v>100</v>
      </c>
      <c r="K40" s="340"/>
      <c r="L40" s="87"/>
      <c r="M40" s="382" t="s">
        <v>1313</v>
      </c>
      <c r="N40" s="328">
        <v>59925</v>
      </c>
      <c r="O40" s="291">
        <v>59339.25</v>
      </c>
      <c r="P40" s="328">
        <v>100</v>
      </c>
      <c r="Q40" s="312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</row>
    <row r="41" spans="1:30" ht="19.5" customHeight="1" x14ac:dyDescent="0.2">
      <c r="A41" s="382" t="s">
        <v>1314</v>
      </c>
      <c r="B41" s="328">
        <v>38581</v>
      </c>
      <c r="C41" s="327"/>
      <c r="D41" s="383"/>
      <c r="E41" s="340"/>
      <c r="F41" s="87"/>
      <c r="G41" s="382" t="s">
        <v>1314</v>
      </c>
      <c r="H41" s="328">
        <v>20258.75</v>
      </c>
      <c r="I41" s="327"/>
      <c r="J41" s="383"/>
      <c r="K41" s="340"/>
      <c r="L41" s="87"/>
      <c r="M41" s="382" t="s">
        <v>1314</v>
      </c>
      <c r="N41" s="328">
        <v>65508</v>
      </c>
      <c r="O41" s="312"/>
      <c r="P41" s="327"/>
      <c r="Q41" s="312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</row>
    <row r="42" spans="1:30" ht="19.5" customHeight="1" x14ac:dyDescent="0.2">
      <c r="A42" s="382" t="s">
        <v>1315</v>
      </c>
      <c r="B42" s="328">
        <v>38780</v>
      </c>
      <c r="C42" s="327"/>
      <c r="D42" s="383"/>
      <c r="E42" s="340"/>
      <c r="F42" s="87"/>
      <c r="G42" s="382" t="s">
        <v>1315</v>
      </c>
      <c r="H42" s="328">
        <v>19762.75</v>
      </c>
      <c r="I42" s="327"/>
      <c r="J42" s="383"/>
      <c r="K42" s="340"/>
      <c r="L42" s="87"/>
      <c r="M42" s="382" t="s">
        <v>1315</v>
      </c>
      <c r="N42" s="328">
        <v>57900</v>
      </c>
      <c r="O42" s="312"/>
      <c r="P42" s="327"/>
      <c r="Q42" s="312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  <row r="43" spans="1:30" ht="19.5" customHeight="1" x14ac:dyDescent="0.2">
      <c r="A43" s="382" t="s">
        <v>1316</v>
      </c>
      <c r="B43" s="328">
        <v>39701</v>
      </c>
      <c r="C43" s="327"/>
      <c r="D43" s="383"/>
      <c r="E43" s="340"/>
      <c r="F43" s="87"/>
      <c r="G43" s="382" t="s">
        <v>1316</v>
      </c>
      <c r="H43" s="328">
        <v>19612.75</v>
      </c>
      <c r="I43" s="327"/>
      <c r="J43" s="383"/>
      <c r="K43" s="340"/>
      <c r="L43" s="87"/>
      <c r="M43" s="382" t="s">
        <v>1316</v>
      </c>
      <c r="N43" s="328">
        <v>54024</v>
      </c>
      <c r="O43" s="312"/>
      <c r="P43" s="327"/>
      <c r="Q43" s="312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</row>
    <row r="44" spans="1:30" ht="19.5" customHeight="1" x14ac:dyDescent="0.2">
      <c r="A44" s="420" t="s">
        <v>1414</v>
      </c>
      <c r="B44" s="421">
        <v>130273</v>
      </c>
      <c r="C44" s="421">
        <v>130518</v>
      </c>
      <c r="D44" s="429">
        <v>335</v>
      </c>
      <c r="E44" s="340"/>
      <c r="F44" s="87"/>
      <c r="G44" s="382" t="s">
        <v>1318</v>
      </c>
      <c r="H44" s="328">
        <v>16689.75</v>
      </c>
      <c r="I44" s="327"/>
      <c r="J44" s="383"/>
      <c r="K44" s="340"/>
      <c r="L44" s="87"/>
      <c r="M44" s="420" t="s">
        <v>1414</v>
      </c>
      <c r="N44" s="421">
        <v>141747</v>
      </c>
      <c r="O44" s="430">
        <v>161804.25</v>
      </c>
      <c r="P44" s="421">
        <v>273</v>
      </c>
      <c r="Q44" s="312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</row>
    <row r="45" spans="1:30" ht="19.5" customHeight="1" x14ac:dyDescent="0.2">
      <c r="A45" s="382" t="s">
        <v>1415</v>
      </c>
      <c r="B45" s="328">
        <v>132473</v>
      </c>
      <c r="C45" s="327"/>
      <c r="D45" s="383"/>
      <c r="E45" s="340"/>
      <c r="F45" s="87"/>
      <c r="G45" s="382" t="s">
        <v>1320</v>
      </c>
      <c r="H45" s="328">
        <v>16200.75</v>
      </c>
      <c r="I45" s="327"/>
      <c r="J45" s="383"/>
      <c r="K45" s="340"/>
      <c r="L45" s="87"/>
      <c r="M45" s="382" t="s">
        <v>1415</v>
      </c>
      <c r="N45" s="328">
        <v>184301</v>
      </c>
      <c r="O45" s="312"/>
      <c r="P45" s="327"/>
      <c r="Q45" s="312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0" ht="19.5" customHeight="1" x14ac:dyDescent="0.2">
      <c r="A46" s="382" t="s">
        <v>1416</v>
      </c>
      <c r="B46" s="328">
        <v>133687</v>
      </c>
      <c r="C46" s="327"/>
      <c r="D46" s="383"/>
      <c r="E46" s="340"/>
      <c r="F46" s="87"/>
      <c r="G46" s="382" t="s">
        <v>1322</v>
      </c>
      <c r="H46" s="328">
        <v>17994.75</v>
      </c>
      <c r="I46" s="327"/>
      <c r="J46" s="383"/>
      <c r="K46" s="340"/>
      <c r="L46" s="87"/>
      <c r="M46" s="382" t="s">
        <v>1416</v>
      </c>
      <c r="N46" s="328">
        <v>169933</v>
      </c>
      <c r="O46" s="312"/>
      <c r="P46" s="327"/>
      <c r="Q46" s="312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</row>
    <row r="47" spans="1:30" ht="19.5" customHeight="1" x14ac:dyDescent="0.2">
      <c r="A47" s="422" t="s">
        <v>1417</v>
      </c>
      <c r="B47" s="423">
        <v>125639</v>
      </c>
      <c r="C47" s="425"/>
      <c r="D47" s="431"/>
      <c r="E47" s="340"/>
      <c r="F47" s="87"/>
      <c r="G47" s="382" t="s">
        <v>1324</v>
      </c>
      <c r="H47" s="328">
        <v>18006.75</v>
      </c>
      <c r="I47" s="327"/>
      <c r="J47" s="383"/>
      <c r="K47" s="340"/>
      <c r="L47" s="87"/>
      <c r="M47" s="422" t="s">
        <v>1417</v>
      </c>
      <c r="N47" s="423">
        <v>151236</v>
      </c>
      <c r="O47" s="432"/>
      <c r="P47" s="425"/>
      <c r="Q47" s="312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0" ht="19.5" customHeight="1" x14ac:dyDescent="0.2">
      <c r="A48" s="382" t="s">
        <v>1418</v>
      </c>
      <c r="B48" s="328">
        <v>35803</v>
      </c>
      <c r="C48" s="328">
        <v>34231.25</v>
      </c>
      <c r="D48" s="389">
        <v>88</v>
      </c>
      <c r="E48" s="340"/>
      <c r="F48" s="87"/>
      <c r="G48" s="420" t="s">
        <v>1414</v>
      </c>
      <c r="H48" s="421">
        <v>81474.75</v>
      </c>
      <c r="I48" s="421">
        <v>82607.5</v>
      </c>
      <c r="J48" s="429">
        <v>446</v>
      </c>
      <c r="K48" s="340"/>
      <c r="L48" s="87"/>
      <c r="M48" s="382" t="s">
        <v>1418</v>
      </c>
      <c r="N48" s="328">
        <v>106985</v>
      </c>
      <c r="O48" s="291">
        <v>106899.25</v>
      </c>
      <c r="P48" s="328">
        <v>180</v>
      </c>
      <c r="Q48" s="312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ht="19.5" customHeight="1" x14ac:dyDescent="0.2">
      <c r="A49" s="382" t="s">
        <v>1419</v>
      </c>
      <c r="B49" s="328">
        <v>39427</v>
      </c>
      <c r="C49" s="327"/>
      <c r="D49" s="383"/>
      <c r="E49" s="340"/>
      <c r="F49" s="87"/>
      <c r="G49" s="382" t="s">
        <v>1415</v>
      </c>
      <c r="H49" s="328">
        <v>84074.75</v>
      </c>
      <c r="I49" s="327"/>
      <c r="J49" s="383"/>
      <c r="K49" s="340"/>
      <c r="L49" s="87"/>
      <c r="M49" s="382" t="s">
        <v>1419</v>
      </c>
      <c r="N49" s="328">
        <v>109770</v>
      </c>
      <c r="O49" s="312"/>
      <c r="P49" s="327"/>
      <c r="Q49" s="312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</row>
    <row r="50" spans="1:30" ht="19.5" customHeight="1" x14ac:dyDescent="0.2">
      <c r="A50" s="382" t="s">
        <v>1420</v>
      </c>
      <c r="B50" s="328">
        <v>32040</v>
      </c>
      <c r="C50" s="327"/>
      <c r="D50" s="383"/>
      <c r="E50" s="340"/>
      <c r="F50" s="87"/>
      <c r="G50" s="382" t="s">
        <v>1416</v>
      </c>
      <c r="H50" s="328">
        <v>80900.75</v>
      </c>
      <c r="I50" s="327"/>
      <c r="J50" s="383"/>
      <c r="K50" s="340"/>
      <c r="L50" s="87"/>
      <c r="M50" s="382" t="s">
        <v>1420</v>
      </c>
      <c r="N50" s="328">
        <v>116633</v>
      </c>
      <c r="O50" s="312"/>
      <c r="P50" s="327"/>
      <c r="Q50" s="312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</row>
    <row r="51" spans="1:30" ht="19.5" customHeight="1" x14ac:dyDescent="0.2">
      <c r="A51" s="382" t="s">
        <v>1421</v>
      </c>
      <c r="B51" s="328">
        <v>29655</v>
      </c>
      <c r="C51" s="327"/>
      <c r="D51" s="383"/>
      <c r="E51" s="340"/>
      <c r="F51" s="87"/>
      <c r="G51" s="422" t="s">
        <v>1417</v>
      </c>
      <c r="H51" s="423">
        <v>83979.75</v>
      </c>
      <c r="I51" s="425"/>
      <c r="J51" s="431"/>
      <c r="K51" s="340"/>
      <c r="L51" s="87"/>
      <c r="M51" s="382" t="s">
        <v>1421</v>
      </c>
      <c r="N51" s="328">
        <v>94209</v>
      </c>
      <c r="O51" s="312"/>
      <c r="P51" s="327"/>
      <c r="Q51" s="312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</row>
    <row r="52" spans="1:30" ht="19.5" customHeight="1" x14ac:dyDescent="0.2">
      <c r="A52" s="420" t="s">
        <v>1422</v>
      </c>
      <c r="B52" s="421">
        <v>41225</v>
      </c>
      <c r="C52" s="421">
        <v>40079.5</v>
      </c>
      <c r="D52" s="429">
        <v>103</v>
      </c>
      <c r="E52" s="340"/>
      <c r="F52" s="87"/>
      <c r="G52" s="382" t="s">
        <v>1418</v>
      </c>
      <c r="H52" s="328">
        <v>32726.75</v>
      </c>
      <c r="I52" s="328">
        <v>32406.5</v>
      </c>
      <c r="J52" s="389">
        <v>175</v>
      </c>
      <c r="K52" s="340"/>
      <c r="L52" s="87"/>
      <c r="M52" s="420" t="s">
        <v>1422</v>
      </c>
      <c r="N52" s="421">
        <v>75209</v>
      </c>
      <c r="O52" s="430">
        <v>77099.25</v>
      </c>
      <c r="P52" s="421">
        <v>130</v>
      </c>
      <c r="Q52" s="312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</row>
    <row r="53" spans="1:30" ht="19.5" customHeight="1" x14ac:dyDescent="0.2">
      <c r="A53" s="382" t="s">
        <v>1423</v>
      </c>
      <c r="B53" s="328">
        <v>39600</v>
      </c>
      <c r="C53" s="327"/>
      <c r="D53" s="383"/>
      <c r="E53" s="340"/>
      <c r="F53" s="87"/>
      <c r="G53" s="382" t="s">
        <v>1419</v>
      </c>
      <c r="H53" s="328">
        <v>32061.75</v>
      </c>
      <c r="I53" s="327"/>
      <c r="J53" s="383"/>
      <c r="K53" s="340"/>
      <c r="L53" s="87"/>
      <c r="M53" s="382" t="s">
        <v>1423</v>
      </c>
      <c r="N53" s="328">
        <v>77640</v>
      </c>
      <c r="O53" s="312"/>
      <c r="P53" s="327"/>
      <c r="Q53" s="312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</row>
    <row r="54" spans="1:30" ht="19.5" customHeight="1" x14ac:dyDescent="0.2">
      <c r="A54" s="382" t="s">
        <v>1424</v>
      </c>
      <c r="B54" s="328">
        <v>40287</v>
      </c>
      <c r="C54" s="327"/>
      <c r="D54" s="383"/>
      <c r="E54" s="340"/>
      <c r="F54" s="87"/>
      <c r="G54" s="382" t="s">
        <v>1420</v>
      </c>
      <c r="H54" s="328">
        <v>33177.75</v>
      </c>
      <c r="I54" s="327"/>
      <c r="J54" s="383"/>
      <c r="K54" s="340"/>
      <c r="L54" s="87"/>
      <c r="M54" s="382" t="s">
        <v>1424</v>
      </c>
      <c r="N54" s="328">
        <v>76173</v>
      </c>
      <c r="O54" s="312"/>
      <c r="P54" s="327"/>
      <c r="Q54" s="312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</row>
    <row r="55" spans="1:30" ht="19.5" customHeight="1" x14ac:dyDescent="0.2">
      <c r="A55" s="422" t="s">
        <v>1425</v>
      </c>
      <c r="B55" s="423">
        <v>39206</v>
      </c>
      <c r="C55" s="425"/>
      <c r="D55" s="431"/>
      <c r="E55" s="340"/>
      <c r="F55" s="87"/>
      <c r="G55" s="382" t="s">
        <v>1421</v>
      </c>
      <c r="H55" s="328">
        <v>31659.75</v>
      </c>
      <c r="I55" s="327"/>
      <c r="J55" s="383"/>
      <c r="K55" s="340"/>
      <c r="L55" s="87"/>
      <c r="M55" s="422" t="s">
        <v>1425</v>
      </c>
      <c r="N55" s="423">
        <v>79375</v>
      </c>
      <c r="O55" s="432"/>
      <c r="P55" s="425"/>
      <c r="Q55" s="312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</row>
    <row r="56" spans="1:30" ht="19.5" customHeight="1" x14ac:dyDescent="0.2">
      <c r="A56" s="382" t="s">
        <v>1339</v>
      </c>
      <c r="B56" s="328">
        <v>31</v>
      </c>
      <c r="C56" s="327"/>
      <c r="D56" s="383"/>
      <c r="E56" s="340"/>
      <c r="F56" s="87"/>
      <c r="G56" s="420" t="s">
        <v>1422</v>
      </c>
      <c r="H56" s="421">
        <v>19894.75</v>
      </c>
      <c r="I56" s="421">
        <v>18584</v>
      </c>
      <c r="J56" s="429">
        <v>100</v>
      </c>
      <c r="K56" s="340"/>
      <c r="L56" s="87"/>
      <c r="M56" s="382" t="s">
        <v>1339</v>
      </c>
      <c r="N56" s="328">
        <v>193</v>
      </c>
      <c r="O56" s="312"/>
      <c r="P56" s="327"/>
      <c r="Q56" s="312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</row>
    <row r="57" spans="1:30" ht="19.5" customHeight="1" x14ac:dyDescent="0.2">
      <c r="A57" s="382" t="s">
        <v>1341</v>
      </c>
      <c r="B57" s="328">
        <v>-10</v>
      </c>
      <c r="C57" s="327"/>
      <c r="D57" s="383"/>
      <c r="E57" s="93"/>
      <c r="F57" s="87"/>
      <c r="G57" s="382" t="s">
        <v>1423</v>
      </c>
      <c r="H57" s="328">
        <v>18109.75</v>
      </c>
      <c r="I57" s="327"/>
      <c r="J57" s="383"/>
      <c r="K57" s="340"/>
      <c r="L57" s="312"/>
      <c r="M57" s="382" t="s">
        <v>1341</v>
      </c>
      <c r="N57" s="328">
        <v>178</v>
      </c>
      <c r="O57" s="312"/>
      <c r="P57" s="327"/>
      <c r="Q57" s="312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</row>
    <row r="58" spans="1:30" ht="19.5" customHeight="1" x14ac:dyDescent="0.2">
      <c r="A58" s="382" t="s">
        <v>1343</v>
      </c>
      <c r="B58" s="328">
        <v>53</v>
      </c>
      <c r="C58" s="327"/>
      <c r="D58" s="383"/>
      <c r="E58" s="93"/>
      <c r="F58" s="87"/>
      <c r="G58" s="382" t="s">
        <v>1424</v>
      </c>
      <c r="H58" s="328">
        <v>17840.75</v>
      </c>
      <c r="I58" s="327"/>
      <c r="J58" s="383"/>
      <c r="K58" s="340"/>
      <c r="L58" s="87"/>
      <c r="M58" s="382" t="s">
        <v>1343</v>
      </c>
      <c r="N58" s="328">
        <v>-93</v>
      </c>
      <c r="O58" s="312"/>
      <c r="P58" s="327"/>
      <c r="Q58" s="312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</row>
    <row r="59" spans="1:30" ht="19.5" customHeight="1" x14ac:dyDescent="0.2">
      <c r="A59" s="427" t="s">
        <v>1345</v>
      </c>
      <c r="B59" s="332">
        <v>-74</v>
      </c>
      <c r="C59" s="331"/>
      <c r="D59" s="433"/>
      <c r="E59" s="93"/>
      <c r="F59" s="87"/>
      <c r="G59" s="422" t="s">
        <v>1425</v>
      </c>
      <c r="H59" s="423">
        <v>18490.75</v>
      </c>
      <c r="I59" s="425"/>
      <c r="J59" s="431"/>
      <c r="K59" s="340"/>
      <c r="L59" s="87"/>
      <c r="M59" s="427" t="s">
        <v>1345</v>
      </c>
      <c r="N59" s="332">
        <v>-278</v>
      </c>
      <c r="O59" s="434"/>
      <c r="P59" s="331"/>
      <c r="Q59" s="312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</row>
    <row r="60" spans="1:30" ht="19.5" customHeight="1" x14ac:dyDescent="0.2">
      <c r="A60" s="312"/>
      <c r="B60" s="312"/>
      <c r="C60" s="312"/>
      <c r="D60" s="312"/>
      <c r="E60" s="93"/>
      <c r="F60" s="87"/>
      <c r="G60" s="382" t="s">
        <v>1339</v>
      </c>
      <c r="H60" s="328">
        <v>8.75</v>
      </c>
      <c r="I60" s="327"/>
      <c r="J60" s="383"/>
      <c r="K60" s="340"/>
      <c r="L60" s="87"/>
      <c r="M60" s="312"/>
      <c r="N60" s="312"/>
      <c r="O60" s="312"/>
      <c r="P60" s="312"/>
      <c r="Q60" s="312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</row>
    <row r="61" spans="1:30" ht="19.5" customHeight="1" x14ac:dyDescent="0.2">
      <c r="A61" s="87"/>
      <c r="B61" s="87"/>
      <c r="C61" s="87"/>
      <c r="D61" s="87"/>
      <c r="E61" s="93"/>
      <c r="F61" s="87"/>
      <c r="G61" s="382" t="s">
        <v>1341</v>
      </c>
      <c r="H61" s="328">
        <v>26.75</v>
      </c>
      <c r="I61" s="327"/>
      <c r="J61" s="383"/>
      <c r="K61" s="340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</row>
    <row r="62" spans="1:30" ht="19.5" customHeight="1" thickBot="1" x14ac:dyDescent="0.25">
      <c r="A62" s="87"/>
      <c r="B62" s="87"/>
      <c r="C62" s="87"/>
      <c r="D62" s="87"/>
      <c r="E62" s="93"/>
      <c r="F62" s="87"/>
      <c r="G62" s="382" t="s">
        <v>1343</v>
      </c>
      <c r="H62" s="328">
        <v>-20.25</v>
      </c>
      <c r="I62" s="327"/>
      <c r="J62" s="383"/>
      <c r="K62" s="340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</row>
    <row r="63" spans="1:30" ht="19.5" customHeight="1" thickBot="1" x14ac:dyDescent="0.25">
      <c r="A63" s="1195" t="s">
        <v>2138</v>
      </c>
      <c r="B63" s="1196"/>
      <c r="C63" s="1019" t="s">
        <v>2108</v>
      </c>
      <c r="D63" s="87"/>
      <c r="E63" s="93"/>
      <c r="F63" s="87"/>
      <c r="G63" s="427" t="s">
        <v>1345</v>
      </c>
      <c r="H63" s="332">
        <v>-15.25</v>
      </c>
      <c r="I63" s="331"/>
      <c r="J63" s="433"/>
      <c r="K63" s="340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</row>
    <row r="64" spans="1:30" ht="19.5" customHeight="1" x14ac:dyDescent="0.2">
      <c r="A64" s="1004" t="s">
        <v>2105</v>
      </c>
      <c r="B64" s="1013" t="s">
        <v>2143</v>
      </c>
      <c r="C64" s="1020" t="s">
        <v>2120</v>
      </c>
      <c r="D64" s="87"/>
      <c r="E64" s="93"/>
      <c r="F64" s="87"/>
      <c r="G64" s="312"/>
      <c r="H64" s="312"/>
      <c r="I64" s="312"/>
      <c r="J64" s="312"/>
      <c r="K64" s="340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</row>
    <row r="65" spans="1:30" ht="19.5" customHeight="1" thickBot="1" x14ac:dyDescent="0.25">
      <c r="A65" s="1006" t="s">
        <v>2105</v>
      </c>
      <c r="B65" s="1027" t="s">
        <v>2144</v>
      </c>
      <c r="C65" s="1028" t="s">
        <v>2122</v>
      </c>
      <c r="D65" s="87"/>
      <c r="E65" s="93"/>
      <c r="F65" s="87"/>
      <c r="G65" s="87"/>
      <c r="H65" s="87"/>
      <c r="I65" s="87"/>
      <c r="J65" s="87"/>
      <c r="K65" s="93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</row>
    <row r="66" spans="1:30" ht="19.5" customHeight="1" x14ac:dyDescent="0.2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</row>
    <row r="67" spans="1:30" ht="19.5" customHeight="1" thickBot="1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</row>
    <row r="68" spans="1:30" ht="19.5" customHeight="1" thickTop="1" x14ac:dyDescent="0.2">
      <c r="A68" s="435"/>
      <c r="B68" s="435"/>
      <c r="C68" s="435"/>
      <c r="D68" s="435"/>
      <c r="E68" s="435"/>
      <c r="F68" s="435"/>
      <c r="G68" s="435"/>
      <c r="H68" s="435"/>
      <c r="I68" s="435"/>
      <c r="J68" s="435"/>
      <c r="K68" s="435"/>
      <c r="L68" s="435"/>
      <c r="M68" s="435"/>
      <c r="N68" s="435"/>
      <c r="O68" s="435"/>
      <c r="P68" s="435"/>
      <c r="Q68" s="435"/>
      <c r="R68" s="435"/>
      <c r="S68" s="435"/>
      <c r="T68" s="435"/>
      <c r="U68" s="435"/>
      <c r="V68" s="435"/>
      <c r="W68" s="435"/>
      <c r="X68" s="435"/>
      <c r="Y68" s="435"/>
      <c r="Z68" s="435"/>
      <c r="AA68" s="435"/>
      <c r="AB68" s="435"/>
      <c r="AC68" s="435"/>
      <c r="AD68" s="87"/>
    </row>
    <row r="69" spans="1:30" ht="19.5" customHeight="1" x14ac:dyDescent="0.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</row>
    <row r="70" spans="1:30" ht="19.5" customHeight="1" x14ac:dyDescent="0.2">
      <c r="A70" s="436" t="s">
        <v>1426</v>
      </c>
      <c r="B70" s="87"/>
      <c r="C70" s="87"/>
      <c r="D70" s="87"/>
      <c r="E70" s="87"/>
      <c r="F70" s="437"/>
      <c r="G70" s="438" t="s">
        <v>1426</v>
      </c>
      <c r="H70" s="87"/>
      <c r="I70" s="87"/>
      <c r="J70" s="87"/>
      <c r="K70" s="87"/>
      <c r="L70" s="437"/>
      <c r="M70" s="438" t="s">
        <v>1426</v>
      </c>
      <c r="N70" s="87"/>
      <c r="O70" s="87"/>
      <c r="P70" s="87"/>
      <c r="Q70" s="93"/>
      <c r="R70" s="87"/>
      <c r="S70" s="438" t="s">
        <v>1426</v>
      </c>
      <c r="T70" s="87"/>
      <c r="U70" s="87"/>
      <c r="V70" s="87"/>
      <c r="W70" s="93"/>
      <c r="X70" s="87"/>
      <c r="Y70" s="438" t="s">
        <v>1426</v>
      </c>
      <c r="Z70" s="87"/>
      <c r="AA70" s="87"/>
      <c r="AB70" s="87"/>
      <c r="AC70" s="87"/>
      <c r="AD70" s="87"/>
    </row>
    <row r="71" spans="1:30" ht="19.5" customHeight="1" x14ac:dyDescent="0.2">
      <c r="A71" s="87"/>
      <c r="B71" s="87"/>
      <c r="C71" s="87"/>
      <c r="D71" s="87"/>
      <c r="E71" s="87"/>
      <c r="F71" s="437"/>
      <c r="G71" s="87"/>
      <c r="H71" s="87"/>
      <c r="I71" s="87"/>
      <c r="J71" s="87"/>
      <c r="K71" s="87"/>
      <c r="L71" s="437"/>
      <c r="M71" s="87"/>
      <c r="N71" s="87"/>
      <c r="O71" s="87"/>
      <c r="P71" s="87"/>
      <c r="Q71" s="93"/>
      <c r="R71" s="87"/>
      <c r="S71" s="87"/>
      <c r="T71" s="87"/>
      <c r="U71" s="87"/>
      <c r="V71" s="87"/>
      <c r="W71" s="93"/>
      <c r="X71" s="87"/>
      <c r="Y71" s="87"/>
      <c r="Z71" s="87"/>
      <c r="AA71" s="87"/>
      <c r="AB71" s="87"/>
      <c r="AC71" s="87"/>
      <c r="AD71" s="87"/>
    </row>
    <row r="72" spans="1:30" ht="19.5" customHeight="1" x14ac:dyDescent="0.2">
      <c r="A72" s="419" t="s">
        <v>1411</v>
      </c>
      <c r="B72" s="87"/>
      <c r="C72" s="87"/>
      <c r="D72" s="87"/>
      <c r="E72" s="87"/>
      <c r="F72" s="437"/>
      <c r="G72" s="419" t="s">
        <v>1412</v>
      </c>
      <c r="H72" s="87"/>
      <c r="I72" s="87"/>
      <c r="J72" s="87"/>
      <c r="K72" s="87"/>
      <c r="L72" s="437"/>
      <c r="M72" s="419" t="s">
        <v>1413</v>
      </c>
      <c r="N72" s="87"/>
      <c r="O72" s="87"/>
      <c r="P72" s="87"/>
      <c r="Q72" s="93"/>
      <c r="R72" s="87"/>
      <c r="S72" s="419" t="s">
        <v>1427</v>
      </c>
      <c r="T72" s="87"/>
      <c r="U72" s="87"/>
      <c r="V72" s="87"/>
      <c r="W72" s="93"/>
      <c r="X72" s="87"/>
      <c r="Y72" s="419" t="s">
        <v>1428</v>
      </c>
      <c r="Z72" s="87"/>
      <c r="AA72" s="87"/>
      <c r="AB72" s="87"/>
      <c r="AC72" s="87"/>
      <c r="AD72" s="87"/>
    </row>
    <row r="73" spans="1:30" ht="19.5" customHeight="1" thickBot="1" x14ac:dyDescent="0.25">
      <c r="A73" s="87"/>
      <c r="B73" s="87"/>
      <c r="C73" s="87"/>
      <c r="D73" s="87"/>
      <c r="E73" s="87"/>
      <c r="F73" s="437"/>
      <c r="G73" s="87"/>
      <c r="H73" s="87"/>
      <c r="I73" s="87"/>
      <c r="J73" s="87"/>
      <c r="K73" s="87"/>
      <c r="L73" s="437"/>
      <c r="M73" s="87"/>
      <c r="N73" s="87"/>
      <c r="O73" s="87"/>
      <c r="P73" s="87"/>
      <c r="Q73" s="93"/>
      <c r="R73" s="87"/>
      <c r="S73" s="87"/>
      <c r="T73" s="87"/>
      <c r="U73" s="87"/>
      <c r="V73" s="87"/>
      <c r="W73" s="93"/>
      <c r="X73" s="87"/>
      <c r="Y73" s="87"/>
      <c r="Z73" s="87"/>
      <c r="AA73" s="87"/>
      <c r="AB73" s="87"/>
      <c r="AC73" s="87"/>
      <c r="AD73" s="87"/>
    </row>
    <row r="74" spans="1:30" ht="19.5" customHeight="1" thickTop="1" thickBot="1" x14ac:dyDescent="0.25">
      <c r="A74" s="325" t="s">
        <v>1311</v>
      </c>
      <c r="B74" s="325" t="s">
        <v>1312</v>
      </c>
      <c r="C74" s="312"/>
      <c r="D74" s="61"/>
      <c r="E74" s="61"/>
      <c r="F74" s="437"/>
      <c r="G74" s="325" t="s">
        <v>1311</v>
      </c>
      <c r="H74" s="325" t="s">
        <v>1312</v>
      </c>
      <c r="I74" s="312"/>
      <c r="J74" s="61"/>
      <c r="K74" s="61"/>
      <c r="L74" s="437"/>
      <c r="M74" s="325" t="s">
        <v>1311</v>
      </c>
      <c r="N74" s="325" t="s">
        <v>1312</v>
      </c>
      <c r="O74" s="312"/>
      <c r="P74" s="312"/>
      <c r="Q74" s="340"/>
      <c r="R74" s="87"/>
      <c r="S74" s="325" t="s">
        <v>1311</v>
      </c>
      <c r="T74" s="325" t="s">
        <v>1312</v>
      </c>
      <c r="U74" s="312"/>
      <c r="V74" s="312"/>
      <c r="W74" s="319"/>
      <c r="X74" s="87"/>
      <c r="Y74" s="326" t="s">
        <v>1311</v>
      </c>
      <c r="Z74" s="326" t="s">
        <v>1312</v>
      </c>
      <c r="AA74" s="312"/>
      <c r="AB74" s="312"/>
      <c r="AC74" s="312"/>
      <c r="AD74" s="87"/>
    </row>
    <row r="75" spans="1:30" ht="19.5" customHeight="1" thickTop="1" x14ac:dyDescent="0.2">
      <c r="A75" s="327" t="s">
        <v>1313</v>
      </c>
      <c r="B75" s="328">
        <v>154012</v>
      </c>
      <c r="C75" s="312"/>
      <c r="D75" s="61"/>
      <c r="E75" s="61"/>
      <c r="F75" s="437"/>
      <c r="G75" s="327" t="s">
        <v>1313</v>
      </c>
      <c r="H75" s="328">
        <v>124661</v>
      </c>
      <c r="I75" s="312"/>
      <c r="J75" s="61"/>
      <c r="K75" s="61"/>
      <c r="L75" s="437"/>
      <c r="M75" s="327" t="s">
        <v>1313</v>
      </c>
      <c r="N75" s="328">
        <v>169731</v>
      </c>
      <c r="O75" s="312"/>
      <c r="P75" s="312"/>
      <c r="Q75" s="340"/>
      <c r="R75" s="87"/>
      <c r="S75" s="327" t="s">
        <v>1313</v>
      </c>
      <c r="T75" s="328">
        <v>45661</v>
      </c>
      <c r="U75" s="312"/>
      <c r="V75" s="312"/>
      <c r="W75" s="319"/>
      <c r="X75" s="87"/>
      <c r="Y75" s="327" t="s">
        <v>1313</v>
      </c>
      <c r="Z75" s="328">
        <v>66412</v>
      </c>
      <c r="AA75" s="312"/>
      <c r="AB75" s="312"/>
      <c r="AC75" s="312"/>
      <c r="AD75" s="87"/>
    </row>
    <row r="76" spans="1:30" ht="19.5" customHeight="1" x14ac:dyDescent="0.2">
      <c r="A76" s="327" t="s">
        <v>1314</v>
      </c>
      <c r="B76" s="328">
        <v>164953</v>
      </c>
      <c r="C76" s="312"/>
      <c r="D76" s="61"/>
      <c r="E76" s="61"/>
      <c r="F76" s="437"/>
      <c r="G76" s="327" t="s">
        <v>1314</v>
      </c>
      <c r="H76" s="328">
        <v>127411</v>
      </c>
      <c r="I76" s="312"/>
      <c r="J76" s="61"/>
      <c r="K76" s="61"/>
      <c r="L76" s="437"/>
      <c r="M76" s="327" t="s">
        <v>1314</v>
      </c>
      <c r="N76" s="328">
        <v>187424</v>
      </c>
      <c r="O76" s="312"/>
      <c r="P76" s="312"/>
      <c r="Q76" s="340"/>
      <c r="R76" s="87"/>
      <c r="S76" s="327" t="s">
        <v>1314</v>
      </c>
      <c r="T76" s="328">
        <v>65869</v>
      </c>
      <c r="U76" s="312"/>
      <c r="V76" s="312"/>
      <c r="W76" s="319"/>
      <c r="X76" s="87"/>
      <c r="Y76" s="327" t="s">
        <v>1314</v>
      </c>
      <c r="Z76" s="328">
        <v>86577</v>
      </c>
      <c r="AA76" s="312"/>
      <c r="AB76" s="312"/>
      <c r="AC76" s="312"/>
      <c r="AD76" s="87"/>
    </row>
    <row r="77" spans="1:30" ht="19.5" customHeight="1" x14ac:dyDescent="0.2">
      <c r="A77" s="327" t="s">
        <v>1315</v>
      </c>
      <c r="B77" s="328">
        <v>165128</v>
      </c>
      <c r="C77" s="312"/>
      <c r="D77" s="61"/>
      <c r="E77" s="61"/>
      <c r="F77" s="437"/>
      <c r="G77" s="327" t="s">
        <v>1315</v>
      </c>
      <c r="H77" s="328">
        <v>125849</v>
      </c>
      <c r="I77" s="312"/>
      <c r="J77" s="61"/>
      <c r="K77" s="61"/>
      <c r="L77" s="437"/>
      <c r="M77" s="327" t="s">
        <v>1315</v>
      </c>
      <c r="N77" s="328">
        <v>189905</v>
      </c>
      <c r="O77" s="312"/>
      <c r="P77" s="312"/>
      <c r="Q77" s="340"/>
      <c r="R77" s="87"/>
      <c r="S77" s="327" t="s">
        <v>1315</v>
      </c>
      <c r="T77" s="328">
        <v>31460</v>
      </c>
      <c r="U77" s="312"/>
      <c r="V77" s="312"/>
      <c r="W77" s="319"/>
      <c r="X77" s="87"/>
      <c r="Y77" s="327" t="s">
        <v>1315</v>
      </c>
      <c r="Z77" s="328">
        <v>84455</v>
      </c>
      <c r="AA77" s="312"/>
      <c r="AB77" s="312"/>
      <c r="AC77" s="312"/>
      <c r="AD77" s="87"/>
    </row>
    <row r="78" spans="1:30" ht="19.5" customHeight="1" thickBot="1" x14ac:dyDescent="0.25">
      <c r="A78" s="327" t="s">
        <v>1316</v>
      </c>
      <c r="B78" s="328">
        <v>161503</v>
      </c>
      <c r="C78" s="312"/>
      <c r="D78" s="61"/>
      <c r="E78" s="61"/>
      <c r="F78" s="437"/>
      <c r="G78" s="327" t="s">
        <v>1316</v>
      </c>
      <c r="H78" s="328">
        <v>127258</v>
      </c>
      <c r="I78" s="312"/>
      <c r="J78" s="61"/>
      <c r="K78" s="61"/>
      <c r="L78" s="437"/>
      <c r="M78" s="327" t="s">
        <v>1316</v>
      </c>
      <c r="N78" s="328">
        <v>180132</v>
      </c>
      <c r="O78" s="312"/>
      <c r="P78" s="312"/>
      <c r="Q78" s="340"/>
      <c r="R78" s="87"/>
      <c r="S78" s="327" t="s">
        <v>1316</v>
      </c>
      <c r="T78" s="328">
        <v>45963</v>
      </c>
      <c r="U78" s="312"/>
      <c r="V78" s="312"/>
      <c r="W78" s="319"/>
      <c r="X78" s="87"/>
      <c r="Y78" s="327" t="s">
        <v>1316</v>
      </c>
      <c r="Z78" s="328">
        <v>64942</v>
      </c>
      <c r="AA78" s="312"/>
      <c r="AB78" s="312"/>
      <c r="AC78" s="312"/>
      <c r="AD78" s="87"/>
    </row>
    <row r="79" spans="1:30" ht="19.5" customHeight="1" thickBot="1" x14ac:dyDescent="0.25">
      <c r="A79" s="424" t="s">
        <v>1414</v>
      </c>
      <c r="B79" s="421">
        <v>658223</v>
      </c>
      <c r="C79" s="312"/>
      <c r="D79" s="61"/>
      <c r="E79" s="61"/>
      <c r="F79" s="437"/>
      <c r="G79" s="424" t="s">
        <v>1414</v>
      </c>
      <c r="H79" s="421">
        <v>656562</v>
      </c>
      <c r="I79" s="312"/>
      <c r="J79" s="61"/>
      <c r="K79" s="61"/>
      <c r="L79" s="437"/>
      <c r="M79" s="327" t="s">
        <v>1318</v>
      </c>
      <c r="N79" s="328">
        <v>201127</v>
      </c>
      <c r="O79" s="312"/>
      <c r="P79" s="312"/>
      <c r="Q79" s="340"/>
      <c r="R79" s="87"/>
      <c r="S79" s="424" t="s">
        <v>1414</v>
      </c>
      <c r="T79" s="421">
        <v>169950</v>
      </c>
      <c r="U79" s="312"/>
      <c r="V79" s="312"/>
      <c r="W79" s="319"/>
      <c r="X79" s="87"/>
      <c r="Y79" s="424" t="s">
        <v>1414</v>
      </c>
      <c r="Z79" s="421">
        <v>369447</v>
      </c>
      <c r="AA79" s="312"/>
      <c r="AB79" s="312"/>
      <c r="AC79" s="312"/>
      <c r="AD79" s="87"/>
    </row>
    <row r="80" spans="1:30" ht="19.5" customHeight="1" x14ac:dyDescent="0.2">
      <c r="A80" s="327" t="s">
        <v>1415</v>
      </c>
      <c r="B80" s="328">
        <v>703057</v>
      </c>
      <c r="C80" s="312"/>
      <c r="D80" s="61"/>
      <c r="E80" s="61"/>
      <c r="F80" s="437"/>
      <c r="G80" s="327" t="s">
        <v>1415</v>
      </c>
      <c r="H80" s="328">
        <v>621794</v>
      </c>
      <c r="I80" s="312"/>
      <c r="J80" s="61"/>
      <c r="K80" s="61"/>
      <c r="L80" s="437"/>
      <c r="M80" s="424" t="s">
        <v>1414</v>
      </c>
      <c r="N80" s="421">
        <v>699020</v>
      </c>
      <c r="O80" s="312"/>
      <c r="P80" s="312"/>
      <c r="Q80" s="340"/>
      <c r="R80" s="87"/>
      <c r="S80" s="327" t="s">
        <v>1415</v>
      </c>
      <c r="T80" s="328">
        <v>140735</v>
      </c>
      <c r="U80" s="312"/>
      <c r="V80" s="312"/>
      <c r="W80" s="319"/>
      <c r="X80" s="87"/>
      <c r="Y80" s="327" t="s">
        <v>1415</v>
      </c>
      <c r="Z80" s="328">
        <v>323756</v>
      </c>
      <c r="AA80" s="312"/>
      <c r="AB80" s="312"/>
      <c r="AC80" s="312"/>
      <c r="AD80" s="87"/>
    </row>
    <row r="81" spans="1:30" ht="19.5" customHeight="1" x14ac:dyDescent="0.2">
      <c r="A81" s="327" t="s">
        <v>1416</v>
      </c>
      <c r="B81" s="328">
        <v>732159</v>
      </c>
      <c r="C81" s="312"/>
      <c r="D81" s="61"/>
      <c r="E81" s="61"/>
      <c r="F81" s="437"/>
      <c r="G81" s="327" t="s">
        <v>1416</v>
      </c>
      <c r="H81" s="328">
        <v>704410</v>
      </c>
      <c r="I81" s="312"/>
      <c r="J81" s="61"/>
      <c r="K81" s="61"/>
      <c r="L81" s="437"/>
      <c r="M81" s="327" t="s">
        <v>1415</v>
      </c>
      <c r="N81" s="328">
        <v>792140</v>
      </c>
      <c r="O81" s="312"/>
      <c r="P81" s="312"/>
      <c r="Q81" s="340"/>
      <c r="R81" s="87"/>
      <c r="S81" s="327" t="s">
        <v>1416</v>
      </c>
      <c r="T81" s="328">
        <v>141786</v>
      </c>
      <c r="U81" s="312"/>
      <c r="V81" s="312"/>
      <c r="W81" s="319"/>
      <c r="X81" s="87"/>
      <c r="Y81" s="327" t="s">
        <v>1416</v>
      </c>
      <c r="Z81" s="328">
        <v>359073</v>
      </c>
      <c r="AA81" s="312"/>
      <c r="AB81" s="312"/>
      <c r="AC81" s="312"/>
      <c r="AD81" s="87"/>
    </row>
    <row r="82" spans="1:30" ht="19.5" customHeight="1" thickBot="1" x14ac:dyDescent="0.25">
      <c r="A82" s="425" t="s">
        <v>1417</v>
      </c>
      <c r="B82" s="423">
        <v>774781</v>
      </c>
      <c r="C82" s="312"/>
      <c r="D82" s="61"/>
      <c r="E82" s="61"/>
      <c r="F82" s="437"/>
      <c r="G82" s="425" t="s">
        <v>1417</v>
      </c>
      <c r="H82" s="423">
        <v>696974</v>
      </c>
      <c r="I82" s="312"/>
      <c r="J82" s="61"/>
      <c r="K82" s="61"/>
      <c r="L82" s="437"/>
      <c r="M82" s="327" t="s">
        <v>1416</v>
      </c>
      <c r="N82" s="328">
        <v>814698</v>
      </c>
      <c r="O82" s="312"/>
      <c r="P82" s="312"/>
      <c r="Q82" s="340"/>
      <c r="R82" s="87"/>
      <c r="S82" s="425" t="s">
        <v>1417</v>
      </c>
      <c r="T82" s="423">
        <v>141092</v>
      </c>
      <c r="U82" s="312"/>
      <c r="V82" s="312"/>
      <c r="W82" s="319"/>
      <c r="X82" s="87"/>
      <c r="Y82" s="425" t="s">
        <v>1417</v>
      </c>
      <c r="Z82" s="423">
        <v>407345</v>
      </c>
      <c r="AA82" s="312"/>
      <c r="AB82" s="312"/>
      <c r="AC82" s="312"/>
      <c r="AD82" s="87"/>
    </row>
    <row r="83" spans="1:30" ht="19.5" customHeight="1" x14ac:dyDescent="0.2">
      <c r="A83" s="327" t="s">
        <v>1429</v>
      </c>
      <c r="B83" s="328">
        <v>591685</v>
      </c>
      <c r="C83" s="312"/>
      <c r="D83" s="61"/>
      <c r="E83" s="61"/>
      <c r="F83" s="437"/>
      <c r="G83" s="327" t="s">
        <v>1429</v>
      </c>
      <c r="H83" s="328">
        <v>516688</v>
      </c>
      <c r="I83" s="312"/>
      <c r="J83" s="61"/>
      <c r="K83" s="61"/>
      <c r="L83" s="437"/>
      <c r="M83" s="327" t="s">
        <v>1417</v>
      </c>
      <c r="N83" s="328">
        <v>765546</v>
      </c>
      <c r="O83" s="312"/>
      <c r="P83" s="312"/>
      <c r="Q83" s="340"/>
      <c r="R83" s="87"/>
      <c r="S83" s="327" t="s">
        <v>1429</v>
      </c>
      <c r="T83" s="328">
        <v>61465</v>
      </c>
      <c r="U83" s="312"/>
      <c r="V83" s="312"/>
      <c r="W83" s="319"/>
      <c r="X83" s="87"/>
      <c r="Y83" s="327" t="s">
        <v>1429</v>
      </c>
      <c r="Z83" s="328">
        <v>48748</v>
      </c>
      <c r="AA83" s="312"/>
      <c r="AB83" s="312"/>
      <c r="AC83" s="312"/>
      <c r="AD83" s="87"/>
    </row>
    <row r="84" spans="1:30" ht="19.5" customHeight="1" thickBot="1" x14ac:dyDescent="0.25">
      <c r="A84" s="327" t="s">
        <v>1430</v>
      </c>
      <c r="B84" s="328">
        <v>622430</v>
      </c>
      <c r="C84" s="312"/>
      <c r="D84" s="61"/>
      <c r="E84" s="61"/>
      <c r="F84" s="437"/>
      <c r="G84" s="327" t="s">
        <v>1430</v>
      </c>
      <c r="H84" s="328">
        <v>523895</v>
      </c>
      <c r="I84" s="312"/>
      <c r="J84" s="61"/>
      <c r="K84" s="61"/>
      <c r="L84" s="437"/>
      <c r="M84" s="425" t="s">
        <v>1431</v>
      </c>
      <c r="N84" s="423">
        <v>798671</v>
      </c>
      <c r="O84" s="312"/>
      <c r="P84" s="312"/>
      <c r="Q84" s="340"/>
      <c r="R84" s="87"/>
      <c r="S84" s="327" t="s">
        <v>1430</v>
      </c>
      <c r="T84" s="328">
        <v>60592</v>
      </c>
      <c r="U84" s="312"/>
      <c r="V84" s="312"/>
      <c r="W84" s="319"/>
      <c r="X84" s="87"/>
      <c r="Y84" s="327" t="s">
        <v>1430</v>
      </c>
      <c r="Z84" s="328">
        <v>83176</v>
      </c>
      <c r="AA84" s="312"/>
      <c r="AB84" s="312"/>
      <c r="AC84" s="312"/>
      <c r="AD84" s="87"/>
    </row>
    <row r="85" spans="1:30" ht="19.5" customHeight="1" x14ac:dyDescent="0.2">
      <c r="A85" s="327" t="s">
        <v>1432</v>
      </c>
      <c r="B85" s="328">
        <v>621990</v>
      </c>
      <c r="C85" s="312"/>
      <c r="D85" s="61"/>
      <c r="E85" s="61"/>
      <c r="F85" s="437"/>
      <c r="G85" s="327" t="s">
        <v>1432</v>
      </c>
      <c r="H85" s="328">
        <v>487568</v>
      </c>
      <c r="I85" s="312"/>
      <c r="J85" s="61"/>
      <c r="K85" s="61"/>
      <c r="L85" s="437"/>
      <c r="M85" s="327" t="s">
        <v>1429</v>
      </c>
      <c r="N85" s="328">
        <v>675577</v>
      </c>
      <c r="O85" s="312"/>
      <c r="P85" s="312"/>
      <c r="Q85" s="340"/>
      <c r="R85" s="87"/>
      <c r="S85" s="327" t="s">
        <v>1432</v>
      </c>
      <c r="T85" s="328">
        <v>53255</v>
      </c>
      <c r="U85" s="312"/>
      <c r="V85" s="312"/>
      <c r="W85" s="319"/>
      <c r="X85" s="87"/>
      <c r="Y85" s="327" t="s">
        <v>1432</v>
      </c>
      <c r="Z85" s="328">
        <v>62168</v>
      </c>
      <c r="AA85" s="312"/>
      <c r="AB85" s="312"/>
      <c r="AC85" s="312"/>
      <c r="AD85" s="87"/>
    </row>
    <row r="86" spans="1:30" ht="19.5" customHeight="1" thickBot="1" x14ac:dyDescent="0.25">
      <c r="A86" s="327" t="s">
        <v>1433</v>
      </c>
      <c r="B86" s="328">
        <v>641498</v>
      </c>
      <c r="C86" s="312"/>
      <c r="D86" s="61"/>
      <c r="E86" s="61"/>
      <c r="F86" s="437"/>
      <c r="G86" s="327" t="s">
        <v>1433</v>
      </c>
      <c r="H86" s="328">
        <v>471648</v>
      </c>
      <c r="I86" s="312"/>
      <c r="J86" s="61"/>
      <c r="K86" s="61"/>
      <c r="L86" s="437"/>
      <c r="M86" s="327" t="s">
        <v>1430</v>
      </c>
      <c r="N86" s="328">
        <v>655918</v>
      </c>
      <c r="O86" s="312"/>
      <c r="P86" s="312"/>
      <c r="Q86" s="340"/>
      <c r="R86" s="87"/>
      <c r="S86" s="327" t="s">
        <v>1433</v>
      </c>
      <c r="T86" s="328">
        <v>28194</v>
      </c>
      <c r="U86" s="312"/>
      <c r="V86" s="312"/>
      <c r="W86" s="319"/>
      <c r="X86" s="87"/>
      <c r="Y86" s="327" t="s">
        <v>1433</v>
      </c>
      <c r="Z86" s="328">
        <v>53573</v>
      </c>
      <c r="AA86" s="312"/>
      <c r="AB86" s="312"/>
      <c r="AC86" s="312"/>
      <c r="AD86" s="87"/>
    </row>
    <row r="87" spans="1:30" ht="19.5" customHeight="1" x14ac:dyDescent="0.2">
      <c r="A87" s="424" t="s">
        <v>1422</v>
      </c>
      <c r="B87" s="421">
        <v>176974</v>
      </c>
      <c r="C87" s="312"/>
      <c r="D87" s="61"/>
      <c r="E87" s="61"/>
      <c r="F87" s="437"/>
      <c r="G87" s="424" t="s">
        <v>1422</v>
      </c>
      <c r="H87" s="421">
        <v>139654</v>
      </c>
      <c r="I87" s="312"/>
      <c r="J87" s="61"/>
      <c r="K87" s="61"/>
      <c r="L87" s="437"/>
      <c r="M87" s="327" t="s">
        <v>1432</v>
      </c>
      <c r="N87" s="328">
        <v>588823</v>
      </c>
      <c r="O87" s="312"/>
      <c r="P87" s="312"/>
      <c r="Q87" s="340"/>
      <c r="R87" s="87"/>
      <c r="S87" s="424" t="s">
        <v>1422</v>
      </c>
      <c r="T87" s="421">
        <v>35389</v>
      </c>
      <c r="U87" s="312"/>
      <c r="V87" s="312"/>
      <c r="W87" s="319"/>
      <c r="X87" s="87"/>
      <c r="Y87" s="424" t="s">
        <v>1422</v>
      </c>
      <c r="Z87" s="421">
        <v>165340</v>
      </c>
      <c r="AA87" s="312"/>
      <c r="AB87" s="312"/>
      <c r="AC87" s="312"/>
      <c r="AD87" s="87"/>
    </row>
    <row r="88" spans="1:30" ht="19.5" customHeight="1" x14ac:dyDescent="0.2">
      <c r="A88" s="327" t="s">
        <v>1423</v>
      </c>
      <c r="B88" s="328">
        <v>186380</v>
      </c>
      <c r="C88" s="312"/>
      <c r="D88" s="61"/>
      <c r="E88" s="61"/>
      <c r="F88" s="437"/>
      <c r="G88" s="327" t="s">
        <v>1423</v>
      </c>
      <c r="H88" s="328">
        <v>139503</v>
      </c>
      <c r="I88" s="312"/>
      <c r="J88" s="61"/>
      <c r="K88" s="61"/>
      <c r="L88" s="437"/>
      <c r="M88" s="327" t="s">
        <v>1433</v>
      </c>
      <c r="N88" s="328">
        <v>622521</v>
      </c>
      <c r="O88" s="312"/>
      <c r="P88" s="312"/>
      <c r="Q88" s="340"/>
      <c r="R88" s="87"/>
      <c r="S88" s="327" t="s">
        <v>1423</v>
      </c>
      <c r="T88" s="328">
        <v>49390</v>
      </c>
      <c r="U88" s="312"/>
      <c r="V88" s="312"/>
      <c r="W88" s="319"/>
      <c r="X88" s="87"/>
      <c r="Y88" s="327" t="s">
        <v>1423</v>
      </c>
      <c r="Z88" s="328">
        <v>88193</v>
      </c>
      <c r="AA88" s="312"/>
      <c r="AB88" s="312"/>
      <c r="AC88" s="312"/>
      <c r="AD88" s="87"/>
    </row>
    <row r="89" spans="1:30" ht="19.5" customHeight="1" thickBot="1" x14ac:dyDescent="0.25">
      <c r="A89" s="327" t="s">
        <v>1424</v>
      </c>
      <c r="B89" s="328">
        <v>177314</v>
      </c>
      <c r="C89" s="312"/>
      <c r="D89" s="61"/>
      <c r="E89" s="61"/>
      <c r="F89" s="437"/>
      <c r="G89" s="327" t="s">
        <v>1424</v>
      </c>
      <c r="H89" s="328">
        <v>149680</v>
      </c>
      <c r="I89" s="312"/>
      <c r="J89" s="61"/>
      <c r="K89" s="61"/>
      <c r="L89" s="437"/>
      <c r="M89" s="327" t="s">
        <v>1434</v>
      </c>
      <c r="N89" s="328">
        <v>679674</v>
      </c>
      <c r="O89" s="312"/>
      <c r="P89" s="312"/>
      <c r="Q89" s="340"/>
      <c r="R89" s="87"/>
      <c r="S89" s="327" t="s">
        <v>1424</v>
      </c>
      <c r="T89" s="328">
        <v>44043</v>
      </c>
      <c r="U89" s="312"/>
      <c r="V89" s="312"/>
      <c r="W89" s="319"/>
      <c r="X89" s="87"/>
      <c r="Y89" s="327" t="s">
        <v>1424</v>
      </c>
      <c r="Z89" s="328">
        <v>76377</v>
      </c>
      <c r="AA89" s="312"/>
      <c r="AB89" s="312"/>
      <c r="AC89" s="312"/>
      <c r="AD89" s="87"/>
    </row>
    <row r="90" spans="1:30" ht="19.5" customHeight="1" thickBot="1" x14ac:dyDescent="0.25">
      <c r="A90" s="425" t="s">
        <v>1425</v>
      </c>
      <c r="B90" s="423">
        <v>167885</v>
      </c>
      <c r="C90" s="312"/>
      <c r="D90" s="61"/>
      <c r="E90" s="61"/>
      <c r="F90" s="437"/>
      <c r="G90" s="425" t="s">
        <v>1425</v>
      </c>
      <c r="H90" s="423">
        <v>155688</v>
      </c>
      <c r="I90" s="312"/>
      <c r="J90" s="61"/>
      <c r="K90" s="61"/>
      <c r="L90" s="437"/>
      <c r="M90" s="424" t="s">
        <v>1422</v>
      </c>
      <c r="N90" s="421">
        <v>221380</v>
      </c>
      <c r="O90" s="312"/>
      <c r="P90" s="312"/>
      <c r="Q90" s="340"/>
      <c r="R90" s="87"/>
      <c r="S90" s="425" t="s">
        <v>1425</v>
      </c>
      <c r="T90" s="423">
        <v>54587</v>
      </c>
      <c r="U90" s="312"/>
      <c r="V90" s="312"/>
      <c r="W90" s="319"/>
      <c r="X90" s="87"/>
      <c r="Y90" s="425" t="s">
        <v>1425</v>
      </c>
      <c r="Z90" s="423">
        <v>78600</v>
      </c>
      <c r="AA90" s="312"/>
      <c r="AB90" s="312"/>
      <c r="AC90" s="312"/>
      <c r="AD90" s="87"/>
    </row>
    <row r="91" spans="1:30" ht="19.5" customHeight="1" x14ac:dyDescent="0.2">
      <c r="A91" s="327" t="s">
        <v>1339</v>
      </c>
      <c r="B91" s="328">
        <v>2075</v>
      </c>
      <c r="C91" s="312"/>
      <c r="D91" s="61"/>
      <c r="E91" s="61"/>
      <c r="F91" s="437"/>
      <c r="G91" s="327" t="s">
        <v>1339</v>
      </c>
      <c r="H91" s="328">
        <v>2058</v>
      </c>
      <c r="I91" s="312"/>
      <c r="J91" s="61"/>
      <c r="K91" s="61"/>
      <c r="L91" s="437"/>
      <c r="M91" s="327" t="s">
        <v>1423</v>
      </c>
      <c r="N91" s="328">
        <v>224549</v>
      </c>
      <c r="O91" s="312"/>
      <c r="P91" s="312"/>
      <c r="Q91" s="340"/>
      <c r="R91" s="87"/>
      <c r="S91" s="327" t="s">
        <v>1339</v>
      </c>
      <c r="T91" s="328">
        <v>237</v>
      </c>
      <c r="U91" s="312"/>
      <c r="V91" s="312"/>
      <c r="W91" s="319"/>
      <c r="X91" s="87"/>
      <c r="Y91" s="327" t="s">
        <v>1339</v>
      </c>
      <c r="Z91" s="328">
        <v>402</v>
      </c>
      <c r="AA91" s="312"/>
      <c r="AB91" s="312"/>
      <c r="AC91" s="312"/>
      <c r="AD91" s="87"/>
    </row>
    <row r="92" spans="1:30" ht="19.5" customHeight="1" x14ac:dyDescent="0.2">
      <c r="A92" s="327" t="s">
        <v>1341</v>
      </c>
      <c r="B92" s="328">
        <v>2645</v>
      </c>
      <c r="C92" s="312"/>
      <c r="D92" s="61"/>
      <c r="E92" s="61"/>
      <c r="F92" s="437"/>
      <c r="G92" s="327" t="s">
        <v>1341</v>
      </c>
      <c r="H92" s="328">
        <v>2190</v>
      </c>
      <c r="I92" s="312"/>
      <c r="J92" s="61"/>
      <c r="K92" s="61"/>
      <c r="L92" s="437"/>
      <c r="M92" s="327" t="s">
        <v>1424</v>
      </c>
      <c r="N92" s="328">
        <v>208642</v>
      </c>
      <c r="O92" s="312"/>
      <c r="P92" s="312"/>
      <c r="Q92" s="340"/>
      <c r="R92" s="87"/>
      <c r="S92" s="327" t="s">
        <v>1341</v>
      </c>
      <c r="T92" s="328">
        <v>241</v>
      </c>
      <c r="U92" s="312"/>
      <c r="V92" s="312"/>
      <c r="W92" s="319"/>
      <c r="X92" s="87"/>
      <c r="Y92" s="327" t="s">
        <v>1341</v>
      </c>
      <c r="Z92" s="328">
        <v>410</v>
      </c>
      <c r="AA92" s="312"/>
      <c r="AB92" s="312"/>
      <c r="AC92" s="312"/>
      <c r="AD92" s="87"/>
    </row>
    <row r="93" spans="1:30" ht="19.5" customHeight="1" x14ac:dyDescent="0.2">
      <c r="A93" s="327" t="s">
        <v>1343</v>
      </c>
      <c r="B93" s="328">
        <v>2772</v>
      </c>
      <c r="C93" s="312"/>
      <c r="D93" s="61"/>
      <c r="E93" s="61"/>
      <c r="F93" s="437"/>
      <c r="G93" s="327" t="s">
        <v>1343</v>
      </c>
      <c r="H93" s="328">
        <v>2177</v>
      </c>
      <c r="I93" s="312"/>
      <c r="J93" s="61"/>
      <c r="K93" s="61"/>
      <c r="L93" s="437"/>
      <c r="M93" s="327" t="s">
        <v>1425</v>
      </c>
      <c r="N93" s="328">
        <v>194428</v>
      </c>
      <c r="O93" s="312"/>
      <c r="P93" s="312"/>
      <c r="Q93" s="340"/>
      <c r="R93" s="87"/>
      <c r="S93" s="327" t="s">
        <v>1343</v>
      </c>
      <c r="T93" s="328">
        <v>231</v>
      </c>
      <c r="U93" s="312"/>
      <c r="V93" s="312"/>
      <c r="W93" s="319"/>
      <c r="X93" s="87"/>
      <c r="Y93" s="327" t="s">
        <v>1343</v>
      </c>
      <c r="Z93" s="328">
        <v>396</v>
      </c>
      <c r="AA93" s="312"/>
      <c r="AB93" s="312"/>
      <c r="AC93" s="312"/>
      <c r="AD93" s="87"/>
    </row>
    <row r="94" spans="1:30" ht="19.5" customHeight="1" thickBot="1" x14ac:dyDescent="0.25">
      <c r="A94" s="331" t="s">
        <v>1345</v>
      </c>
      <c r="B94" s="332">
        <v>2961</v>
      </c>
      <c r="C94" s="312"/>
      <c r="D94" s="61"/>
      <c r="E94" s="61"/>
      <c r="F94" s="437"/>
      <c r="G94" s="331" t="s">
        <v>1345</v>
      </c>
      <c r="H94" s="332">
        <v>1889</v>
      </c>
      <c r="I94" s="312"/>
      <c r="J94" s="61"/>
      <c r="K94" s="61"/>
      <c r="L94" s="437"/>
      <c r="M94" s="327" t="s">
        <v>1435</v>
      </c>
      <c r="N94" s="328">
        <v>186152</v>
      </c>
      <c r="O94" s="312"/>
      <c r="P94" s="312"/>
      <c r="Q94" s="340"/>
      <c r="R94" s="87"/>
      <c r="S94" s="331" t="s">
        <v>1345</v>
      </c>
      <c r="T94" s="332">
        <v>218</v>
      </c>
      <c r="U94" s="312"/>
      <c r="V94" s="312"/>
      <c r="W94" s="319"/>
      <c r="X94" s="87"/>
      <c r="Y94" s="331" t="s">
        <v>1345</v>
      </c>
      <c r="Z94" s="332">
        <v>340</v>
      </c>
      <c r="AA94" s="312"/>
      <c r="AB94" s="312"/>
      <c r="AC94" s="312"/>
      <c r="AD94" s="87"/>
    </row>
    <row r="95" spans="1:30" ht="19.5" customHeight="1" thickTop="1" x14ac:dyDescent="0.2">
      <c r="A95" s="312"/>
      <c r="B95" s="312"/>
      <c r="C95" s="312"/>
      <c r="D95" s="61"/>
      <c r="E95" s="61"/>
      <c r="F95" s="437"/>
      <c r="G95" s="312"/>
      <c r="H95" s="312"/>
      <c r="I95" s="312"/>
      <c r="J95" s="61"/>
      <c r="K95" s="61"/>
      <c r="L95" s="437"/>
      <c r="M95" s="327" t="s">
        <v>1436</v>
      </c>
      <c r="N95" s="328">
        <v>191370</v>
      </c>
      <c r="O95" s="312"/>
      <c r="P95" s="312"/>
      <c r="Q95" s="340"/>
      <c r="R95" s="87"/>
      <c r="S95" s="312"/>
      <c r="T95" s="312"/>
      <c r="U95" s="312"/>
      <c r="V95" s="312"/>
      <c r="W95" s="319"/>
      <c r="X95" s="87"/>
      <c r="Y95" s="312"/>
      <c r="Z95" s="312"/>
      <c r="AA95" s="312"/>
      <c r="AB95" s="312"/>
      <c r="AC95" s="312"/>
      <c r="AD95" s="87"/>
    </row>
    <row r="96" spans="1:30" ht="19.5" customHeight="1" x14ac:dyDescent="0.2">
      <c r="A96" s="312"/>
      <c r="B96" s="312"/>
      <c r="C96" s="312"/>
      <c r="D96" s="61"/>
      <c r="E96" s="61"/>
      <c r="F96" s="437"/>
      <c r="G96" s="312"/>
      <c r="H96" s="312"/>
      <c r="I96" s="312"/>
      <c r="J96" s="61"/>
      <c r="K96" s="61"/>
      <c r="L96" s="437"/>
      <c r="M96" s="327" t="s">
        <v>1437</v>
      </c>
      <c r="N96" s="328">
        <v>199785</v>
      </c>
      <c r="O96" s="312"/>
      <c r="P96" s="312"/>
      <c r="Q96" s="340"/>
      <c r="R96" s="87"/>
      <c r="S96" s="312"/>
      <c r="T96" s="312"/>
      <c r="U96" s="312"/>
      <c r="V96" s="312"/>
      <c r="W96" s="319"/>
      <c r="X96" s="87"/>
      <c r="Y96" s="312"/>
      <c r="Z96" s="312"/>
      <c r="AA96" s="312"/>
      <c r="AB96" s="312"/>
      <c r="AC96" s="312"/>
      <c r="AD96" s="87"/>
    </row>
    <row r="97" spans="1:30" ht="19.5" customHeight="1" x14ac:dyDescent="0.2">
      <c r="A97" s="87"/>
      <c r="B97" s="87"/>
      <c r="C97" s="87"/>
      <c r="D97" s="87"/>
      <c r="E97" s="61"/>
      <c r="F97" s="437"/>
      <c r="G97" s="87"/>
      <c r="H97" s="87"/>
      <c r="I97" s="87"/>
      <c r="J97" s="87"/>
      <c r="K97" s="61"/>
      <c r="L97" s="437"/>
      <c r="M97" s="327" t="s">
        <v>1438</v>
      </c>
      <c r="N97" s="328">
        <v>182349</v>
      </c>
      <c r="O97" s="312"/>
      <c r="P97" s="312"/>
      <c r="Q97" s="340"/>
      <c r="R97" s="87"/>
      <c r="S97" s="87"/>
      <c r="T97" s="87"/>
      <c r="U97" s="87"/>
      <c r="V97" s="87"/>
      <c r="W97" s="319"/>
      <c r="X97" s="87"/>
      <c r="Y97" s="87"/>
      <c r="Z97" s="87"/>
      <c r="AA97" s="87"/>
      <c r="AB97" s="87"/>
      <c r="AC97" s="87"/>
      <c r="AD97" s="87"/>
    </row>
    <row r="98" spans="1:30" ht="19.5" customHeight="1" x14ac:dyDescent="0.2">
      <c r="A98" s="87"/>
      <c r="B98" s="87"/>
      <c r="C98" s="87"/>
      <c r="D98" s="87"/>
      <c r="E98" s="61"/>
      <c r="F98" s="437"/>
      <c r="G98" s="87"/>
      <c r="H98" s="87"/>
      <c r="I98" s="87"/>
      <c r="J98" s="87"/>
      <c r="K98" s="61"/>
      <c r="L98" s="437"/>
      <c r="M98" s="327" t="s">
        <v>1439</v>
      </c>
      <c r="N98" s="328">
        <v>191300</v>
      </c>
      <c r="O98" s="312"/>
      <c r="P98" s="312"/>
      <c r="Q98" s="340"/>
      <c r="R98" s="87"/>
      <c r="S98" s="87"/>
      <c r="T98" s="87"/>
      <c r="U98" s="87"/>
      <c r="V98" s="87"/>
      <c r="W98" s="319"/>
      <c r="X98" s="87"/>
      <c r="Y98" s="87"/>
      <c r="Z98" s="87"/>
      <c r="AA98" s="87"/>
      <c r="AB98" s="87"/>
      <c r="AC98" s="87"/>
      <c r="AD98" s="87"/>
    </row>
    <row r="99" spans="1:30" ht="19.5" customHeight="1" thickBot="1" x14ac:dyDescent="0.25">
      <c r="A99" s="87"/>
      <c r="B99" s="87"/>
      <c r="C99" s="87"/>
      <c r="D99" s="87"/>
      <c r="E99" s="61"/>
      <c r="F99" s="437"/>
      <c r="G99" s="87"/>
      <c r="H99" s="87"/>
      <c r="I99" s="87"/>
      <c r="J99" s="87"/>
      <c r="K99" s="61"/>
      <c r="L99" s="437"/>
      <c r="M99" s="425" t="s">
        <v>1440</v>
      </c>
      <c r="N99" s="423">
        <v>182963</v>
      </c>
      <c r="O99" s="312"/>
      <c r="P99" s="312"/>
      <c r="Q99" s="340"/>
      <c r="R99" s="87"/>
      <c r="S99" s="87"/>
      <c r="T99" s="87"/>
      <c r="U99" s="87"/>
      <c r="V99" s="87"/>
      <c r="W99" s="319"/>
      <c r="X99" s="87"/>
      <c r="Y99" s="87"/>
      <c r="Z99" s="87"/>
      <c r="AA99" s="87"/>
      <c r="AB99" s="87"/>
      <c r="AC99" s="87"/>
      <c r="AD99" s="87"/>
    </row>
    <row r="100" spans="1:30" ht="19.5" customHeight="1" x14ac:dyDescent="0.2">
      <c r="A100" s="87"/>
      <c r="B100" s="87"/>
      <c r="C100" s="87"/>
      <c r="D100" s="87"/>
      <c r="E100" s="61"/>
      <c r="F100" s="437"/>
      <c r="G100" s="87"/>
      <c r="H100" s="87"/>
      <c r="I100" s="87"/>
      <c r="J100" s="87"/>
      <c r="K100" s="61"/>
      <c r="L100" s="437"/>
      <c r="M100" s="327" t="s">
        <v>1339</v>
      </c>
      <c r="N100" s="328">
        <v>2432</v>
      </c>
      <c r="O100" s="312"/>
      <c r="P100" s="312"/>
      <c r="Q100" s="340"/>
      <c r="R100" s="87"/>
      <c r="S100" s="87"/>
      <c r="T100" s="87"/>
      <c r="U100" s="87"/>
      <c r="V100" s="87"/>
      <c r="W100" s="319"/>
      <c r="X100" s="87"/>
      <c r="Y100" s="87"/>
      <c r="Z100" s="87"/>
      <c r="AA100" s="87"/>
      <c r="AB100" s="87"/>
      <c r="AC100" s="87"/>
      <c r="AD100" s="87"/>
    </row>
    <row r="101" spans="1:30" ht="19.5" customHeight="1" x14ac:dyDescent="0.2">
      <c r="A101" s="87"/>
      <c r="B101" s="87"/>
      <c r="C101" s="87"/>
      <c r="D101" s="87"/>
      <c r="E101" s="61"/>
      <c r="F101" s="437"/>
      <c r="G101" s="87"/>
      <c r="H101" s="87"/>
      <c r="I101" s="87"/>
      <c r="J101" s="87"/>
      <c r="K101" s="61"/>
      <c r="L101" s="437"/>
      <c r="M101" s="327" t="s">
        <v>1341</v>
      </c>
      <c r="N101" s="328">
        <v>2307</v>
      </c>
      <c r="O101" s="312"/>
      <c r="P101" s="312"/>
      <c r="Q101" s="340"/>
      <c r="R101" s="87"/>
      <c r="S101" s="87"/>
      <c r="T101" s="87"/>
      <c r="U101" s="87"/>
      <c r="V101" s="87"/>
      <c r="W101" s="319"/>
      <c r="X101" s="87"/>
      <c r="Y101" s="87"/>
      <c r="Z101" s="87"/>
      <c r="AA101" s="87"/>
      <c r="AB101" s="87"/>
      <c r="AC101" s="87"/>
      <c r="AD101" s="87"/>
    </row>
    <row r="102" spans="1:30" ht="19.5" customHeight="1" x14ac:dyDescent="0.2">
      <c r="A102" s="87"/>
      <c r="B102" s="87"/>
      <c r="C102" s="87"/>
      <c r="D102" s="87"/>
      <c r="E102" s="61"/>
      <c r="F102" s="437"/>
      <c r="G102" s="87"/>
      <c r="H102" s="87"/>
      <c r="I102" s="87"/>
      <c r="J102" s="87"/>
      <c r="K102" s="61"/>
      <c r="L102" s="437"/>
      <c r="M102" s="327" t="s">
        <v>1343</v>
      </c>
      <c r="N102" s="328">
        <v>2170</v>
      </c>
      <c r="O102" s="312"/>
      <c r="P102" s="312"/>
      <c r="Q102" s="340"/>
      <c r="R102" s="87"/>
      <c r="S102" s="87"/>
      <c r="T102" s="87"/>
      <c r="U102" s="87"/>
      <c r="V102" s="87"/>
      <c r="W102" s="319"/>
      <c r="X102" s="87"/>
      <c r="Y102" s="87"/>
      <c r="Z102" s="87"/>
      <c r="AA102" s="87"/>
      <c r="AB102" s="87"/>
      <c r="AC102" s="87"/>
      <c r="AD102" s="87"/>
    </row>
    <row r="103" spans="1:30" ht="19.5" customHeight="1" x14ac:dyDescent="0.2">
      <c r="A103" s="87"/>
      <c r="B103" s="87"/>
      <c r="C103" s="87"/>
      <c r="D103" s="87"/>
      <c r="E103" s="61"/>
      <c r="F103" s="437"/>
      <c r="G103" s="87"/>
      <c r="H103" s="87"/>
      <c r="I103" s="87"/>
      <c r="J103" s="87"/>
      <c r="K103" s="61"/>
      <c r="L103" s="437"/>
      <c r="M103" s="327" t="s">
        <v>1345</v>
      </c>
      <c r="N103" s="328">
        <v>2288</v>
      </c>
      <c r="O103" s="312"/>
      <c r="P103" s="312"/>
      <c r="Q103" s="340"/>
      <c r="R103" s="87"/>
      <c r="S103" s="87"/>
      <c r="T103" s="87"/>
      <c r="U103" s="87"/>
      <c r="V103" s="87"/>
      <c r="W103" s="319"/>
      <c r="X103" s="87"/>
      <c r="Y103" s="87"/>
      <c r="Z103" s="87"/>
      <c r="AA103" s="87"/>
      <c r="AB103" s="87"/>
      <c r="AC103" s="87"/>
      <c r="AD103" s="87"/>
    </row>
    <row r="104" spans="1:30" ht="19.5" customHeight="1" thickBot="1" x14ac:dyDescent="0.25">
      <c r="A104" s="87"/>
      <c r="B104" s="87"/>
      <c r="C104" s="87"/>
      <c r="D104" s="87"/>
      <c r="E104" s="61"/>
      <c r="F104" s="437"/>
      <c r="G104" s="87"/>
      <c r="H104" s="87"/>
      <c r="I104" s="87"/>
      <c r="J104" s="87"/>
      <c r="K104" s="61"/>
      <c r="L104" s="437"/>
      <c r="M104" s="331" t="s">
        <v>1441</v>
      </c>
      <c r="N104" s="332">
        <v>2046</v>
      </c>
      <c r="O104" s="312"/>
      <c r="P104" s="312"/>
      <c r="Q104" s="340"/>
      <c r="R104" s="87"/>
      <c r="S104" s="87"/>
      <c r="T104" s="87"/>
      <c r="U104" s="87"/>
      <c r="V104" s="87"/>
      <c r="W104" s="319"/>
      <c r="X104" s="87"/>
      <c r="Y104" s="87"/>
      <c r="Z104" s="87"/>
      <c r="AA104" s="87"/>
      <c r="AB104" s="87"/>
      <c r="AC104" s="87"/>
      <c r="AD104" s="87"/>
    </row>
    <row r="105" spans="1:30" ht="19.5" customHeight="1" thickTop="1" x14ac:dyDescent="0.2">
      <c r="A105" s="87"/>
      <c r="B105" s="87"/>
      <c r="C105" s="87"/>
      <c r="D105" s="87"/>
      <c r="E105" s="61"/>
      <c r="F105" s="437"/>
      <c r="G105" s="87"/>
      <c r="H105" s="87"/>
      <c r="I105" s="87"/>
      <c r="J105" s="87"/>
      <c r="K105" s="61"/>
      <c r="L105" s="437"/>
      <c r="M105" s="312"/>
      <c r="N105" s="312"/>
      <c r="O105" s="312"/>
      <c r="P105" s="312"/>
      <c r="Q105" s="340"/>
      <c r="R105" s="87"/>
      <c r="S105" s="87"/>
      <c r="T105" s="87"/>
      <c r="U105" s="87"/>
      <c r="V105" s="87"/>
      <c r="W105" s="319"/>
      <c r="X105" s="87"/>
      <c r="Y105" s="87"/>
      <c r="Z105" s="87"/>
      <c r="AA105" s="87"/>
      <c r="AB105" s="87"/>
      <c r="AC105" s="87"/>
      <c r="AD105" s="87"/>
    </row>
    <row r="106" spans="1:30" ht="19.5" customHeight="1" x14ac:dyDescent="0.2">
      <c r="A106" s="87"/>
      <c r="B106" s="87"/>
      <c r="C106" s="87"/>
      <c r="D106" s="87"/>
      <c r="E106" s="61"/>
      <c r="F106" s="437"/>
      <c r="G106" s="87"/>
      <c r="H106" s="87"/>
      <c r="I106" s="87"/>
      <c r="J106" s="87"/>
      <c r="K106" s="61"/>
      <c r="L106" s="437"/>
      <c r="M106" s="312"/>
      <c r="N106" s="312"/>
      <c r="O106" s="312"/>
      <c r="P106" s="312"/>
      <c r="Q106" s="340"/>
      <c r="R106" s="87"/>
      <c r="S106" s="87"/>
      <c r="T106" s="87"/>
      <c r="U106" s="87"/>
      <c r="V106" s="87"/>
      <c r="W106" s="319"/>
      <c r="X106" s="87"/>
      <c r="Y106" s="87"/>
      <c r="Z106" s="87"/>
      <c r="AA106" s="87"/>
      <c r="AB106" s="87"/>
      <c r="AC106" s="87"/>
      <c r="AD106" s="87"/>
    </row>
    <row r="107" spans="1:30" ht="19.5" customHeight="1" x14ac:dyDescent="0.2">
      <c r="A107" s="315" t="s">
        <v>1349</v>
      </c>
      <c r="B107" s="312"/>
      <c r="C107" s="312"/>
      <c r="D107" s="61"/>
      <c r="E107" s="61"/>
      <c r="F107" s="437"/>
      <c r="G107" s="315" t="s">
        <v>1349</v>
      </c>
      <c r="H107" s="312"/>
      <c r="I107" s="312"/>
      <c r="J107" s="61"/>
      <c r="K107" s="61"/>
      <c r="L107" s="437"/>
      <c r="M107" s="315" t="s">
        <v>1349</v>
      </c>
      <c r="N107" s="312"/>
      <c r="O107" s="312"/>
      <c r="P107" s="312"/>
      <c r="Q107" s="340"/>
      <c r="R107" s="87"/>
      <c r="S107" s="315" t="s">
        <v>1349</v>
      </c>
      <c r="T107" s="312"/>
      <c r="U107" s="312"/>
      <c r="V107" s="312"/>
      <c r="W107" s="319"/>
      <c r="X107" s="87"/>
      <c r="Y107" s="315" t="s">
        <v>1349</v>
      </c>
      <c r="Z107" s="312"/>
      <c r="AA107" s="312"/>
      <c r="AB107" s="312"/>
      <c r="AC107" s="312"/>
      <c r="AD107" s="87"/>
    </row>
    <row r="108" spans="1:30" ht="19.5" customHeight="1" x14ac:dyDescent="0.2">
      <c r="A108" s="312"/>
      <c r="B108" s="312"/>
      <c r="C108" s="312"/>
      <c r="D108" s="61"/>
      <c r="E108" s="61"/>
      <c r="F108" s="437"/>
      <c r="G108" s="312"/>
      <c r="H108" s="312"/>
      <c r="I108" s="312"/>
      <c r="J108" s="61"/>
      <c r="K108" s="61"/>
      <c r="L108" s="437"/>
      <c r="M108" s="312"/>
      <c r="N108" s="312"/>
      <c r="O108" s="312"/>
      <c r="P108" s="312"/>
      <c r="Q108" s="340"/>
      <c r="R108" s="87"/>
      <c r="S108" s="312"/>
      <c r="T108" s="312"/>
      <c r="U108" s="312"/>
      <c r="V108" s="312"/>
      <c r="W108" s="319"/>
      <c r="X108" s="87"/>
      <c r="Y108" s="312"/>
      <c r="Z108" s="312"/>
      <c r="AA108" s="312"/>
      <c r="AB108" s="312"/>
      <c r="AC108" s="312"/>
      <c r="AD108" s="87"/>
    </row>
    <row r="109" spans="1:30" ht="19.5" customHeight="1" thickBot="1" x14ac:dyDescent="0.25">
      <c r="A109" s="418" t="s">
        <v>1442</v>
      </c>
      <c r="B109" s="312"/>
      <c r="C109" s="312"/>
      <c r="D109" s="61"/>
      <c r="E109" s="61"/>
      <c r="F109" s="437"/>
      <c r="G109" s="418" t="s">
        <v>1442</v>
      </c>
      <c r="H109" s="312"/>
      <c r="I109" s="312"/>
      <c r="J109" s="61"/>
      <c r="K109" s="61"/>
      <c r="L109" s="437"/>
      <c r="M109" s="418" t="s">
        <v>1442</v>
      </c>
      <c r="N109" s="312"/>
      <c r="O109" s="312"/>
      <c r="P109" s="312"/>
      <c r="Q109" s="340"/>
      <c r="R109" s="87"/>
      <c r="S109" s="418" t="s">
        <v>1442</v>
      </c>
      <c r="T109" s="312"/>
      <c r="U109" s="312"/>
      <c r="V109" s="312"/>
      <c r="W109" s="319"/>
      <c r="X109" s="87"/>
      <c r="Y109" s="418" t="s">
        <v>1442</v>
      </c>
      <c r="Z109" s="312"/>
      <c r="AA109" s="312"/>
      <c r="AB109" s="312"/>
      <c r="AC109" s="312"/>
      <c r="AD109" s="87"/>
    </row>
    <row r="110" spans="1:30" ht="19.5" customHeight="1" thickTop="1" thickBot="1" x14ac:dyDescent="0.25">
      <c r="A110" s="325" t="s">
        <v>1311</v>
      </c>
      <c r="B110" s="325" t="s">
        <v>1312</v>
      </c>
      <c r="C110" s="334" t="s">
        <v>1354</v>
      </c>
      <c r="D110" s="334" t="s">
        <v>1443</v>
      </c>
      <c r="E110" s="61"/>
      <c r="F110" s="437"/>
      <c r="G110" s="325" t="s">
        <v>1311</v>
      </c>
      <c r="H110" s="325" t="s">
        <v>1312</v>
      </c>
      <c r="I110" s="334" t="s">
        <v>1354</v>
      </c>
      <c r="J110" s="334" t="s">
        <v>1443</v>
      </c>
      <c r="K110" s="61"/>
      <c r="L110" s="437"/>
      <c r="M110" s="325" t="s">
        <v>1311</v>
      </c>
      <c r="N110" s="325" t="s">
        <v>1312</v>
      </c>
      <c r="O110" s="334" t="s">
        <v>1354</v>
      </c>
      <c r="P110" s="334" t="s">
        <v>1355</v>
      </c>
      <c r="Q110" s="340"/>
      <c r="R110" s="87"/>
      <c r="S110" s="325" t="s">
        <v>1311</v>
      </c>
      <c r="T110" s="325" t="s">
        <v>1312</v>
      </c>
      <c r="U110" s="334" t="s">
        <v>1354</v>
      </c>
      <c r="V110" s="334" t="s">
        <v>1355</v>
      </c>
      <c r="W110" s="319"/>
      <c r="X110" s="87"/>
      <c r="Y110" s="325" t="s">
        <v>1311</v>
      </c>
      <c r="Z110" s="325" t="s">
        <v>1312</v>
      </c>
      <c r="AA110" s="334" t="s">
        <v>1354</v>
      </c>
      <c r="AB110" s="334" t="s">
        <v>1355</v>
      </c>
      <c r="AC110" s="312"/>
      <c r="AD110" s="87"/>
    </row>
    <row r="111" spans="1:30" ht="19.5" customHeight="1" thickTop="1" x14ac:dyDescent="0.2">
      <c r="A111" s="327" t="s">
        <v>1313</v>
      </c>
      <c r="B111" s="328">
        <v>151398.75</v>
      </c>
      <c r="C111" s="328">
        <v>158785.75</v>
      </c>
      <c r="D111" s="328">
        <v>100</v>
      </c>
      <c r="E111" s="61"/>
      <c r="F111" s="437"/>
      <c r="G111" s="327" t="s">
        <v>1313</v>
      </c>
      <c r="H111" s="328">
        <v>122582.5</v>
      </c>
      <c r="I111" s="328">
        <v>124216.25</v>
      </c>
      <c r="J111" s="328">
        <v>100</v>
      </c>
      <c r="K111" s="61"/>
      <c r="L111" s="437"/>
      <c r="M111" s="327" t="s">
        <v>1313</v>
      </c>
      <c r="N111" s="328">
        <v>167482.4</v>
      </c>
      <c r="O111" s="328">
        <v>183415.2</v>
      </c>
      <c r="P111" s="328">
        <v>100</v>
      </c>
      <c r="Q111" s="340"/>
      <c r="R111" s="87"/>
      <c r="S111" s="327" t="s">
        <v>1313</v>
      </c>
      <c r="T111" s="328">
        <v>45429.25</v>
      </c>
      <c r="U111" s="328">
        <v>47006.5</v>
      </c>
      <c r="V111" s="328">
        <v>100</v>
      </c>
      <c r="W111" s="319"/>
      <c r="X111" s="87"/>
      <c r="Y111" s="327" t="s">
        <v>1313</v>
      </c>
      <c r="Z111" s="328">
        <v>66025</v>
      </c>
      <c r="AA111" s="328">
        <v>75209.5</v>
      </c>
      <c r="AB111" s="328">
        <v>100</v>
      </c>
      <c r="AC111" s="312"/>
      <c r="AD111" s="87"/>
    </row>
    <row r="112" spans="1:30" ht="19.5" customHeight="1" x14ac:dyDescent="0.2">
      <c r="A112" s="327" t="s">
        <v>1314</v>
      </c>
      <c r="B112" s="328">
        <v>162339.75</v>
      </c>
      <c r="C112" s="327"/>
      <c r="D112" s="327"/>
      <c r="E112" s="61"/>
      <c r="F112" s="437"/>
      <c r="G112" s="327" t="s">
        <v>1314</v>
      </c>
      <c r="H112" s="328">
        <v>125332.5</v>
      </c>
      <c r="I112" s="327"/>
      <c r="J112" s="327"/>
      <c r="K112" s="61"/>
      <c r="L112" s="437"/>
      <c r="M112" s="327" t="s">
        <v>1314</v>
      </c>
      <c r="N112" s="328">
        <v>185175.4</v>
      </c>
      <c r="O112" s="327"/>
      <c r="P112" s="327"/>
      <c r="Q112" s="340"/>
      <c r="R112" s="87"/>
      <c r="S112" s="327" t="s">
        <v>1314</v>
      </c>
      <c r="T112" s="328">
        <v>65637.25</v>
      </c>
      <c r="U112" s="327"/>
      <c r="V112" s="327"/>
      <c r="W112" s="319"/>
      <c r="X112" s="87"/>
      <c r="Y112" s="327" t="s">
        <v>1314</v>
      </c>
      <c r="Z112" s="328">
        <v>86190</v>
      </c>
      <c r="AA112" s="327"/>
      <c r="AB112" s="327"/>
      <c r="AC112" s="312"/>
      <c r="AD112" s="87"/>
    </row>
    <row r="113" spans="1:30" ht="19.5" customHeight="1" x14ac:dyDescent="0.2">
      <c r="A113" s="327" t="s">
        <v>1315</v>
      </c>
      <c r="B113" s="328">
        <v>162514.75</v>
      </c>
      <c r="C113" s="327"/>
      <c r="D113" s="327"/>
      <c r="E113" s="61"/>
      <c r="F113" s="437"/>
      <c r="G113" s="327" t="s">
        <v>1315</v>
      </c>
      <c r="H113" s="328">
        <v>123770.5</v>
      </c>
      <c r="I113" s="327"/>
      <c r="J113" s="327"/>
      <c r="K113" s="61"/>
      <c r="L113" s="437"/>
      <c r="M113" s="327" t="s">
        <v>1315</v>
      </c>
      <c r="N113" s="328">
        <v>187656.4</v>
      </c>
      <c r="O113" s="327"/>
      <c r="P113" s="327"/>
      <c r="Q113" s="340"/>
      <c r="R113" s="87"/>
      <c r="S113" s="327" t="s">
        <v>1315</v>
      </c>
      <c r="T113" s="328">
        <v>31228.25</v>
      </c>
      <c r="U113" s="327"/>
      <c r="V113" s="327"/>
      <c r="W113" s="319"/>
      <c r="X113" s="87"/>
      <c r="Y113" s="327" t="s">
        <v>1315</v>
      </c>
      <c r="Z113" s="328">
        <v>84068</v>
      </c>
      <c r="AA113" s="327"/>
      <c r="AB113" s="327"/>
      <c r="AC113" s="312"/>
      <c r="AD113" s="87"/>
    </row>
    <row r="114" spans="1:30" ht="19.5" customHeight="1" thickBot="1" x14ac:dyDescent="0.25">
      <c r="A114" s="327" t="s">
        <v>1316</v>
      </c>
      <c r="B114" s="328">
        <v>158889.75</v>
      </c>
      <c r="C114" s="327"/>
      <c r="D114" s="327"/>
      <c r="E114" s="61"/>
      <c r="F114" s="437"/>
      <c r="G114" s="327" t="s">
        <v>1316</v>
      </c>
      <c r="H114" s="328">
        <v>125179.5</v>
      </c>
      <c r="I114" s="327"/>
      <c r="J114" s="327"/>
      <c r="K114" s="61"/>
      <c r="L114" s="437"/>
      <c r="M114" s="327" t="s">
        <v>1316</v>
      </c>
      <c r="N114" s="328">
        <v>177883.4</v>
      </c>
      <c r="O114" s="327"/>
      <c r="P114" s="327"/>
      <c r="Q114" s="340"/>
      <c r="R114" s="87"/>
      <c r="S114" s="327" t="s">
        <v>1316</v>
      </c>
      <c r="T114" s="328">
        <v>45731.25</v>
      </c>
      <c r="U114" s="327"/>
      <c r="V114" s="327"/>
      <c r="W114" s="319"/>
      <c r="X114" s="87"/>
      <c r="Y114" s="327" t="s">
        <v>1316</v>
      </c>
      <c r="Z114" s="328">
        <v>64555</v>
      </c>
      <c r="AA114" s="327"/>
      <c r="AB114" s="327"/>
      <c r="AC114" s="312"/>
      <c r="AD114" s="87"/>
    </row>
    <row r="115" spans="1:30" ht="19.5" customHeight="1" thickBot="1" x14ac:dyDescent="0.25">
      <c r="A115" s="424" t="s">
        <v>1414</v>
      </c>
      <c r="B115" s="421">
        <v>655609.75</v>
      </c>
      <c r="C115" s="421">
        <v>714441.75</v>
      </c>
      <c r="D115" s="421">
        <v>450</v>
      </c>
      <c r="E115" s="61"/>
      <c r="F115" s="437"/>
      <c r="G115" s="424" t="s">
        <v>1414</v>
      </c>
      <c r="H115" s="421">
        <v>654483.5</v>
      </c>
      <c r="I115" s="421">
        <v>667856.5</v>
      </c>
      <c r="J115" s="421">
        <v>538</v>
      </c>
      <c r="K115" s="61"/>
      <c r="L115" s="437"/>
      <c r="M115" s="327" t="s">
        <v>1318</v>
      </c>
      <c r="N115" s="328">
        <v>198878.4</v>
      </c>
      <c r="O115" s="327"/>
      <c r="P115" s="327"/>
      <c r="Q115" s="340"/>
      <c r="R115" s="87"/>
      <c r="S115" s="424" t="s">
        <v>1414</v>
      </c>
      <c r="T115" s="421">
        <v>169718.25</v>
      </c>
      <c r="U115" s="421">
        <v>148159</v>
      </c>
      <c r="V115" s="421">
        <v>315</v>
      </c>
      <c r="W115" s="319"/>
      <c r="X115" s="87"/>
      <c r="Y115" s="424" t="s">
        <v>1414</v>
      </c>
      <c r="Z115" s="421">
        <v>369060</v>
      </c>
      <c r="AA115" s="421">
        <v>364518.25</v>
      </c>
      <c r="AB115" s="421">
        <v>485</v>
      </c>
      <c r="AC115" s="312"/>
      <c r="AD115" s="87"/>
    </row>
    <row r="116" spans="1:30" ht="19.5" customHeight="1" x14ac:dyDescent="0.2">
      <c r="A116" s="327" t="s">
        <v>1415</v>
      </c>
      <c r="B116" s="328">
        <v>700443.75</v>
      </c>
      <c r="C116" s="327"/>
      <c r="D116" s="327"/>
      <c r="E116" s="61"/>
      <c r="F116" s="437"/>
      <c r="G116" s="327" t="s">
        <v>1415</v>
      </c>
      <c r="H116" s="328">
        <v>619715.5</v>
      </c>
      <c r="I116" s="327"/>
      <c r="J116" s="327"/>
      <c r="K116" s="61"/>
      <c r="L116" s="437"/>
      <c r="M116" s="424" t="s">
        <v>1414</v>
      </c>
      <c r="N116" s="421">
        <v>696771.4</v>
      </c>
      <c r="O116" s="421">
        <v>771766.4</v>
      </c>
      <c r="P116" s="421">
        <v>421</v>
      </c>
      <c r="Q116" s="340"/>
      <c r="R116" s="87"/>
      <c r="S116" s="327" t="s">
        <v>1415</v>
      </c>
      <c r="T116" s="328">
        <v>140503.25</v>
      </c>
      <c r="U116" s="327"/>
      <c r="V116" s="327"/>
      <c r="W116" s="319"/>
      <c r="X116" s="87"/>
      <c r="Y116" s="327" t="s">
        <v>1415</v>
      </c>
      <c r="Z116" s="328">
        <v>323369</v>
      </c>
      <c r="AA116" s="327"/>
      <c r="AB116" s="327"/>
      <c r="AC116" s="312"/>
      <c r="AD116" s="87"/>
    </row>
    <row r="117" spans="1:30" ht="19.5" customHeight="1" x14ac:dyDescent="0.2">
      <c r="A117" s="327" t="s">
        <v>1416</v>
      </c>
      <c r="B117" s="328">
        <v>729545.75</v>
      </c>
      <c r="C117" s="327"/>
      <c r="D117" s="327"/>
      <c r="E117" s="61"/>
      <c r="F117" s="437"/>
      <c r="G117" s="327" t="s">
        <v>1416</v>
      </c>
      <c r="H117" s="328">
        <v>702331.5</v>
      </c>
      <c r="I117" s="327"/>
      <c r="J117" s="327"/>
      <c r="K117" s="61"/>
      <c r="L117" s="437"/>
      <c r="M117" s="327" t="s">
        <v>1415</v>
      </c>
      <c r="N117" s="328">
        <v>789891.4</v>
      </c>
      <c r="O117" s="327"/>
      <c r="P117" s="327"/>
      <c r="Q117" s="340"/>
      <c r="R117" s="87"/>
      <c r="S117" s="327" t="s">
        <v>1416</v>
      </c>
      <c r="T117" s="328">
        <v>141554.25</v>
      </c>
      <c r="U117" s="327"/>
      <c r="V117" s="327"/>
      <c r="W117" s="319"/>
      <c r="X117" s="87"/>
      <c r="Y117" s="327" t="s">
        <v>1416</v>
      </c>
      <c r="Z117" s="328">
        <v>358686</v>
      </c>
      <c r="AA117" s="327"/>
      <c r="AB117" s="327"/>
      <c r="AC117" s="312"/>
      <c r="AD117" s="87"/>
    </row>
    <row r="118" spans="1:30" ht="19.5" customHeight="1" thickBot="1" x14ac:dyDescent="0.25">
      <c r="A118" s="425" t="s">
        <v>1417</v>
      </c>
      <c r="B118" s="423">
        <v>772167.75</v>
      </c>
      <c r="C118" s="425"/>
      <c r="D118" s="425"/>
      <c r="E118" s="61"/>
      <c r="F118" s="437"/>
      <c r="G118" s="425" t="s">
        <v>1417</v>
      </c>
      <c r="H118" s="423">
        <v>694895.5</v>
      </c>
      <c r="I118" s="425"/>
      <c r="J118" s="425"/>
      <c r="K118" s="61"/>
      <c r="L118" s="437"/>
      <c r="M118" s="327" t="s">
        <v>1416</v>
      </c>
      <c r="N118" s="328">
        <v>812449.4</v>
      </c>
      <c r="O118" s="327"/>
      <c r="P118" s="327"/>
      <c r="Q118" s="340"/>
      <c r="R118" s="87"/>
      <c r="S118" s="425" t="s">
        <v>1417</v>
      </c>
      <c r="T118" s="423">
        <v>140860.25</v>
      </c>
      <c r="U118" s="425"/>
      <c r="V118" s="425"/>
      <c r="W118" s="319"/>
      <c r="X118" s="87"/>
      <c r="Y118" s="425" t="s">
        <v>1417</v>
      </c>
      <c r="Z118" s="423">
        <v>406958</v>
      </c>
      <c r="AA118" s="425"/>
      <c r="AB118" s="425"/>
      <c r="AC118" s="312"/>
      <c r="AD118" s="87"/>
    </row>
    <row r="119" spans="1:30" ht="19.5" customHeight="1" x14ac:dyDescent="0.2">
      <c r="A119" s="327" t="s">
        <v>1429</v>
      </c>
      <c r="B119" s="328">
        <v>589071.75</v>
      </c>
      <c r="C119" s="328">
        <v>616787.5</v>
      </c>
      <c r="D119" s="328">
        <v>388</v>
      </c>
      <c r="E119" s="61"/>
      <c r="F119" s="437"/>
      <c r="G119" s="327" t="s">
        <v>1429</v>
      </c>
      <c r="H119" s="328">
        <v>514609.5</v>
      </c>
      <c r="I119" s="328">
        <v>497871.25</v>
      </c>
      <c r="J119" s="328">
        <v>401</v>
      </c>
      <c r="K119" s="61"/>
      <c r="L119" s="437"/>
      <c r="M119" s="327" t="s">
        <v>1417</v>
      </c>
      <c r="N119" s="328">
        <v>763297.4</v>
      </c>
      <c r="O119" s="327"/>
      <c r="P119" s="327"/>
      <c r="Q119" s="340"/>
      <c r="R119" s="87"/>
      <c r="S119" s="327" t="s">
        <v>1429</v>
      </c>
      <c r="T119" s="328">
        <v>61233.25</v>
      </c>
      <c r="U119" s="328">
        <v>50644.75</v>
      </c>
      <c r="V119" s="328">
        <v>108</v>
      </c>
      <c r="W119" s="319"/>
      <c r="X119" s="87"/>
      <c r="Y119" s="327" t="s">
        <v>1429</v>
      </c>
      <c r="Z119" s="328">
        <v>48361</v>
      </c>
      <c r="AA119" s="328">
        <v>61529.25</v>
      </c>
      <c r="AB119" s="328">
        <v>82</v>
      </c>
      <c r="AC119" s="312"/>
      <c r="AD119" s="87"/>
    </row>
    <row r="120" spans="1:30" ht="19.5" customHeight="1" thickBot="1" x14ac:dyDescent="0.25">
      <c r="A120" s="327" t="s">
        <v>1430</v>
      </c>
      <c r="B120" s="328">
        <v>619816.75</v>
      </c>
      <c r="C120" s="327"/>
      <c r="D120" s="327"/>
      <c r="E120" s="61"/>
      <c r="F120" s="437"/>
      <c r="G120" s="327" t="s">
        <v>1430</v>
      </c>
      <c r="H120" s="328">
        <v>521816.5</v>
      </c>
      <c r="I120" s="327"/>
      <c r="J120" s="327"/>
      <c r="K120" s="61"/>
      <c r="L120" s="437"/>
      <c r="M120" s="425" t="s">
        <v>1431</v>
      </c>
      <c r="N120" s="423">
        <v>796422.4</v>
      </c>
      <c r="O120" s="425"/>
      <c r="P120" s="425"/>
      <c r="Q120" s="340"/>
      <c r="R120" s="87"/>
      <c r="S120" s="327" t="s">
        <v>1430</v>
      </c>
      <c r="T120" s="328">
        <v>60360.25</v>
      </c>
      <c r="U120" s="327"/>
      <c r="V120" s="327"/>
      <c r="W120" s="319"/>
      <c r="X120" s="87"/>
      <c r="Y120" s="327" t="s">
        <v>1430</v>
      </c>
      <c r="Z120" s="328">
        <v>82789</v>
      </c>
      <c r="AA120" s="327"/>
      <c r="AB120" s="327"/>
      <c r="AC120" s="312"/>
      <c r="AD120" s="87"/>
    </row>
    <row r="121" spans="1:30" ht="19.5" customHeight="1" x14ac:dyDescent="0.2">
      <c r="A121" s="327" t="s">
        <v>1432</v>
      </c>
      <c r="B121" s="328">
        <v>619376.75</v>
      </c>
      <c r="C121" s="327"/>
      <c r="D121" s="327"/>
      <c r="E121" s="61"/>
      <c r="F121" s="437"/>
      <c r="G121" s="327" t="s">
        <v>1432</v>
      </c>
      <c r="H121" s="328">
        <v>485489.5</v>
      </c>
      <c r="I121" s="327"/>
      <c r="J121" s="327"/>
      <c r="K121" s="61"/>
      <c r="L121" s="437"/>
      <c r="M121" s="327" t="s">
        <v>1429</v>
      </c>
      <c r="N121" s="328">
        <v>673328.4</v>
      </c>
      <c r="O121" s="328">
        <v>642254</v>
      </c>
      <c r="P121" s="328">
        <v>350</v>
      </c>
      <c r="Q121" s="340"/>
      <c r="R121" s="87"/>
      <c r="S121" s="327" t="s">
        <v>1432</v>
      </c>
      <c r="T121" s="328">
        <v>53023.25</v>
      </c>
      <c r="U121" s="327"/>
      <c r="V121" s="327"/>
      <c r="W121" s="319"/>
      <c r="X121" s="87"/>
      <c r="Y121" s="327" t="s">
        <v>1432</v>
      </c>
      <c r="Z121" s="328">
        <v>61781</v>
      </c>
      <c r="AA121" s="327"/>
      <c r="AB121" s="327"/>
      <c r="AC121" s="312"/>
      <c r="AD121" s="87"/>
    </row>
    <row r="122" spans="1:30" ht="19.5" customHeight="1" thickBot="1" x14ac:dyDescent="0.25">
      <c r="A122" s="327" t="s">
        <v>1433</v>
      </c>
      <c r="B122" s="328">
        <v>638884.75</v>
      </c>
      <c r="C122" s="327"/>
      <c r="D122" s="327"/>
      <c r="E122" s="87"/>
      <c r="F122" s="437"/>
      <c r="G122" s="327" t="s">
        <v>1433</v>
      </c>
      <c r="H122" s="328">
        <v>469569.5</v>
      </c>
      <c r="I122" s="327"/>
      <c r="J122" s="327"/>
      <c r="K122" s="87"/>
      <c r="L122" s="437"/>
      <c r="M122" s="327" t="s">
        <v>1430</v>
      </c>
      <c r="N122" s="328">
        <v>653669.4</v>
      </c>
      <c r="O122" s="327"/>
      <c r="P122" s="327"/>
      <c r="Q122" s="340"/>
      <c r="R122" s="87"/>
      <c r="S122" s="327" t="s">
        <v>1433</v>
      </c>
      <c r="T122" s="328">
        <v>27962.25</v>
      </c>
      <c r="U122" s="327"/>
      <c r="V122" s="327"/>
      <c r="W122" s="93"/>
      <c r="X122" s="87"/>
      <c r="Y122" s="327" t="s">
        <v>1433</v>
      </c>
      <c r="Z122" s="328">
        <v>53186</v>
      </c>
      <c r="AA122" s="327"/>
      <c r="AB122" s="327"/>
      <c r="AC122" s="312"/>
      <c r="AD122" s="87"/>
    </row>
    <row r="123" spans="1:30" ht="19.5" customHeight="1" x14ac:dyDescent="0.2">
      <c r="A123" s="424" t="s">
        <v>1422</v>
      </c>
      <c r="B123" s="421">
        <v>174360.75</v>
      </c>
      <c r="C123" s="421">
        <v>174525</v>
      </c>
      <c r="D123" s="421">
        <v>110</v>
      </c>
      <c r="E123" s="87"/>
      <c r="F123" s="437"/>
      <c r="G123" s="424" t="s">
        <v>1422</v>
      </c>
      <c r="H123" s="421">
        <v>137575.5</v>
      </c>
      <c r="I123" s="421">
        <v>144052.75</v>
      </c>
      <c r="J123" s="421">
        <v>116</v>
      </c>
      <c r="K123" s="87"/>
      <c r="L123" s="437"/>
      <c r="M123" s="327" t="s">
        <v>1432</v>
      </c>
      <c r="N123" s="328">
        <v>586574.4</v>
      </c>
      <c r="O123" s="327"/>
      <c r="P123" s="327"/>
      <c r="Q123" s="340"/>
      <c r="R123" s="87"/>
      <c r="S123" s="424" t="s">
        <v>1422</v>
      </c>
      <c r="T123" s="421">
        <v>35157.25</v>
      </c>
      <c r="U123" s="421">
        <v>45620.5</v>
      </c>
      <c r="V123" s="421">
        <v>97</v>
      </c>
      <c r="W123" s="93"/>
      <c r="X123" s="87"/>
      <c r="Y123" s="424" t="s">
        <v>1422</v>
      </c>
      <c r="Z123" s="421">
        <v>164953</v>
      </c>
      <c r="AA123" s="421">
        <v>101740.5</v>
      </c>
      <c r="AB123" s="421">
        <v>135</v>
      </c>
      <c r="AC123" s="312"/>
      <c r="AD123" s="87"/>
    </row>
    <row r="124" spans="1:30" ht="19.5" customHeight="1" x14ac:dyDescent="0.2">
      <c r="A124" s="327" t="s">
        <v>1423</v>
      </c>
      <c r="B124" s="328">
        <v>183766.75</v>
      </c>
      <c r="C124" s="327"/>
      <c r="D124" s="327"/>
      <c r="E124" s="87"/>
      <c r="F124" s="437"/>
      <c r="G124" s="327" t="s">
        <v>1423</v>
      </c>
      <c r="H124" s="328">
        <v>137424.5</v>
      </c>
      <c r="I124" s="327"/>
      <c r="J124" s="327"/>
      <c r="K124" s="87"/>
      <c r="L124" s="437"/>
      <c r="M124" s="327" t="s">
        <v>1433</v>
      </c>
      <c r="N124" s="328">
        <v>620272.4</v>
      </c>
      <c r="O124" s="327"/>
      <c r="P124" s="327"/>
      <c r="Q124" s="340"/>
      <c r="R124" s="87"/>
      <c r="S124" s="327" t="s">
        <v>1423</v>
      </c>
      <c r="T124" s="328">
        <v>49158.25</v>
      </c>
      <c r="U124" s="327"/>
      <c r="V124" s="327"/>
      <c r="W124" s="93"/>
      <c r="X124" s="87"/>
      <c r="Y124" s="327" t="s">
        <v>1423</v>
      </c>
      <c r="Z124" s="328">
        <v>87806</v>
      </c>
      <c r="AA124" s="327"/>
      <c r="AB124" s="327"/>
      <c r="AC124" s="312"/>
      <c r="AD124" s="87"/>
    </row>
    <row r="125" spans="1:30" ht="19.5" customHeight="1" thickBot="1" x14ac:dyDescent="0.25">
      <c r="A125" s="327" t="s">
        <v>1424</v>
      </c>
      <c r="B125" s="328">
        <v>174700.75</v>
      </c>
      <c r="C125" s="327"/>
      <c r="D125" s="327"/>
      <c r="E125" s="87"/>
      <c r="F125" s="437"/>
      <c r="G125" s="327" t="s">
        <v>1424</v>
      </c>
      <c r="H125" s="328">
        <v>147601.5</v>
      </c>
      <c r="I125" s="327"/>
      <c r="J125" s="327"/>
      <c r="K125" s="87"/>
      <c r="L125" s="437"/>
      <c r="M125" s="327" t="s">
        <v>1434</v>
      </c>
      <c r="N125" s="328">
        <v>677425.4</v>
      </c>
      <c r="O125" s="327"/>
      <c r="P125" s="327"/>
      <c r="Q125" s="340"/>
      <c r="R125" s="87"/>
      <c r="S125" s="327" t="s">
        <v>1424</v>
      </c>
      <c r="T125" s="328">
        <v>43811.25</v>
      </c>
      <c r="U125" s="327"/>
      <c r="V125" s="327"/>
      <c r="W125" s="93"/>
      <c r="X125" s="87"/>
      <c r="Y125" s="327" t="s">
        <v>1424</v>
      </c>
      <c r="Z125" s="328">
        <v>75990</v>
      </c>
      <c r="AA125" s="327"/>
      <c r="AB125" s="327"/>
      <c r="AC125" s="312"/>
      <c r="AD125" s="87"/>
    </row>
    <row r="126" spans="1:30" ht="19.5" customHeight="1" thickBot="1" x14ac:dyDescent="0.25">
      <c r="A126" s="425" t="s">
        <v>1425</v>
      </c>
      <c r="B126" s="423">
        <v>165271.75</v>
      </c>
      <c r="C126" s="425"/>
      <c r="D126" s="425"/>
      <c r="E126" s="87"/>
      <c r="F126" s="437"/>
      <c r="G126" s="425" t="s">
        <v>1425</v>
      </c>
      <c r="H126" s="423">
        <v>153609.5</v>
      </c>
      <c r="I126" s="425"/>
      <c r="J126" s="425"/>
      <c r="K126" s="87"/>
      <c r="L126" s="437"/>
      <c r="M126" s="424" t="s">
        <v>1422</v>
      </c>
      <c r="N126" s="421">
        <v>219131.4</v>
      </c>
      <c r="O126" s="421">
        <v>196043.2</v>
      </c>
      <c r="P126" s="421">
        <v>107</v>
      </c>
      <c r="Q126" s="340"/>
      <c r="R126" s="87"/>
      <c r="S126" s="425" t="s">
        <v>1425</v>
      </c>
      <c r="T126" s="423">
        <v>54355.25</v>
      </c>
      <c r="U126" s="425"/>
      <c r="V126" s="425"/>
      <c r="W126" s="93"/>
      <c r="X126" s="87"/>
      <c r="Y126" s="425" t="s">
        <v>1425</v>
      </c>
      <c r="Z126" s="423">
        <v>78213</v>
      </c>
      <c r="AA126" s="425"/>
      <c r="AB126" s="425"/>
      <c r="AC126" s="312"/>
      <c r="AD126" s="87"/>
    </row>
    <row r="127" spans="1:30" ht="19.5" customHeight="1" x14ac:dyDescent="0.2">
      <c r="A127" s="327" t="s">
        <v>1339</v>
      </c>
      <c r="B127" s="328">
        <v>-538.25</v>
      </c>
      <c r="C127" s="327"/>
      <c r="D127" s="327"/>
      <c r="E127" s="87"/>
      <c r="F127" s="437"/>
      <c r="G127" s="327" t="s">
        <v>1339</v>
      </c>
      <c r="H127" s="328">
        <v>-20.5</v>
      </c>
      <c r="I127" s="327"/>
      <c r="J127" s="327"/>
      <c r="K127" s="87"/>
      <c r="L127" s="437"/>
      <c r="M127" s="327" t="s">
        <v>1423</v>
      </c>
      <c r="N127" s="328">
        <v>222300.4</v>
      </c>
      <c r="O127" s="327"/>
      <c r="P127" s="327"/>
      <c r="Q127" s="340"/>
      <c r="R127" s="87"/>
      <c r="S127" s="327" t="s">
        <v>1339</v>
      </c>
      <c r="T127" s="328">
        <v>5.25</v>
      </c>
      <c r="U127" s="327"/>
      <c r="V127" s="327"/>
      <c r="W127" s="93"/>
      <c r="X127" s="87"/>
      <c r="Y127" s="327" t="s">
        <v>1339</v>
      </c>
      <c r="Z127" s="328">
        <v>15</v>
      </c>
      <c r="AA127" s="327"/>
      <c r="AB127" s="327"/>
      <c r="AC127" s="312"/>
      <c r="AD127" s="87"/>
    </row>
    <row r="128" spans="1:30" ht="19.5" customHeight="1" x14ac:dyDescent="0.2">
      <c r="A128" s="327" t="s">
        <v>1341</v>
      </c>
      <c r="B128" s="328">
        <v>31.75</v>
      </c>
      <c r="C128" s="327"/>
      <c r="D128" s="327"/>
      <c r="E128" s="87"/>
      <c r="F128" s="437"/>
      <c r="G128" s="327" t="s">
        <v>1341</v>
      </c>
      <c r="H128" s="328">
        <v>111.5</v>
      </c>
      <c r="I128" s="327"/>
      <c r="J128" s="327"/>
      <c r="K128" s="87"/>
      <c r="L128" s="437"/>
      <c r="M128" s="327" t="s">
        <v>1424</v>
      </c>
      <c r="N128" s="328">
        <v>206393.4</v>
      </c>
      <c r="O128" s="327"/>
      <c r="P128" s="327"/>
      <c r="Q128" s="340"/>
      <c r="R128" s="87"/>
      <c r="S128" s="327" t="s">
        <v>1341</v>
      </c>
      <c r="T128" s="328">
        <v>9.25</v>
      </c>
      <c r="U128" s="327"/>
      <c r="V128" s="327"/>
      <c r="W128" s="93"/>
      <c r="X128" s="87"/>
      <c r="Y128" s="327" t="s">
        <v>1341</v>
      </c>
      <c r="Z128" s="328">
        <v>23</v>
      </c>
      <c r="AA128" s="327"/>
      <c r="AB128" s="327"/>
      <c r="AC128" s="312"/>
      <c r="AD128" s="87"/>
    </row>
    <row r="129" spans="1:30" ht="19.5" customHeight="1" x14ac:dyDescent="0.2">
      <c r="A129" s="327" t="s">
        <v>1343</v>
      </c>
      <c r="B129" s="328">
        <v>158.75</v>
      </c>
      <c r="C129" s="327"/>
      <c r="D129" s="327"/>
      <c r="E129" s="87"/>
      <c r="F129" s="437"/>
      <c r="G129" s="327" t="s">
        <v>1343</v>
      </c>
      <c r="H129" s="328">
        <v>98.5</v>
      </c>
      <c r="I129" s="327"/>
      <c r="J129" s="327"/>
      <c r="K129" s="87"/>
      <c r="L129" s="437"/>
      <c r="M129" s="327" t="s">
        <v>1425</v>
      </c>
      <c r="N129" s="328">
        <v>192179.4</v>
      </c>
      <c r="O129" s="327"/>
      <c r="P129" s="327"/>
      <c r="Q129" s="340"/>
      <c r="R129" s="87"/>
      <c r="S129" s="327" t="s">
        <v>1343</v>
      </c>
      <c r="T129" s="328">
        <v>-0.75</v>
      </c>
      <c r="U129" s="327"/>
      <c r="V129" s="327"/>
      <c r="W129" s="93"/>
      <c r="X129" s="87"/>
      <c r="Y129" s="327" t="s">
        <v>1343</v>
      </c>
      <c r="Z129" s="328">
        <v>9</v>
      </c>
      <c r="AA129" s="327"/>
      <c r="AB129" s="327"/>
      <c r="AC129" s="312"/>
      <c r="AD129" s="87"/>
    </row>
    <row r="130" spans="1:30" ht="19.5" customHeight="1" thickBot="1" x14ac:dyDescent="0.25">
      <c r="A130" s="331" t="s">
        <v>1345</v>
      </c>
      <c r="B130" s="332">
        <v>347.75</v>
      </c>
      <c r="C130" s="331"/>
      <c r="D130" s="331"/>
      <c r="E130" s="87"/>
      <c r="F130" s="437"/>
      <c r="G130" s="331" t="s">
        <v>1345</v>
      </c>
      <c r="H130" s="332">
        <v>-189.5</v>
      </c>
      <c r="I130" s="331"/>
      <c r="J130" s="331"/>
      <c r="K130" s="87"/>
      <c r="L130" s="437"/>
      <c r="M130" s="327" t="s">
        <v>1435</v>
      </c>
      <c r="N130" s="328">
        <v>183903.4</v>
      </c>
      <c r="O130" s="327"/>
      <c r="P130" s="327"/>
      <c r="Q130" s="340"/>
      <c r="R130" s="87"/>
      <c r="S130" s="331" t="s">
        <v>1345</v>
      </c>
      <c r="T130" s="332">
        <v>-13.75</v>
      </c>
      <c r="U130" s="331"/>
      <c r="V130" s="331"/>
      <c r="W130" s="93"/>
      <c r="X130" s="87"/>
      <c r="Y130" s="331" t="s">
        <v>1345</v>
      </c>
      <c r="Z130" s="332">
        <v>-47</v>
      </c>
      <c r="AA130" s="331"/>
      <c r="AB130" s="331"/>
      <c r="AC130" s="312"/>
      <c r="AD130" s="87"/>
    </row>
    <row r="131" spans="1:30" ht="19.5" customHeight="1" thickTop="1" x14ac:dyDescent="0.2">
      <c r="A131" s="312"/>
      <c r="B131" s="312"/>
      <c r="C131" s="312"/>
      <c r="D131" s="61"/>
      <c r="E131" s="87"/>
      <c r="F131" s="437"/>
      <c r="G131" s="87"/>
      <c r="H131" s="87"/>
      <c r="I131" s="87"/>
      <c r="J131" s="87"/>
      <c r="K131" s="87"/>
      <c r="L131" s="437"/>
      <c r="M131" s="327" t="s">
        <v>1436</v>
      </c>
      <c r="N131" s="328">
        <v>189121.4</v>
      </c>
      <c r="O131" s="327"/>
      <c r="P131" s="327"/>
      <c r="Q131" s="340"/>
      <c r="R131" s="87"/>
      <c r="S131" s="312"/>
      <c r="T131" s="312"/>
      <c r="U131" s="312"/>
      <c r="V131" s="312"/>
      <c r="W131" s="93"/>
      <c r="X131" s="87"/>
      <c r="Y131" s="87"/>
      <c r="Z131" s="87"/>
      <c r="AA131" s="87"/>
      <c r="AB131" s="87"/>
      <c r="AC131" s="87"/>
      <c r="AD131" s="87"/>
    </row>
    <row r="132" spans="1:30" ht="19.5" customHeight="1" x14ac:dyDescent="0.2">
      <c r="A132" s="87"/>
      <c r="B132" s="87"/>
      <c r="C132" s="87"/>
      <c r="D132" s="87"/>
      <c r="E132" s="87"/>
      <c r="F132" s="437"/>
      <c r="G132" s="87"/>
      <c r="H132" s="87"/>
      <c r="I132" s="87"/>
      <c r="J132" s="87"/>
      <c r="K132" s="87"/>
      <c r="L132" s="437"/>
      <c r="M132" s="327" t="s">
        <v>1437</v>
      </c>
      <c r="N132" s="328">
        <v>197536.4</v>
      </c>
      <c r="O132" s="327"/>
      <c r="P132" s="327"/>
      <c r="Q132" s="340"/>
      <c r="R132" s="87"/>
      <c r="S132" s="87"/>
      <c r="T132" s="87"/>
      <c r="U132" s="87"/>
      <c r="V132" s="87"/>
      <c r="W132" s="93"/>
      <c r="X132" s="87"/>
      <c r="Y132" s="87"/>
      <c r="Z132" s="87"/>
      <c r="AA132" s="87"/>
      <c r="AB132" s="87"/>
      <c r="AC132" s="87"/>
      <c r="AD132" s="87"/>
    </row>
    <row r="133" spans="1:30" ht="19.5" customHeight="1" thickBot="1" x14ac:dyDescent="0.25">
      <c r="A133" s="87"/>
      <c r="B133" s="87"/>
      <c r="C133" s="87"/>
      <c r="D133" s="87"/>
      <c r="E133" s="87"/>
      <c r="F133" s="437"/>
      <c r="G133" s="87"/>
      <c r="H133" s="87"/>
      <c r="I133" s="87"/>
      <c r="J133" s="87"/>
      <c r="K133" s="87"/>
      <c r="L133" s="437"/>
      <c r="M133" s="327" t="s">
        <v>1438</v>
      </c>
      <c r="N133" s="328">
        <v>180100.4</v>
      </c>
      <c r="O133" s="327"/>
      <c r="P133" s="327"/>
      <c r="Q133" s="340"/>
      <c r="R133" s="87"/>
      <c r="S133" s="87"/>
      <c r="T133" s="87"/>
      <c r="U133" s="87"/>
      <c r="V133" s="87"/>
      <c r="W133" s="93"/>
      <c r="X133" s="87"/>
      <c r="Y133" s="87"/>
      <c r="Z133" s="87"/>
      <c r="AA133" s="87"/>
      <c r="AB133" s="87"/>
      <c r="AC133" s="87"/>
      <c r="AD133" s="87"/>
    </row>
    <row r="134" spans="1:30" ht="19.5" customHeight="1" thickBot="1" x14ac:dyDescent="0.25">
      <c r="A134" s="1195" t="s">
        <v>2138</v>
      </c>
      <c r="B134" s="1196"/>
      <c r="C134" s="1019" t="s">
        <v>2108</v>
      </c>
      <c r="D134" s="87"/>
      <c r="E134" s="87"/>
      <c r="F134" s="437"/>
      <c r="G134" s="87"/>
      <c r="H134" s="87"/>
      <c r="I134" s="87"/>
      <c r="J134" s="87"/>
      <c r="K134" s="87"/>
      <c r="L134" s="437"/>
      <c r="M134" s="327" t="s">
        <v>1439</v>
      </c>
      <c r="N134" s="328">
        <v>189051.4</v>
      </c>
      <c r="O134" s="327"/>
      <c r="P134" s="327"/>
      <c r="Q134" s="340"/>
      <c r="R134" s="87"/>
      <c r="S134" s="87"/>
      <c r="T134" s="87"/>
      <c r="U134" s="87"/>
      <c r="V134" s="87"/>
      <c r="W134" s="93"/>
      <c r="X134" s="87"/>
      <c r="Y134" s="87"/>
      <c r="Z134" s="87"/>
      <c r="AA134" s="87"/>
      <c r="AB134" s="87"/>
      <c r="AC134" s="87"/>
      <c r="AD134" s="87"/>
    </row>
    <row r="135" spans="1:30" ht="19.5" customHeight="1" thickBot="1" x14ac:dyDescent="0.25">
      <c r="A135" s="1004" t="s">
        <v>2105</v>
      </c>
      <c r="B135" s="1013" t="s">
        <v>2145</v>
      </c>
      <c r="C135" s="1020" t="s">
        <v>2120</v>
      </c>
      <c r="D135" s="87"/>
      <c r="E135" s="87"/>
      <c r="F135" s="437"/>
      <c r="G135" s="87"/>
      <c r="H135" s="87"/>
      <c r="I135" s="87"/>
      <c r="J135" s="87"/>
      <c r="K135" s="87"/>
      <c r="L135" s="437"/>
      <c r="M135" s="425" t="s">
        <v>1440</v>
      </c>
      <c r="N135" s="423">
        <v>180714.4</v>
      </c>
      <c r="O135" s="425"/>
      <c r="P135" s="425"/>
      <c r="Q135" s="340"/>
      <c r="R135" s="87"/>
      <c r="S135" s="87"/>
      <c r="T135" s="87"/>
      <c r="U135" s="87"/>
      <c r="V135" s="87"/>
      <c r="W135" s="93"/>
      <c r="X135" s="87"/>
      <c r="Y135" s="87"/>
      <c r="Z135" s="87"/>
      <c r="AA135" s="87"/>
      <c r="AB135" s="87"/>
      <c r="AC135" s="87"/>
      <c r="AD135" s="87"/>
    </row>
    <row r="136" spans="1:30" ht="19.5" customHeight="1" thickBot="1" x14ac:dyDescent="0.25">
      <c r="A136" s="1006" t="s">
        <v>2105</v>
      </c>
      <c r="B136" s="1027" t="s">
        <v>2146</v>
      </c>
      <c r="C136" s="1028" t="s">
        <v>2122</v>
      </c>
      <c r="D136" s="87"/>
      <c r="E136" s="87"/>
      <c r="F136" s="437"/>
      <c r="G136" s="87"/>
      <c r="H136" s="87"/>
      <c r="I136" s="87"/>
      <c r="J136" s="87"/>
      <c r="K136" s="87"/>
      <c r="L136" s="437"/>
      <c r="M136" s="327" t="s">
        <v>1339</v>
      </c>
      <c r="N136" s="328">
        <v>183.4</v>
      </c>
      <c r="O136" s="327"/>
      <c r="P136" s="327"/>
      <c r="Q136" s="340"/>
      <c r="R136" s="87"/>
      <c r="S136" s="87"/>
      <c r="T136" s="87"/>
      <c r="U136" s="87"/>
      <c r="V136" s="87"/>
      <c r="W136" s="93"/>
      <c r="X136" s="87"/>
      <c r="Y136" s="87"/>
      <c r="Z136" s="87"/>
      <c r="AA136" s="87"/>
      <c r="AB136" s="87"/>
      <c r="AC136" s="87"/>
      <c r="AD136" s="87"/>
    </row>
    <row r="137" spans="1:30" ht="19.5" customHeight="1" x14ac:dyDescent="0.2">
      <c r="A137" s="87"/>
      <c r="B137" s="87"/>
      <c r="C137" s="87"/>
      <c r="D137" s="87"/>
      <c r="E137" s="87"/>
      <c r="F137" s="437"/>
      <c r="G137" s="87"/>
      <c r="H137" s="87"/>
      <c r="I137" s="87"/>
      <c r="J137" s="87"/>
      <c r="K137" s="87"/>
      <c r="L137" s="437"/>
      <c r="M137" s="327" t="s">
        <v>1341</v>
      </c>
      <c r="N137" s="328">
        <v>58.4</v>
      </c>
      <c r="O137" s="327"/>
      <c r="P137" s="327"/>
      <c r="Q137" s="340"/>
      <c r="R137" s="87"/>
      <c r="S137" s="87"/>
      <c r="T137" s="87"/>
      <c r="U137" s="87"/>
      <c r="V137" s="87"/>
      <c r="W137" s="93"/>
      <c r="X137" s="87"/>
      <c r="Y137" s="87"/>
      <c r="Z137" s="87"/>
      <c r="AA137" s="87"/>
      <c r="AB137" s="87"/>
      <c r="AC137" s="87"/>
      <c r="AD137" s="87"/>
    </row>
    <row r="138" spans="1:30" ht="19.5" customHeight="1" x14ac:dyDescent="0.2">
      <c r="A138" s="87"/>
      <c r="B138" s="87"/>
      <c r="C138" s="87"/>
      <c r="D138" s="87"/>
      <c r="E138" s="87"/>
      <c r="F138" s="437"/>
      <c r="G138" s="87"/>
      <c r="H138" s="87"/>
      <c r="I138" s="87"/>
      <c r="J138" s="87"/>
      <c r="K138" s="87"/>
      <c r="L138" s="437"/>
      <c r="M138" s="327" t="s">
        <v>1343</v>
      </c>
      <c r="N138" s="328">
        <v>-78.599999999999895</v>
      </c>
      <c r="O138" s="327"/>
      <c r="P138" s="327"/>
      <c r="Q138" s="340"/>
      <c r="R138" s="87"/>
      <c r="S138" s="87"/>
      <c r="T138" s="87"/>
      <c r="U138" s="87"/>
      <c r="V138" s="87"/>
      <c r="W138" s="93"/>
      <c r="X138" s="87"/>
      <c r="Y138" s="87"/>
      <c r="Z138" s="87"/>
      <c r="AA138" s="87"/>
      <c r="AB138" s="87"/>
      <c r="AC138" s="87"/>
      <c r="AD138" s="87"/>
    </row>
    <row r="139" spans="1:30" ht="19.5" customHeight="1" x14ac:dyDescent="0.2">
      <c r="A139" s="87"/>
      <c r="B139" s="87"/>
      <c r="C139" s="87"/>
      <c r="D139" s="87"/>
      <c r="E139" s="87"/>
      <c r="F139" s="437"/>
      <c r="G139" s="87"/>
      <c r="H139" s="87"/>
      <c r="I139" s="87"/>
      <c r="J139" s="87"/>
      <c r="K139" s="87"/>
      <c r="L139" s="437"/>
      <c r="M139" s="327" t="s">
        <v>1345</v>
      </c>
      <c r="N139" s="328">
        <v>39.4</v>
      </c>
      <c r="O139" s="327"/>
      <c r="P139" s="327"/>
      <c r="Q139" s="340"/>
      <c r="R139" s="87"/>
      <c r="S139" s="87"/>
      <c r="T139" s="87"/>
      <c r="U139" s="87"/>
      <c r="V139" s="87"/>
      <c r="W139" s="93"/>
      <c r="X139" s="87"/>
      <c r="Y139" s="87"/>
      <c r="Z139" s="87"/>
      <c r="AA139" s="87"/>
      <c r="AB139" s="87"/>
      <c r="AC139" s="87"/>
      <c r="AD139" s="87"/>
    </row>
    <row r="140" spans="1:30" ht="19.5" customHeight="1" thickBot="1" x14ac:dyDescent="0.25">
      <c r="A140" s="87"/>
      <c r="B140" s="87"/>
      <c r="C140" s="87"/>
      <c r="D140" s="87"/>
      <c r="E140" s="87"/>
      <c r="F140" s="437"/>
      <c r="G140" s="87"/>
      <c r="H140" s="87"/>
      <c r="I140" s="87"/>
      <c r="J140" s="87"/>
      <c r="K140" s="87"/>
      <c r="L140" s="437"/>
      <c r="M140" s="331" t="s">
        <v>1441</v>
      </c>
      <c r="N140" s="332">
        <v>-202.6</v>
      </c>
      <c r="O140" s="332"/>
      <c r="P140" s="332"/>
      <c r="Q140" s="340"/>
      <c r="R140" s="87"/>
      <c r="S140" s="87"/>
      <c r="T140" s="87"/>
      <c r="U140" s="87"/>
      <c r="V140" s="87"/>
      <c r="W140" s="93"/>
      <c r="X140" s="87"/>
      <c r="Y140" s="87"/>
      <c r="Z140" s="87"/>
      <c r="AA140" s="87"/>
      <c r="AB140" s="87"/>
      <c r="AC140" s="87"/>
      <c r="AD140" s="87"/>
    </row>
    <row r="141" spans="1:30" ht="19.5" customHeight="1" thickTop="1" x14ac:dyDescent="0.2">
      <c r="A141" s="87"/>
      <c r="B141" s="87"/>
      <c r="C141" s="87"/>
      <c r="D141" s="87"/>
      <c r="E141" s="87"/>
      <c r="F141" s="437"/>
      <c r="G141" s="87"/>
      <c r="H141" s="87"/>
      <c r="I141" s="87"/>
      <c r="J141" s="87"/>
      <c r="K141" s="87"/>
      <c r="L141" s="437"/>
      <c r="M141" s="312"/>
      <c r="N141" s="312"/>
      <c r="O141" s="312"/>
      <c r="P141" s="312"/>
      <c r="Q141" s="340"/>
      <c r="R141" s="87"/>
      <c r="S141" s="87"/>
      <c r="T141" s="87"/>
      <c r="U141" s="87"/>
      <c r="V141" s="87"/>
      <c r="W141" s="93"/>
      <c r="X141" s="87"/>
      <c r="Y141" s="87"/>
      <c r="Z141" s="87"/>
      <c r="AA141" s="87"/>
      <c r="AB141" s="87"/>
      <c r="AC141" s="87"/>
      <c r="AD141" s="87"/>
    </row>
    <row r="142" spans="1:30" ht="19.5" customHeight="1" x14ac:dyDescent="0.2">
      <c r="A142" s="87"/>
      <c r="B142" s="87"/>
      <c r="C142" s="87"/>
      <c r="D142" s="87"/>
      <c r="E142" s="87"/>
      <c r="F142" s="437"/>
      <c r="G142" s="87"/>
      <c r="H142" s="87"/>
      <c r="I142" s="87"/>
      <c r="J142" s="87"/>
      <c r="K142" s="87"/>
      <c r="L142" s="437"/>
      <c r="M142" s="312"/>
      <c r="N142" s="291"/>
      <c r="O142" s="312"/>
      <c r="P142" s="312"/>
      <c r="Q142" s="340"/>
      <c r="R142" s="87"/>
      <c r="S142" s="87"/>
      <c r="T142" s="87"/>
      <c r="U142" s="87"/>
      <c r="V142" s="87"/>
      <c r="W142" s="93"/>
      <c r="X142" s="87"/>
      <c r="Y142" s="87"/>
      <c r="Z142" s="87"/>
      <c r="AA142" s="87"/>
      <c r="AB142" s="87"/>
      <c r="AC142" s="87"/>
      <c r="AD142" s="87"/>
    </row>
    <row r="143" spans="1:30" ht="19.5" customHeight="1" x14ac:dyDescent="0.2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312"/>
      <c r="N143" s="291"/>
      <c r="O143" s="312"/>
      <c r="P143" s="312"/>
      <c r="Q143" s="61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</row>
    <row r="144" spans="1:30" ht="19.5" customHeight="1" x14ac:dyDescent="0.2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312"/>
      <c r="N144" s="291"/>
      <c r="O144" s="291"/>
      <c r="P144" s="291"/>
      <c r="Q144" s="61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</row>
    <row r="145" spans="1:17" x14ac:dyDescent="0.2">
      <c r="A145" s="87"/>
      <c r="B145" s="87"/>
      <c r="C145" s="87"/>
      <c r="M145" s="314"/>
      <c r="N145" s="314"/>
      <c r="O145" s="314"/>
      <c r="P145" s="314"/>
      <c r="Q145" s="8"/>
    </row>
    <row r="146" spans="1:17" ht="15" customHeight="1" x14ac:dyDescent="0.2">
      <c r="A146" s="87"/>
      <c r="B146" s="87"/>
      <c r="C146" s="87"/>
    </row>
    <row r="147" spans="1:17" ht="15" customHeight="1" x14ac:dyDescent="0.2">
      <c r="A147" s="87"/>
      <c r="B147" s="87"/>
      <c r="C147" s="87"/>
    </row>
  </sheetData>
  <mergeCells count="3">
    <mergeCell ref="A1:B1"/>
    <mergeCell ref="A63:B63"/>
    <mergeCell ref="A134:B13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99"/>
  <sheetViews>
    <sheetView topLeftCell="Q66" zoomScale="60" zoomScaleNormal="150" workbookViewId="0">
      <selection activeCell="C103" sqref="C103"/>
    </sheetView>
  </sheetViews>
  <sheetFormatPr baseColWidth="10" defaultColWidth="10.6640625" defaultRowHeight="15" customHeight="1" x14ac:dyDescent="0.2"/>
  <cols>
    <col min="1" max="1" width="26.83203125" customWidth="1"/>
    <col min="2" max="2" width="16.83203125" customWidth="1"/>
    <col min="3" max="3" width="40.83203125" customWidth="1"/>
    <col min="4" max="4" width="33.1640625" customWidth="1"/>
    <col min="5" max="5" width="21.83203125" customWidth="1"/>
    <col min="6" max="6" width="29.83203125" customWidth="1"/>
    <col min="7" max="7" width="34" customWidth="1"/>
    <col min="8" max="8" width="22.83203125" customWidth="1"/>
    <col min="9" max="9" width="19.5" customWidth="1"/>
    <col min="10" max="10" width="40.5" customWidth="1"/>
    <col min="11" max="11" width="35.33203125" customWidth="1"/>
    <col min="12" max="12" width="16.1640625" customWidth="1"/>
    <col min="13" max="13" width="24.6640625" customWidth="1"/>
    <col min="14" max="14" width="28" customWidth="1"/>
    <col min="15" max="15" width="20.33203125" customWidth="1"/>
    <col min="16" max="16" width="29.83203125" customWidth="1"/>
    <col min="17" max="17" width="41.6640625" customWidth="1"/>
    <col min="18" max="18" width="31.1640625" customWidth="1"/>
    <col min="19" max="19" width="22.5" customWidth="1"/>
    <col min="20" max="20" width="25.5" customWidth="1"/>
    <col min="21" max="21" width="26.6640625" customWidth="1"/>
    <col min="22" max="22" width="20.5" customWidth="1"/>
    <col min="23" max="23" width="24.83203125" customWidth="1"/>
    <col min="24" max="24" width="40.83203125" customWidth="1"/>
    <col min="25" max="25" width="31" customWidth="1"/>
    <col min="26" max="26" width="27.1640625" customWidth="1"/>
    <col min="27" max="27" width="34.1640625" customWidth="1"/>
    <col min="28" max="28" width="24.6640625" customWidth="1"/>
    <col min="29" max="29" width="18.83203125" customWidth="1"/>
    <col min="30" max="30" width="17.6640625" customWidth="1"/>
    <col min="31" max="31" width="43" customWidth="1"/>
    <col min="32" max="32" width="30.6640625" customWidth="1"/>
    <col min="33" max="33" width="25.5" customWidth="1"/>
    <col min="34" max="34" width="26.6640625" customWidth="1"/>
    <col min="35" max="35" width="23.83203125" customWidth="1"/>
    <col min="36" max="36" width="29.83203125" customWidth="1"/>
    <col min="37" max="37" width="35.1640625" customWidth="1"/>
    <col min="38" max="38" width="40.33203125" customWidth="1"/>
    <col min="39" max="39" width="29.1640625" customWidth="1"/>
    <col min="40" max="40" width="24.83203125" customWidth="1"/>
  </cols>
  <sheetData>
    <row r="1" spans="1:42" ht="19.5" customHeight="1" x14ac:dyDescent="0.2">
      <c r="A1" s="416" t="s">
        <v>1444</v>
      </c>
      <c r="B1" s="312"/>
      <c r="C1" s="312"/>
      <c r="D1" s="312"/>
      <c r="E1" s="312"/>
      <c r="F1" s="312"/>
      <c r="G1" s="312"/>
      <c r="H1" s="312"/>
      <c r="I1" s="312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</row>
    <row r="2" spans="1:42" ht="19.5" customHeight="1" x14ac:dyDescent="0.2">
      <c r="A2" s="312"/>
      <c r="B2" s="312"/>
      <c r="C2" s="312"/>
      <c r="D2" s="312"/>
      <c r="E2" s="312"/>
      <c r="F2" s="312"/>
      <c r="G2" s="312"/>
      <c r="H2" s="312"/>
      <c r="I2" s="312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</row>
    <row r="3" spans="1:42" ht="19.5" customHeight="1" x14ac:dyDescent="0.2">
      <c r="A3" s="380" t="s">
        <v>1302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</row>
    <row r="4" spans="1:42" ht="19.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</row>
    <row r="5" spans="1:42" ht="19.5" customHeight="1" x14ac:dyDescent="0.2">
      <c r="A5" s="1220" t="s">
        <v>1445</v>
      </c>
      <c r="B5" s="1220"/>
      <c r="C5" s="1220"/>
      <c r="D5" s="87"/>
      <c r="E5" s="87"/>
      <c r="F5" s="87"/>
      <c r="G5" s="87"/>
      <c r="H5" s="87"/>
      <c r="I5" s="87"/>
      <c r="J5" s="87"/>
      <c r="K5" s="419" t="s">
        <v>1446</v>
      </c>
      <c r="L5" s="87"/>
      <c r="M5" s="87"/>
      <c r="N5" s="87"/>
      <c r="O5" s="87"/>
      <c r="P5" s="87"/>
      <c r="Q5" s="87"/>
      <c r="R5" s="87"/>
      <c r="S5" s="87"/>
      <c r="T5" s="87"/>
      <c r="U5" s="419" t="s">
        <v>1446</v>
      </c>
      <c r="V5" s="87"/>
      <c r="W5" s="87"/>
      <c r="X5" s="87"/>
      <c r="Y5" s="87"/>
      <c r="Z5" s="87"/>
      <c r="AA5" s="87"/>
      <c r="AB5" s="87"/>
      <c r="AC5" s="87"/>
      <c r="AD5" s="87"/>
      <c r="AE5" s="419" t="s">
        <v>1446</v>
      </c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</row>
    <row r="6" spans="1:42" ht="19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</row>
    <row r="7" spans="1:42" ht="19.5" customHeight="1" x14ac:dyDescent="0.2">
      <c r="A7" s="419" t="s">
        <v>1411</v>
      </c>
      <c r="B7" s="87"/>
      <c r="C7" s="87"/>
      <c r="D7" s="87"/>
      <c r="E7" s="87"/>
      <c r="F7" s="87"/>
      <c r="G7" s="87"/>
      <c r="H7" s="87"/>
      <c r="I7" s="93"/>
      <c r="J7" s="87"/>
      <c r="K7" s="419" t="s">
        <v>1412</v>
      </c>
      <c r="L7" s="87"/>
      <c r="M7" s="87"/>
      <c r="N7" s="87"/>
      <c r="O7" s="87"/>
      <c r="P7" s="87"/>
      <c r="Q7" s="87"/>
      <c r="R7" s="87"/>
      <c r="S7" s="93"/>
      <c r="T7" s="87"/>
      <c r="U7" s="419" t="s">
        <v>1413</v>
      </c>
      <c r="V7" s="87"/>
      <c r="W7" s="87"/>
      <c r="X7" s="87"/>
      <c r="Y7" s="87"/>
      <c r="Z7" s="87"/>
      <c r="AA7" s="87"/>
      <c r="AB7" s="87"/>
      <c r="AC7" s="93"/>
      <c r="AD7" s="87"/>
      <c r="AE7" s="419" t="s">
        <v>1427</v>
      </c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</row>
    <row r="8" spans="1:42" ht="19.5" customHeight="1" x14ac:dyDescent="0.2">
      <c r="A8" s="87"/>
      <c r="B8" s="87"/>
      <c r="C8" s="87"/>
      <c r="D8" s="87"/>
      <c r="E8" s="87"/>
      <c r="F8" s="87"/>
      <c r="G8" s="87"/>
      <c r="H8" s="87"/>
      <c r="I8" s="93"/>
      <c r="J8" s="87"/>
      <c r="K8" s="87"/>
      <c r="L8" s="87"/>
      <c r="M8" s="87"/>
      <c r="N8" s="87"/>
      <c r="O8" s="87"/>
      <c r="P8" s="87"/>
      <c r="Q8" s="87"/>
      <c r="R8" s="87"/>
      <c r="S8" s="93"/>
      <c r="T8" s="87"/>
      <c r="U8" s="87"/>
      <c r="V8" s="87"/>
      <c r="W8" s="87"/>
      <c r="X8" s="87"/>
      <c r="Y8" s="87"/>
      <c r="Z8" s="87"/>
      <c r="AA8" s="87"/>
      <c r="AB8" s="87"/>
      <c r="AC8" s="93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</row>
    <row r="9" spans="1:42" s="87" customFormat="1" ht="19.5" customHeight="1" x14ac:dyDescent="0.2">
      <c r="A9" s="334" t="s">
        <v>1311</v>
      </c>
      <c r="B9" s="334" t="s">
        <v>1447</v>
      </c>
      <c r="C9" s="334" t="s">
        <v>1448</v>
      </c>
      <c r="D9" s="334" t="s">
        <v>1449</v>
      </c>
      <c r="E9" s="334" t="s">
        <v>1450</v>
      </c>
      <c r="F9" s="334" t="s">
        <v>1451</v>
      </c>
      <c r="G9" s="334" t="s">
        <v>1452</v>
      </c>
      <c r="H9" s="334" t="s">
        <v>1355</v>
      </c>
      <c r="I9" s="319"/>
      <c r="K9" s="325" t="s">
        <v>1311</v>
      </c>
      <c r="L9" s="325" t="s">
        <v>1447</v>
      </c>
      <c r="M9" s="325" t="s">
        <v>1448</v>
      </c>
      <c r="N9" s="325" t="s">
        <v>1449</v>
      </c>
      <c r="O9" s="325" t="s">
        <v>1450</v>
      </c>
      <c r="P9" s="325" t="s">
        <v>1451</v>
      </c>
      <c r="Q9" s="325" t="s">
        <v>1452</v>
      </c>
      <c r="R9" s="325" t="s">
        <v>1355</v>
      </c>
      <c r="S9" s="340"/>
      <c r="U9" s="325" t="s">
        <v>1311</v>
      </c>
      <c r="V9" s="325" t="s">
        <v>1447</v>
      </c>
      <c r="W9" s="325" t="s">
        <v>1448</v>
      </c>
      <c r="X9" s="325" t="s">
        <v>1449</v>
      </c>
      <c r="Y9" s="325" t="s">
        <v>1450</v>
      </c>
      <c r="Z9" s="325" t="s">
        <v>1451</v>
      </c>
      <c r="AA9" s="325" t="s">
        <v>1452</v>
      </c>
      <c r="AB9" s="325" t="s">
        <v>1355</v>
      </c>
      <c r="AC9" s="93"/>
      <c r="AE9" s="325" t="s">
        <v>1311</v>
      </c>
      <c r="AF9" s="325" t="s">
        <v>1447</v>
      </c>
      <c r="AG9" s="325" t="s">
        <v>1448</v>
      </c>
      <c r="AH9" s="325" t="s">
        <v>1449</v>
      </c>
      <c r="AI9" s="325" t="s">
        <v>1450</v>
      </c>
      <c r="AJ9" s="325" t="s">
        <v>1451</v>
      </c>
      <c r="AK9" s="325" t="s">
        <v>1452</v>
      </c>
      <c r="AL9" s="325" t="s">
        <v>1355</v>
      </c>
    </row>
    <row r="10" spans="1:42" ht="19.5" customHeight="1" x14ac:dyDescent="0.2">
      <c r="A10" s="327" t="s">
        <v>1453</v>
      </c>
      <c r="B10" s="387">
        <v>1</v>
      </c>
      <c r="C10" s="328">
        <v>3919137</v>
      </c>
      <c r="D10" s="328">
        <v>3903037.5</v>
      </c>
      <c r="E10" s="328">
        <v>59</v>
      </c>
      <c r="F10" s="328">
        <v>66153.179999999993</v>
      </c>
      <c r="G10" s="328">
        <v>26616.71</v>
      </c>
      <c r="H10" s="328">
        <v>100</v>
      </c>
      <c r="I10" s="319"/>
      <c r="J10" s="87"/>
      <c r="K10" s="327" t="s">
        <v>1453</v>
      </c>
      <c r="L10" s="387">
        <v>1</v>
      </c>
      <c r="M10" s="328">
        <v>92764</v>
      </c>
      <c r="N10" s="328">
        <v>92636.75</v>
      </c>
      <c r="O10" s="328">
        <v>348</v>
      </c>
      <c r="P10" s="328">
        <v>266.2</v>
      </c>
      <c r="Q10" s="328">
        <v>539.16999999999996</v>
      </c>
      <c r="R10" s="328">
        <v>100</v>
      </c>
      <c r="S10" s="340"/>
      <c r="T10" s="87"/>
      <c r="U10" s="327" t="s">
        <v>1453</v>
      </c>
      <c r="V10" s="387">
        <v>1</v>
      </c>
      <c r="W10" s="328">
        <v>163609</v>
      </c>
      <c r="X10" s="328">
        <v>163508.25</v>
      </c>
      <c r="Y10" s="328">
        <v>244</v>
      </c>
      <c r="Z10" s="328">
        <v>670.12</v>
      </c>
      <c r="AA10" s="328">
        <v>272.22000000000003</v>
      </c>
      <c r="AB10" s="328">
        <v>100</v>
      </c>
      <c r="AC10" s="93"/>
      <c r="AD10" s="87"/>
      <c r="AE10" s="327" t="s">
        <v>1453</v>
      </c>
      <c r="AF10" s="328">
        <v>1</v>
      </c>
      <c r="AG10" s="328">
        <v>24805</v>
      </c>
      <c r="AH10" s="328">
        <v>24748.5</v>
      </c>
      <c r="AI10" s="328">
        <v>464</v>
      </c>
      <c r="AJ10" s="328">
        <v>53.34</v>
      </c>
      <c r="AK10" s="328">
        <v>4578.1899999999996</v>
      </c>
      <c r="AL10" s="328">
        <v>100</v>
      </c>
      <c r="AM10" s="87"/>
      <c r="AN10" s="87"/>
      <c r="AO10" s="87"/>
      <c r="AP10" s="87"/>
    </row>
    <row r="11" spans="1:42" ht="19.5" customHeight="1" x14ac:dyDescent="0.2">
      <c r="A11" s="327"/>
      <c r="B11" s="387">
        <v>1</v>
      </c>
      <c r="C11" s="328">
        <v>9117281</v>
      </c>
      <c r="D11" s="328">
        <v>9101181.5</v>
      </c>
      <c r="E11" s="328">
        <v>76</v>
      </c>
      <c r="F11" s="328">
        <v>119752.39</v>
      </c>
      <c r="G11" s="327"/>
      <c r="H11" s="327"/>
      <c r="I11" s="319"/>
      <c r="J11" s="87"/>
      <c r="K11" s="327"/>
      <c r="L11" s="387">
        <v>1</v>
      </c>
      <c r="M11" s="328">
        <v>133106</v>
      </c>
      <c r="N11" s="328">
        <v>132978.75</v>
      </c>
      <c r="O11" s="328">
        <v>264</v>
      </c>
      <c r="P11" s="328">
        <v>503.71</v>
      </c>
      <c r="Q11" s="327"/>
      <c r="R11" s="327"/>
      <c r="S11" s="340"/>
      <c r="T11" s="87"/>
      <c r="U11" s="327"/>
      <c r="V11" s="387">
        <v>1</v>
      </c>
      <c r="W11" s="328">
        <v>89704</v>
      </c>
      <c r="X11" s="328">
        <v>89603.25</v>
      </c>
      <c r="Y11" s="328">
        <v>78</v>
      </c>
      <c r="Z11" s="328">
        <v>1148.76</v>
      </c>
      <c r="AA11" s="327"/>
      <c r="AB11" s="327"/>
      <c r="AC11" s="93"/>
      <c r="AD11" s="87"/>
      <c r="AE11" s="327"/>
      <c r="AF11" s="328">
        <v>1</v>
      </c>
      <c r="AG11" s="328">
        <v>11918</v>
      </c>
      <c r="AH11" s="328">
        <v>11861.5</v>
      </c>
      <c r="AI11" s="328">
        <v>501</v>
      </c>
      <c r="AJ11" s="328">
        <v>23.68</v>
      </c>
      <c r="AK11" s="327"/>
      <c r="AL11" s="327"/>
      <c r="AM11" s="87"/>
      <c r="AN11" s="87"/>
      <c r="AO11" s="87"/>
      <c r="AP11" s="87"/>
    </row>
    <row r="12" spans="1:42" ht="19.5" customHeight="1" x14ac:dyDescent="0.2">
      <c r="A12" s="327"/>
      <c r="B12" s="387">
        <v>1</v>
      </c>
      <c r="C12" s="328">
        <v>1686956</v>
      </c>
      <c r="D12" s="328">
        <v>1670856.5</v>
      </c>
      <c r="E12" s="328">
        <v>91</v>
      </c>
      <c r="F12" s="328">
        <v>18361.060000000001</v>
      </c>
      <c r="G12" s="327"/>
      <c r="H12" s="327"/>
      <c r="I12" s="319"/>
      <c r="J12" s="87"/>
      <c r="K12" s="327"/>
      <c r="L12" s="387">
        <v>1</v>
      </c>
      <c r="M12" s="328">
        <v>171018</v>
      </c>
      <c r="N12" s="328">
        <v>170890.75</v>
      </c>
      <c r="O12" s="328">
        <v>338</v>
      </c>
      <c r="P12" s="328">
        <v>505.59</v>
      </c>
      <c r="Q12" s="327"/>
      <c r="R12" s="327"/>
      <c r="S12" s="340"/>
      <c r="T12" s="87"/>
      <c r="U12" s="327"/>
      <c r="V12" s="387">
        <v>1</v>
      </c>
      <c r="W12" s="328">
        <v>25507</v>
      </c>
      <c r="X12" s="328">
        <v>25406.25</v>
      </c>
      <c r="Y12" s="328">
        <v>286</v>
      </c>
      <c r="Z12" s="328">
        <v>88.83</v>
      </c>
      <c r="AA12" s="327"/>
      <c r="AB12" s="327"/>
      <c r="AC12" s="93"/>
      <c r="AD12" s="87"/>
      <c r="AE12" s="327"/>
      <c r="AF12" s="328">
        <v>1</v>
      </c>
      <c r="AG12" s="328">
        <v>57431</v>
      </c>
      <c r="AH12" s="328">
        <v>57374.5</v>
      </c>
      <c r="AI12" s="328">
        <v>1164</v>
      </c>
      <c r="AJ12" s="328">
        <v>49.29</v>
      </c>
      <c r="AK12" s="327"/>
      <c r="AL12" s="327"/>
      <c r="AM12" s="87"/>
      <c r="AN12" s="87"/>
      <c r="AO12" s="87"/>
      <c r="AP12" s="87"/>
    </row>
    <row r="13" spans="1:42" ht="19.5" customHeight="1" x14ac:dyDescent="0.2">
      <c r="A13" s="327"/>
      <c r="B13" s="387">
        <v>2</v>
      </c>
      <c r="C13" s="328">
        <v>389481</v>
      </c>
      <c r="D13" s="328">
        <v>373381.5</v>
      </c>
      <c r="E13" s="328">
        <v>85</v>
      </c>
      <c r="F13" s="328">
        <v>4392.72</v>
      </c>
      <c r="G13" s="327"/>
      <c r="H13" s="327"/>
      <c r="I13" s="319"/>
      <c r="J13" s="87"/>
      <c r="K13" s="327"/>
      <c r="L13" s="387">
        <v>1</v>
      </c>
      <c r="M13" s="328">
        <v>315400</v>
      </c>
      <c r="N13" s="328">
        <v>315272.75</v>
      </c>
      <c r="O13" s="328">
        <v>441</v>
      </c>
      <c r="P13" s="328">
        <v>714.9</v>
      </c>
      <c r="Q13" s="327"/>
      <c r="R13" s="327"/>
      <c r="S13" s="340"/>
      <c r="T13" s="87"/>
      <c r="U13" s="327"/>
      <c r="V13" s="387">
        <v>1</v>
      </c>
      <c r="W13" s="328">
        <v>33837</v>
      </c>
      <c r="X13" s="328">
        <v>33736.25</v>
      </c>
      <c r="Y13" s="328">
        <v>81</v>
      </c>
      <c r="Z13" s="328">
        <v>416.5</v>
      </c>
      <c r="AA13" s="327"/>
      <c r="AB13" s="327"/>
      <c r="AC13" s="93"/>
      <c r="AD13" s="87"/>
      <c r="AE13" s="327"/>
      <c r="AF13" s="328">
        <v>1</v>
      </c>
      <c r="AG13" s="328">
        <v>26054</v>
      </c>
      <c r="AH13" s="328">
        <v>25997.5</v>
      </c>
      <c r="AI13" s="328">
        <v>1261</v>
      </c>
      <c r="AJ13" s="328">
        <v>20.62</v>
      </c>
      <c r="AK13" s="327"/>
      <c r="AL13" s="327"/>
      <c r="AM13" s="87"/>
      <c r="AN13" s="87"/>
      <c r="AO13" s="87"/>
      <c r="AP13" s="87"/>
    </row>
    <row r="14" spans="1:42" ht="19.5" customHeight="1" x14ac:dyDescent="0.2">
      <c r="A14" s="327"/>
      <c r="B14" s="387">
        <v>2</v>
      </c>
      <c r="C14" s="328">
        <v>2700308</v>
      </c>
      <c r="D14" s="328">
        <v>2684208.5</v>
      </c>
      <c r="E14" s="328">
        <v>119</v>
      </c>
      <c r="F14" s="328">
        <v>22556.37</v>
      </c>
      <c r="G14" s="327"/>
      <c r="H14" s="327"/>
      <c r="I14" s="319"/>
      <c r="J14" s="87"/>
      <c r="K14" s="327"/>
      <c r="L14" s="387">
        <v>2</v>
      </c>
      <c r="M14" s="328">
        <v>3434</v>
      </c>
      <c r="N14" s="328">
        <v>3306.75</v>
      </c>
      <c r="O14" s="328">
        <v>98</v>
      </c>
      <c r="P14" s="328">
        <v>33.74</v>
      </c>
      <c r="Q14" s="327"/>
      <c r="R14" s="327"/>
      <c r="S14" s="340"/>
      <c r="T14" s="87"/>
      <c r="U14" s="327"/>
      <c r="V14" s="387">
        <v>2</v>
      </c>
      <c r="W14" s="328">
        <v>27214</v>
      </c>
      <c r="X14" s="328">
        <v>27113.25</v>
      </c>
      <c r="Y14" s="328">
        <v>558</v>
      </c>
      <c r="Z14" s="328">
        <v>48.59</v>
      </c>
      <c r="AA14" s="327"/>
      <c r="AB14" s="327"/>
      <c r="AC14" s="93"/>
      <c r="AD14" s="87"/>
      <c r="AE14" s="327"/>
      <c r="AF14" s="328">
        <v>2</v>
      </c>
      <c r="AG14" s="328">
        <v>23425</v>
      </c>
      <c r="AH14" s="328">
        <v>23368.5</v>
      </c>
      <c r="AI14" s="328">
        <v>972</v>
      </c>
      <c r="AJ14" s="328">
        <v>24.04</v>
      </c>
      <c r="AK14" s="327"/>
      <c r="AL14" s="327"/>
      <c r="AM14" s="87"/>
      <c r="AN14" s="87"/>
      <c r="AO14" s="87"/>
      <c r="AP14" s="87"/>
    </row>
    <row r="15" spans="1:42" ht="19.5" customHeight="1" x14ac:dyDescent="0.2">
      <c r="A15" s="327"/>
      <c r="B15" s="387">
        <v>2</v>
      </c>
      <c r="C15" s="328">
        <v>2188866</v>
      </c>
      <c r="D15" s="328">
        <v>2172766.5</v>
      </c>
      <c r="E15" s="328">
        <v>117</v>
      </c>
      <c r="F15" s="328">
        <v>18570.650000000001</v>
      </c>
      <c r="G15" s="327"/>
      <c r="H15" s="327"/>
      <c r="I15" s="319"/>
      <c r="J15" s="87"/>
      <c r="K15" s="327"/>
      <c r="L15" s="387">
        <v>2</v>
      </c>
      <c r="M15" s="328">
        <v>61412</v>
      </c>
      <c r="N15" s="328">
        <v>61284.75</v>
      </c>
      <c r="O15" s="328">
        <v>906</v>
      </c>
      <c r="P15" s="328">
        <v>67.64</v>
      </c>
      <c r="Q15" s="327"/>
      <c r="R15" s="327"/>
      <c r="S15" s="340"/>
      <c r="T15" s="87"/>
      <c r="U15" s="327"/>
      <c r="V15" s="387">
        <v>2</v>
      </c>
      <c r="W15" s="328">
        <v>10905</v>
      </c>
      <c r="X15" s="328">
        <v>10804.25</v>
      </c>
      <c r="Y15" s="328">
        <v>188</v>
      </c>
      <c r="Z15" s="328">
        <v>57.47</v>
      </c>
      <c r="AA15" s="327"/>
      <c r="AB15" s="327"/>
      <c r="AC15" s="93"/>
      <c r="AD15" s="87"/>
      <c r="AE15" s="327"/>
      <c r="AF15" s="328">
        <v>2</v>
      </c>
      <c r="AG15" s="328">
        <v>76102</v>
      </c>
      <c r="AH15" s="328">
        <v>76045.5</v>
      </c>
      <c r="AI15" s="328">
        <v>567</v>
      </c>
      <c r="AJ15" s="328">
        <v>134.12</v>
      </c>
      <c r="AK15" s="327"/>
      <c r="AL15" s="327"/>
      <c r="AM15" s="87"/>
      <c r="AN15" s="87"/>
      <c r="AO15" s="87"/>
      <c r="AP15" s="87"/>
    </row>
    <row r="16" spans="1:42" ht="19.5" customHeight="1" x14ac:dyDescent="0.2">
      <c r="A16" s="327"/>
      <c r="B16" s="387">
        <v>3</v>
      </c>
      <c r="C16" s="328">
        <v>1121348</v>
      </c>
      <c r="D16" s="328">
        <v>1105248.5</v>
      </c>
      <c r="E16" s="328">
        <v>108</v>
      </c>
      <c r="F16" s="328">
        <v>10233.780000000001</v>
      </c>
      <c r="G16" s="327"/>
      <c r="H16" s="327"/>
      <c r="I16" s="319"/>
      <c r="J16" s="87"/>
      <c r="K16" s="327"/>
      <c r="L16" s="387">
        <v>2</v>
      </c>
      <c r="M16" s="328">
        <v>26134</v>
      </c>
      <c r="N16" s="328">
        <v>26006.75</v>
      </c>
      <c r="O16" s="328">
        <v>164</v>
      </c>
      <c r="P16" s="328">
        <v>158.58000000000001</v>
      </c>
      <c r="Q16" s="327"/>
      <c r="R16" s="327"/>
      <c r="S16" s="340"/>
      <c r="T16" s="87"/>
      <c r="U16" s="327"/>
      <c r="V16" s="387">
        <v>2</v>
      </c>
      <c r="W16" s="328">
        <v>8885</v>
      </c>
      <c r="X16" s="328">
        <v>8784.25</v>
      </c>
      <c r="Y16" s="328">
        <v>230</v>
      </c>
      <c r="Z16" s="328">
        <v>38.19</v>
      </c>
      <c r="AA16" s="327"/>
      <c r="AB16" s="327"/>
      <c r="AC16" s="93"/>
      <c r="AD16" s="87"/>
      <c r="AE16" s="327"/>
      <c r="AF16" s="328">
        <v>2</v>
      </c>
      <c r="AG16" s="328">
        <v>12516404</v>
      </c>
      <c r="AH16" s="328">
        <v>12516347.5</v>
      </c>
      <c r="AI16" s="328">
        <v>627</v>
      </c>
      <c r="AJ16" s="328">
        <v>19962.28</v>
      </c>
      <c r="AK16" s="327"/>
      <c r="AL16" s="327"/>
      <c r="AM16" s="87"/>
      <c r="AN16" s="87"/>
      <c r="AO16" s="87"/>
      <c r="AP16" s="87"/>
    </row>
    <row r="17" spans="1:42" ht="19.5" customHeight="1" x14ac:dyDescent="0.2">
      <c r="A17" s="327"/>
      <c r="B17" s="387">
        <v>3</v>
      </c>
      <c r="C17" s="328">
        <v>2056915</v>
      </c>
      <c r="D17" s="328">
        <v>2040815.5</v>
      </c>
      <c r="E17" s="328">
        <v>108</v>
      </c>
      <c r="F17" s="328">
        <v>18896.439999999999</v>
      </c>
      <c r="G17" s="327"/>
      <c r="H17" s="327"/>
      <c r="I17" s="319"/>
      <c r="J17" s="87"/>
      <c r="K17" s="327"/>
      <c r="L17" s="387">
        <v>2</v>
      </c>
      <c r="M17" s="328">
        <v>52263</v>
      </c>
      <c r="N17" s="328">
        <v>52135.75</v>
      </c>
      <c r="O17" s="328">
        <v>175</v>
      </c>
      <c r="P17" s="328">
        <v>297.92</v>
      </c>
      <c r="Q17" s="327"/>
      <c r="R17" s="327"/>
      <c r="S17" s="340"/>
      <c r="T17" s="87"/>
      <c r="U17" s="327"/>
      <c r="V17" s="387">
        <v>2</v>
      </c>
      <c r="W17" s="328">
        <v>21330</v>
      </c>
      <c r="X17" s="328">
        <v>21229.25</v>
      </c>
      <c r="Y17" s="328">
        <v>87</v>
      </c>
      <c r="Z17" s="328">
        <v>244.01</v>
      </c>
      <c r="AA17" s="327"/>
      <c r="AB17" s="327"/>
      <c r="AC17" s="93"/>
      <c r="AD17" s="87"/>
      <c r="AE17" s="327"/>
      <c r="AF17" s="328">
        <v>2</v>
      </c>
      <c r="AG17" s="328">
        <v>11562824</v>
      </c>
      <c r="AH17" s="328">
        <v>11562767.5</v>
      </c>
      <c r="AI17" s="328">
        <v>336</v>
      </c>
      <c r="AJ17" s="328">
        <v>34413</v>
      </c>
      <c r="AK17" s="327"/>
      <c r="AL17" s="327"/>
      <c r="AM17" s="87"/>
      <c r="AN17" s="87"/>
      <c r="AO17" s="87"/>
      <c r="AP17" s="87"/>
    </row>
    <row r="18" spans="1:42" ht="19.5" customHeight="1" x14ac:dyDescent="0.2">
      <c r="A18" s="327"/>
      <c r="B18" s="387">
        <v>3</v>
      </c>
      <c r="C18" s="328">
        <v>1405791</v>
      </c>
      <c r="D18" s="328">
        <v>1389691.5</v>
      </c>
      <c r="E18" s="328">
        <v>98</v>
      </c>
      <c r="F18" s="328">
        <v>14180.53</v>
      </c>
      <c r="G18" s="327"/>
      <c r="H18" s="327"/>
      <c r="I18" s="319"/>
      <c r="J18" s="87"/>
      <c r="K18" s="327"/>
      <c r="L18" s="387">
        <v>3</v>
      </c>
      <c r="M18" s="328">
        <v>24996</v>
      </c>
      <c r="N18" s="328">
        <v>24868.75</v>
      </c>
      <c r="O18" s="328">
        <v>17</v>
      </c>
      <c r="P18" s="328">
        <v>1462.87</v>
      </c>
      <c r="Q18" s="327"/>
      <c r="R18" s="327"/>
      <c r="S18" s="340"/>
      <c r="T18" s="87"/>
      <c r="U18" s="327"/>
      <c r="V18" s="387">
        <v>3</v>
      </c>
      <c r="W18" s="328">
        <v>44020</v>
      </c>
      <c r="X18" s="328">
        <v>43919.25</v>
      </c>
      <c r="Y18" s="328">
        <v>708</v>
      </c>
      <c r="Z18" s="328">
        <v>62.03</v>
      </c>
      <c r="AA18" s="327"/>
      <c r="AB18" s="327"/>
      <c r="AC18" s="93"/>
      <c r="AD18" s="87"/>
      <c r="AE18" s="327"/>
      <c r="AF18" s="328">
        <v>3</v>
      </c>
      <c r="AG18" s="328">
        <v>36728</v>
      </c>
      <c r="AH18" s="328">
        <v>36671.5</v>
      </c>
      <c r="AI18" s="328">
        <v>307</v>
      </c>
      <c r="AJ18" s="328">
        <v>119.45</v>
      </c>
      <c r="AK18" s="327"/>
      <c r="AL18" s="327"/>
      <c r="AM18" s="87"/>
      <c r="AN18" s="87"/>
      <c r="AO18" s="87"/>
      <c r="AP18" s="87"/>
    </row>
    <row r="19" spans="1:42" ht="19.5" customHeight="1" x14ac:dyDescent="0.2">
      <c r="A19" s="327"/>
      <c r="B19" s="387">
        <v>3</v>
      </c>
      <c r="C19" s="328">
        <v>1033402</v>
      </c>
      <c r="D19" s="328">
        <v>1017302.5</v>
      </c>
      <c r="E19" s="328">
        <v>86</v>
      </c>
      <c r="F19" s="328">
        <v>11829.1</v>
      </c>
      <c r="G19" s="327"/>
      <c r="H19" s="327"/>
      <c r="I19" s="319"/>
      <c r="J19" s="87"/>
      <c r="K19" s="327"/>
      <c r="L19" s="387">
        <v>3</v>
      </c>
      <c r="M19" s="328">
        <v>116094</v>
      </c>
      <c r="N19" s="328">
        <v>115966.75</v>
      </c>
      <c r="O19" s="328">
        <v>96</v>
      </c>
      <c r="P19" s="328">
        <v>1207.99</v>
      </c>
      <c r="Q19" s="327"/>
      <c r="R19" s="327"/>
      <c r="S19" s="340"/>
      <c r="T19" s="87"/>
      <c r="U19" s="327"/>
      <c r="V19" s="387">
        <v>3</v>
      </c>
      <c r="W19" s="328">
        <v>37047</v>
      </c>
      <c r="X19" s="328">
        <v>36946.25</v>
      </c>
      <c r="Y19" s="328">
        <v>404</v>
      </c>
      <c r="Z19" s="328">
        <v>91.45</v>
      </c>
      <c r="AA19" s="327"/>
      <c r="AB19" s="327"/>
      <c r="AC19" s="93"/>
      <c r="AD19" s="87"/>
      <c r="AE19" s="327"/>
      <c r="AF19" s="328">
        <v>3</v>
      </c>
      <c r="AG19" s="328">
        <v>14135</v>
      </c>
      <c r="AH19" s="328">
        <v>14078.5</v>
      </c>
      <c r="AI19" s="328">
        <v>680</v>
      </c>
      <c r="AJ19" s="328">
        <v>20.7</v>
      </c>
      <c r="AK19" s="327"/>
      <c r="AL19" s="327"/>
      <c r="AM19" s="87"/>
      <c r="AN19" s="87"/>
      <c r="AO19" s="87"/>
      <c r="AP19" s="87"/>
    </row>
    <row r="20" spans="1:42" ht="19.5" customHeight="1" x14ac:dyDescent="0.2">
      <c r="A20" s="327"/>
      <c r="B20" s="387">
        <v>4</v>
      </c>
      <c r="C20" s="328">
        <v>216654</v>
      </c>
      <c r="D20" s="328">
        <v>200554.5</v>
      </c>
      <c r="E20" s="328">
        <v>48</v>
      </c>
      <c r="F20" s="328">
        <v>4178.22</v>
      </c>
      <c r="G20" s="327"/>
      <c r="H20" s="327"/>
      <c r="I20" s="319"/>
      <c r="J20" s="87"/>
      <c r="K20" s="327"/>
      <c r="L20" s="387">
        <v>3</v>
      </c>
      <c r="M20" s="328">
        <v>145518</v>
      </c>
      <c r="N20" s="328">
        <v>145390.75</v>
      </c>
      <c r="O20" s="328">
        <v>166</v>
      </c>
      <c r="P20" s="328">
        <v>875.85</v>
      </c>
      <c r="Q20" s="327"/>
      <c r="R20" s="327"/>
      <c r="S20" s="340"/>
      <c r="T20" s="87"/>
      <c r="U20" s="327"/>
      <c r="V20" s="387">
        <v>3</v>
      </c>
      <c r="W20" s="328">
        <v>18112</v>
      </c>
      <c r="X20" s="328">
        <v>18011.25</v>
      </c>
      <c r="Y20" s="328">
        <v>190</v>
      </c>
      <c r="Z20" s="328">
        <v>94.8</v>
      </c>
      <c r="AA20" s="327"/>
      <c r="AB20" s="327"/>
      <c r="AC20" s="93"/>
      <c r="AD20" s="87"/>
      <c r="AE20" s="327"/>
      <c r="AF20" s="328">
        <v>3</v>
      </c>
      <c r="AG20" s="328">
        <v>73577</v>
      </c>
      <c r="AH20" s="328">
        <v>73520.5</v>
      </c>
      <c r="AI20" s="328">
        <v>690</v>
      </c>
      <c r="AJ20" s="328">
        <v>106.55</v>
      </c>
      <c r="AK20" s="327"/>
      <c r="AL20" s="327"/>
      <c r="AM20" s="87"/>
      <c r="AN20" s="87"/>
      <c r="AO20" s="87"/>
      <c r="AP20" s="87"/>
    </row>
    <row r="21" spans="1:42" ht="19.5" customHeight="1" x14ac:dyDescent="0.2">
      <c r="A21" s="327"/>
      <c r="B21" s="387">
        <v>4</v>
      </c>
      <c r="C21" s="328">
        <v>1945303</v>
      </c>
      <c r="D21" s="328">
        <v>1929203.5</v>
      </c>
      <c r="E21" s="328">
        <v>115</v>
      </c>
      <c r="F21" s="328">
        <v>16775.68</v>
      </c>
      <c r="G21" s="327"/>
      <c r="H21" s="327"/>
      <c r="I21" s="319"/>
      <c r="J21" s="87"/>
      <c r="K21" s="327"/>
      <c r="L21" s="387">
        <v>3</v>
      </c>
      <c r="M21" s="328">
        <v>126128</v>
      </c>
      <c r="N21" s="328">
        <v>126000.75</v>
      </c>
      <c r="O21" s="328">
        <v>336</v>
      </c>
      <c r="P21" s="328">
        <v>375</v>
      </c>
      <c r="Q21" s="327"/>
      <c r="R21" s="327"/>
      <c r="S21" s="340"/>
      <c r="T21" s="87"/>
      <c r="U21" s="327"/>
      <c r="V21" s="387">
        <v>3</v>
      </c>
      <c r="W21" s="328">
        <v>43841</v>
      </c>
      <c r="X21" s="328">
        <v>43740.25</v>
      </c>
      <c r="Y21" s="328">
        <v>143</v>
      </c>
      <c r="Z21" s="328">
        <v>305.88</v>
      </c>
      <c r="AA21" s="327"/>
      <c r="AB21" s="327"/>
      <c r="AC21" s="93"/>
      <c r="AD21" s="87"/>
      <c r="AE21" s="327"/>
      <c r="AF21" s="328">
        <v>3</v>
      </c>
      <c r="AG21" s="328">
        <v>2869</v>
      </c>
      <c r="AH21" s="328">
        <v>2812.5</v>
      </c>
      <c r="AI21" s="328">
        <v>251</v>
      </c>
      <c r="AJ21" s="328">
        <v>11.21</v>
      </c>
      <c r="AK21" s="327"/>
      <c r="AL21" s="327"/>
      <c r="AM21" s="87"/>
      <c r="AN21" s="87"/>
      <c r="AO21" s="87"/>
      <c r="AP21" s="87"/>
    </row>
    <row r="22" spans="1:42" ht="19.5" customHeight="1" x14ac:dyDescent="0.2">
      <c r="A22" s="327"/>
      <c r="B22" s="387">
        <v>4</v>
      </c>
      <c r="C22" s="328">
        <v>1895989</v>
      </c>
      <c r="D22" s="328">
        <v>1879889.5</v>
      </c>
      <c r="E22" s="328">
        <v>128</v>
      </c>
      <c r="F22" s="328">
        <v>14686.64</v>
      </c>
      <c r="G22" s="327"/>
      <c r="H22" s="327"/>
      <c r="I22" s="319"/>
      <c r="J22" s="87"/>
      <c r="K22" s="424" t="s">
        <v>1454</v>
      </c>
      <c r="L22" s="439">
        <v>1</v>
      </c>
      <c r="M22" s="421">
        <v>570353</v>
      </c>
      <c r="N22" s="421">
        <v>570225.75</v>
      </c>
      <c r="O22" s="421">
        <v>439</v>
      </c>
      <c r="P22" s="421">
        <v>1298.92</v>
      </c>
      <c r="Q22" s="421">
        <v>1455.58</v>
      </c>
      <c r="R22" s="421">
        <v>269.97000000000003</v>
      </c>
      <c r="S22" s="340"/>
      <c r="T22" s="87"/>
      <c r="U22" s="424" t="s">
        <v>1454</v>
      </c>
      <c r="V22" s="439">
        <v>1</v>
      </c>
      <c r="W22" s="421">
        <v>95206</v>
      </c>
      <c r="X22" s="421">
        <v>95105.25</v>
      </c>
      <c r="Y22" s="421">
        <v>337</v>
      </c>
      <c r="Z22" s="421">
        <v>282.20999999999998</v>
      </c>
      <c r="AA22" s="421">
        <v>457.04</v>
      </c>
      <c r="AB22" s="421">
        <v>167.9</v>
      </c>
      <c r="AC22" s="93"/>
      <c r="AD22" s="87"/>
      <c r="AE22" s="424" t="s">
        <v>1454</v>
      </c>
      <c r="AF22" s="421">
        <v>1</v>
      </c>
      <c r="AG22" s="421">
        <v>2128291</v>
      </c>
      <c r="AH22" s="421">
        <v>2128234.5</v>
      </c>
      <c r="AI22" s="421">
        <v>714</v>
      </c>
      <c r="AJ22" s="421">
        <v>2980.72</v>
      </c>
      <c r="AK22" s="421">
        <v>9631.41</v>
      </c>
      <c r="AL22" s="421">
        <v>210.38</v>
      </c>
      <c r="AM22" s="87"/>
      <c r="AN22" s="87"/>
      <c r="AO22" s="87"/>
      <c r="AP22" s="87"/>
    </row>
    <row r="23" spans="1:42" ht="19.5" customHeight="1" x14ac:dyDescent="0.2">
      <c r="A23" s="327"/>
      <c r="B23" s="387">
        <v>4</v>
      </c>
      <c r="C23" s="328">
        <v>2741812</v>
      </c>
      <c r="D23" s="328">
        <v>2725712.5</v>
      </c>
      <c r="E23" s="328">
        <v>85</v>
      </c>
      <c r="F23" s="328">
        <v>32067.21</v>
      </c>
      <c r="G23" s="327"/>
      <c r="H23" s="327"/>
      <c r="I23" s="319"/>
      <c r="J23" s="87"/>
      <c r="K23" s="327"/>
      <c r="L23" s="387">
        <v>1</v>
      </c>
      <c r="M23" s="328">
        <v>240210</v>
      </c>
      <c r="N23" s="328">
        <v>240082.75</v>
      </c>
      <c r="O23" s="328">
        <v>330</v>
      </c>
      <c r="P23" s="328">
        <v>727.52</v>
      </c>
      <c r="Q23" s="327"/>
      <c r="R23" s="327"/>
      <c r="S23" s="340"/>
      <c r="T23" s="87"/>
      <c r="U23" s="327"/>
      <c r="V23" s="387">
        <v>1</v>
      </c>
      <c r="W23" s="328">
        <v>86938</v>
      </c>
      <c r="X23" s="328">
        <v>86837.25</v>
      </c>
      <c r="Y23" s="328">
        <v>786</v>
      </c>
      <c r="Z23" s="328">
        <v>110.48</v>
      </c>
      <c r="AA23" s="327"/>
      <c r="AB23" s="327"/>
      <c r="AC23" s="93"/>
      <c r="AD23" s="87"/>
      <c r="AE23" s="327"/>
      <c r="AF23" s="328">
        <v>1</v>
      </c>
      <c r="AG23" s="328">
        <v>298221</v>
      </c>
      <c r="AH23" s="328">
        <v>298164.5</v>
      </c>
      <c r="AI23" s="328">
        <v>92</v>
      </c>
      <c r="AJ23" s="328">
        <v>3240.92</v>
      </c>
      <c r="AK23" s="327"/>
      <c r="AL23" s="327"/>
      <c r="AM23" s="87"/>
      <c r="AN23" s="87"/>
      <c r="AO23" s="87"/>
      <c r="AP23" s="87"/>
    </row>
    <row r="24" spans="1:42" ht="19.5" customHeight="1" x14ac:dyDescent="0.2">
      <c r="A24" s="424" t="s">
        <v>1454</v>
      </c>
      <c r="B24" s="439">
        <v>1</v>
      </c>
      <c r="C24" s="421">
        <v>3057656</v>
      </c>
      <c r="D24" s="421">
        <v>3041556.5</v>
      </c>
      <c r="E24" s="421">
        <v>86</v>
      </c>
      <c r="F24" s="421">
        <v>35366.94</v>
      </c>
      <c r="G24" s="421">
        <v>40117.440000000002</v>
      </c>
      <c r="H24" s="421">
        <v>150.72</v>
      </c>
      <c r="I24" s="319"/>
      <c r="J24" s="87"/>
      <c r="K24" s="327"/>
      <c r="L24" s="387">
        <v>1</v>
      </c>
      <c r="M24" s="328">
        <v>868966</v>
      </c>
      <c r="N24" s="328">
        <v>868838.75</v>
      </c>
      <c r="O24" s="328">
        <v>435</v>
      </c>
      <c r="P24" s="328">
        <v>1997.33</v>
      </c>
      <c r="Q24" s="327"/>
      <c r="R24" s="327"/>
      <c r="S24" s="340"/>
      <c r="T24" s="87"/>
      <c r="U24" s="327"/>
      <c r="V24" s="387">
        <v>1</v>
      </c>
      <c r="W24" s="328">
        <v>62290</v>
      </c>
      <c r="X24" s="328">
        <v>62189.25</v>
      </c>
      <c r="Y24" s="328">
        <v>179</v>
      </c>
      <c r="Z24" s="328">
        <v>347.43</v>
      </c>
      <c r="AA24" s="327"/>
      <c r="AB24" s="327"/>
      <c r="AC24" s="93"/>
      <c r="AD24" s="87"/>
      <c r="AE24" s="327"/>
      <c r="AF24" s="328">
        <v>1</v>
      </c>
      <c r="AG24" s="328">
        <v>1054813</v>
      </c>
      <c r="AH24" s="328">
        <v>1054756.5</v>
      </c>
      <c r="AI24" s="328">
        <v>693</v>
      </c>
      <c r="AJ24" s="328">
        <v>1522.02</v>
      </c>
      <c r="AK24" s="327"/>
      <c r="AL24" s="327"/>
      <c r="AM24" s="87"/>
      <c r="AN24" s="87"/>
      <c r="AO24" s="87"/>
      <c r="AP24" s="87"/>
    </row>
    <row r="25" spans="1:42" ht="19.5" customHeight="1" x14ac:dyDescent="0.2">
      <c r="A25" s="327"/>
      <c r="B25" s="387">
        <v>1</v>
      </c>
      <c r="C25" s="328">
        <v>1394891</v>
      </c>
      <c r="D25" s="328">
        <v>1378791.5</v>
      </c>
      <c r="E25" s="328">
        <v>39</v>
      </c>
      <c r="F25" s="328">
        <v>35353.629999999997</v>
      </c>
      <c r="G25" s="327"/>
      <c r="H25" s="327"/>
      <c r="I25" s="319"/>
      <c r="J25" s="87"/>
      <c r="K25" s="327"/>
      <c r="L25" s="387">
        <v>1</v>
      </c>
      <c r="M25" s="328">
        <v>152711</v>
      </c>
      <c r="N25" s="328">
        <v>152583.75</v>
      </c>
      <c r="O25" s="328">
        <v>74</v>
      </c>
      <c r="P25" s="328">
        <v>2061.94</v>
      </c>
      <c r="Q25" s="327"/>
      <c r="R25" s="327"/>
      <c r="S25" s="340"/>
      <c r="T25" s="87"/>
      <c r="U25" s="327"/>
      <c r="V25" s="387">
        <v>1</v>
      </c>
      <c r="W25" s="328">
        <v>131802</v>
      </c>
      <c r="X25" s="328">
        <v>131701.25</v>
      </c>
      <c r="Y25" s="328">
        <v>498</v>
      </c>
      <c r="Z25" s="328">
        <v>264.45999999999998</v>
      </c>
      <c r="AA25" s="327"/>
      <c r="AB25" s="327"/>
      <c r="AC25" s="93"/>
      <c r="AD25" s="87"/>
      <c r="AE25" s="327"/>
      <c r="AF25" s="328">
        <v>1</v>
      </c>
      <c r="AG25" s="328">
        <v>222477</v>
      </c>
      <c r="AH25" s="328">
        <v>222420.5</v>
      </c>
      <c r="AI25" s="328">
        <v>459</v>
      </c>
      <c r="AJ25" s="328">
        <v>484.58</v>
      </c>
      <c r="AK25" s="327"/>
      <c r="AL25" s="327"/>
      <c r="AM25" s="87"/>
      <c r="AN25" s="87"/>
      <c r="AO25" s="87"/>
      <c r="AP25" s="87"/>
    </row>
    <row r="26" spans="1:42" ht="19.5" customHeight="1" x14ac:dyDescent="0.2">
      <c r="A26" s="327"/>
      <c r="B26" s="387">
        <v>1</v>
      </c>
      <c r="C26" s="328">
        <v>1993867</v>
      </c>
      <c r="D26" s="328">
        <v>1977767.5</v>
      </c>
      <c r="E26" s="328">
        <v>32</v>
      </c>
      <c r="F26" s="328">
        <v>61805.23</v>
      </c>
      <c r="G26" s="327"/>
      <c r="H26" s="327"/>
      <c r="I26" s="319"/>
      <c r="J26" s="87"/>
      <c r="K26" s="327"/>
      <c r="L26" s="387">
        <v>2</v>
      </c>
      <c r="M26" s="328">
        <v>238891</v>
      </c>
      <c r="N26" s="328">
        <v>238763.75</v>
      </c>
      <c r="O26" s="328">
        <v>381</v>
      </c>
      <c r="P26" s="328">
        <v>626.67999999999995</v>
      </c>
      <c r="Q26" s="327"/>
      <c r="R26" s="327"/>
      <c r="S26" s="340"/>
      <c r="T26" s="87"/>
      <c r="U26" s="327"/>
      <c r="V26" s="387">
        <v>2</v>
      </c>
      <c r="W26" s="328">
        <v>72678</v>
      </c>
      <c r="X26" s="328">
        <v>72577.25</v>
      </c>
      <c r="Y26" s="328">
        <v>80</v>
      </c>
      <c r="Z26" s="328">
        <v>907.22</v>
      </c>
      <c r="AA26" s="327"/>
      <c r="AB26" s="327"/>
      <c r="AC26" s="93"/>
      <c r="AD26" s="87"/>
      <c r="AE26" s="327"/>
      <c r="AF26" s="328">
        <v>2</v>
      </c>
      <c r="AG26" s="328">
        <v>3324702</v>
      </c>
      <c r="AH26" s="328">
        <v>3324645.5</v>
      </c>
      <c r="AI26" s="328">
        <v>490</v>
      </c>
      <c r="AJ26" s="328">
        <v>6784.99</v>
      </c>
      <c r="AK26" s="327"/>
      <c r="AL26" s="327"/>
      <c r="AM26" s="87"/>
      <c r="AN26" s="87"/>
      <c r="AO26" s="87"/>
      <c r="AP26" s="87"/>
    </row>
    <row r="27" spans="1:42" ht="19.5" customHeight="1" x14ac:dyDescent="0.2">
      <c r="A27" s="327"/>
      <c r="B27" s="387">
        <v>2</v>
      </c>
      <c r="C27" s="328">
        <v>694837</v>
      </c>
      <c r="D27" s="328">
        <v>678737.5</v>
      </c>
      <c r="E27" s="328">
        <v>48</v>
      </c>
      <c r="F27" s="328">
        <v>14140.36</v>
      </c>
      <c r="G27" s="327"/>
      <c r="H27" s="327"/>
      <c r="I27" s="319"/>
      <c r="J27" s="87"/>
      <c r="K27" s="327"/>
      <c r="L27" s="387">
        <v>2</v>
      </c>
      <c r="M27" s="328">
        <v>1015309</v>
      </c>
      <c r="N27" s="328">
        <v>1015181.75</v>
      </c>
      <c r="O27" s="328">
        <v>702</v>
      </c>
      <c r="P27" s="328">
        <v>1446.13</v>
      </c>
      <c r="Q27" s="327"/>
      <c r="R27" s="327"/>
      <c r="S27" s="340"/>
      <c r="T27" s="87"/>
      <c r="U27" s="327"/>
      <c r="V27" s="387">
        <v>2</v>
      </c>
      <c r="W27" s="328">
        <v>88851</v>
      </c>
      <c r="X27" s="328">
        <v>88750.25</v>
      </c>
      <c r="Y27" s="328">
        <v>112</v>
      </c>
      <c r="Z27" s="328">
        <v>792.41</v>
      </c>
      <c r="AA27" s="327"/>
      <c r="AB27" s="327"/>
      <c r="AC27" s="93"/>
      <c r="AD27" s="87"/>
      <c r="AE27" s="327"/>
      <c r="AF27" s="328">
        <v>2</v>
      </c>
      <c r="AG27" s="328">
        <v>3899592</v>
      </c>
      <c r="AH27" s="328">
        <v>3899535.5</v>
      </c>
      <c r="AI27" s="328">
        <v>682</v>
      </c>
      <c r="AJ27" s="328">
        <v>5717.79</v>
      </c>
      <c r="AK27" s="327"/>
      <c r="AL27" s="327"/>
      <c r="AM27" s="87"/>
      <c r="AN27" s="87"/>
      <c r="AO27" s="87"/>
      <c r="AP27" s="87"/>
    </row>
    <row r="28" spans="1:42" ht="19.5" customHeight="1" x14ac:dyDescent="0.2">
      <c r="A28" s="327"/>
      <c r="B28" s="387">
        <v>2</v>
      </c>
      <c r="C28" s="328">
        <v>2131780</v>
      </c>
      <c r="D28" s="328">
        <v>2115680.5</v>
      </c>
      <c r="E28" s="328">
        <v>79</v>
      </c>
      <c r="F28" s="328">
        <v>26780.77</v>
      </c>
      <c r="G28" s="327"/>
      <c r="H28" s="327"/>
      <c r="I28" s="319"/>
      <c r="J28" s="87"/>
      <c r="K28" s="327"/>
      <c r="L28" s="387">
        <v>2</v>
      </c>
      <c r="M28" s="328">
        <v>1686898</v>
      </c>
      <c r="N28" s="328">
        <v>1686770.75</v>
      </c>
      <c r="O28" s="328">
        <v>701</v>
      </c>
      <c r="P28" s="328">
        <v>2406.2399999999998</v>
      </c>
      <c r="Q28" s="327"/>
      <c r="R28" s="327"/>
      <c r="S28" s="340"/>
      <c r="T28" s="87"/>
      <c r="U28" s="327"/>
      <c r="V28" s="387">
        <v>2</v>
      </c>
      <c r="W28" s="328">
        <v>46088</v>
      </c>
      <c r="X28" s="328">
        <v>45987.25</v>
      </c>
      <c r="Y28" s="328">
        <v>82</v>
      </c>
      <c r="Z28" s="328">
        <v>560.82000000000005</v>
      </c>
      <c r="AA28" s="327"/>
      <c r="AB28" s="327"/>
      <c r="AC28" s="93"/>
      <c r="AD28" s="87"/>
      <c r="AE28" s="327"/>
      <c r="AF28" s="328">
        <v>2</v>
      </c>
      <c r="AG28" s="328">
        <v>18664186</v>
      </c>
      <c r="AH28" s="328">
        <v>18664129.5</v>
      </c>
      <c r="AI28" s="328">
        <v>930</v>
      </c>
      <c r="AJ28" s="328">
        <v>20068.96</v>
      </c>
      <c r="AK28" s="327"/>
      <c r="AL28" s="327"/>
      <c r="AM28" s="87"/>
      <c r="AN28" s="87"/>
      <c r="AO28" s="87"/>
      <c r="AP28" s="87"/>
    </row>
    <row r="29" spans="1:42" ht="19.5" customHeight="1" x14ac:dyDescent="0.2">
      <c r="A29" s="327"/>
      <c r="B29" s="387">
        <v>2</v>
      </c>
      <c r="C29" s="328">
        <v>2561559</v>
      </c>
      <c r="D29" s="328">
        <v>2545459.5</v>
      </c>
      <c r="E29" s="328">
        <v>50</v>
      </c>
      <c r="F29" s="328">
        <v>50909.19</v>
      </c>
      <c r="G29" s="327"/>
      <c r="H29" s="327"/>
      <c r="I29" s="319"/>
      <c r="J29" s="87"/>
      <c r="K29" s="327"/>
      <c r="L29" s="387">
        <v>2</v>
      </c>
      <c r="M29" s="328">
        <v>765651</v>
      </c>
      <c r="N29" s="328">
        <v>765523.75</v>
      </c>
      <c r="O29" s="328">
        <v>585</v>
      </c>
      <c r="P29" s="328">
        <v>1308.5899999999999</v>
      </c>
      <c r="Q29" s="327"/>
      <c r="R29" s="327"/>
      <c r="S29" s="340"/>
      <c r="T29" s="87"/>
      <c r="U29" s="327"/>
      <c r="V29" s="387">
        <v>2</v>
      </c>
      <c r="W29" s="328">
        <v>136186</v>
      </c>
      <c r="X29" s="328">
        <v>136085.25</v>
      </c>
      <c r="Y29" s="328">
        <v>209</v>
      </c>
      <c r="Z29" s="328">
        <v>651.13</v>
      </c>
      <c r="AA29" s="327"/>
      <c r="AB29" s="327"/>
      <c r="AC29" s="93"/>
      <c r="AD29" s="87"/>
      <c r="AE29" s="327"/>
      <c r="AF29" s="328">
        <v>2</v>
      </c>
      <c r="AG29" s="328">
        <v>30486650</v>
      </c>
      <c r="AH29" s="328">
        <v>30486593.5</v>
      </c>
      <c r="AI29" s="328">
        <v>542</v>
      </c>
      <c r="AJ29" s="328">
        <v>56248.33</v>
      </c>
      <c r="AK29" s="327"/>
      <c r="AL29" s="327"/>
      <c r="AM29" s="87"/>
      <c r="AN29" s="87"/>
      <c r="AO29" s="87"/>
      <c r="AP29" s="87"/>
    </row>
    <row r="30" spans="1:42" ht="19.5" customHeight="1" x14ac:dyDescent="0.2">
      <c r="A30" s="327"/>
      <c r="B30" s="387">
        <v>3</v>
      </c>
      <c r="C30" s="328">
        <v>809205</v>
      </c>
      <c r="D30" s="328">
        <v>793105.5</v>
      </c>
      <c r="E30" s="328">
        <v>64</v>
      </c>
      <c r="F30" s="328">
        <v>12392.27</v>
      </c>
      <c r="G30" s="327"/>
      <c r="H30" s="327"/>
      <c r="I30" s="319"/>
      <c r="J30" s="87"/>
      <c r="K30" s="327"/>
      <c r="L30" s="387">
        <v>3</v>
      </c>
      <c r="M30" s="328">
        <v>73330</v>
      </c>
      <c r="N30" s="328">
        <v>73202.75</v>
      </c>
      <c r="O30" s="328">
        <v>53</v>
      </c>
      <c r="P30" s="328">
        <v>1381.18</v>
      </c>
      <c r="Q30" s="327"/>
      <c r="R30" s="327"/>
      <c r="S30" s="340"/>
      <c r="T30" s="87"/>
      <c r="U30" s="327"/>
      <c r="V30" s="387">
        <v>3</v>
      </c>
      <c r="W30" s="328">
        <v>247960</v>
      </c>
      <c r="X30" s="328">
        <v>247859.25</v>
      </c>
      <c r="Y30" s="328">
        <v>310</v>
      </c>
      <c r="Z30" s="328">
        <v>799.55</v>
      </c>
      <c r="AA30" s="327"/>
      <c r="AB30" s="327"/>
      <c r="AC30" s="93"/>
      <c r="AD30" s="87"/>
      <c r="AE30" s="327"/>
      <c r="AF30" s="328">
        <v>3</v>
      </c>
      <c r="AG30" s="328">
        <v>8733684</v>
      </c>
      <c r="AH30" s="328">
        <v>8733627.5</v>
      </c>
      <c r="AI30" s="328">
        <v>915</v>
      </c>
      <c r="AJ30" s="328">
        <v>9544.9500000000007</v>
      </c>
      <c r="AK30" s="327"/>
      <c r="AL30" s="327"/>
      <c r="AM30" s="87"/>
      <c r="AN30" s="87"/>
      <c r="AO30" s="87"/>
      <c r="AP30" s="87"/>
    </row>
    <row r="31" spans="1:42" ht="19.5" customHeight="1" x14ac:dyDescent="0.2">
      <c r="A31" s="327"/>
      <c r="B31" s="387">
        <v>3</v>
      </c>
      <c r="C31" s="328">
        <v>2568093</v>
      </c>
      <c r="D31" s="328">
        <v>2551993.5</v>
      </c>
      <c r="E31" s="328">
        <v>84</v>
      </c>
      <c r="F31" s="328">
        <v>30380.880000000001</v>
      </c>
      <c r="G31" s="327"/>
      <c r="H31" s="327"/>
      <c r="I31" s="319"/>
      <c r="J31" s="87"/>
      <c r="K31" s="327"/>
      <c r="L31" s="387">
        <v>3</v>
      </c>
      <c r="M31" s="328">
        <v>512766</v>
      </c>
      <c r="N31" s="328">
        <v>512638.75</v>
      </c>
      <c r="O31" s="328">
        <v>577</v>
      </c>
      <c r="P31" s="328">
        <v>888.46</v>
      </c>
      <c r="Q31" s="327"/>
      <c r="R31" s="327"/>
      <c r="S31" s="340"/>
      <c r="T31" s="87"/>
      <c r="U31" s="327"/>
      <c r="V31" s="387">
        <v>3</v>
      </c>
      <c r="W31" s="328">
        <v>44899</v>
      </c>
      <c r="X31" s="328">
        <v>44798.25</v>
      </c>
      <c r="Y31" s="328">
        <v>371</v>
      </c>
      <c r="Z31" s="328">
        <v>120.75</v>
      </c>
      <c r="AA31" s="327"/>
      <c r="AB31" s="327"/>
      <c r="AC31" s="93"/>
      <c r="AD31" s="87"/>
      <c r="AE31" s="327"/>
      <c r="AF31" s="328">
        <v>3</v>
      </c>
      <c r="AG31" s="328">
        <v>75383</v>
      </c>
      <c r="AH31" s="328">
        <v>75326.5</v>
      </c>
      <c r="AI31" s="328">
        <v>725</v>
      </c>
      <c r="AJ31" s="328">
        <v>103.9</v>
      </c>
      <c r="AK31" s="327"/>
      <c r="AL31" s="327"/>
      <c r="AM31" s="87"/>
      <c r="AN31" s="87"/>
      <c r="AO31" s="87"/>
      <c r="AP31" s="87"/>
    </row>
    <row r="32" spans="1:42" ht="19.5" customHeight="1" x14ac:dyDescent="0.2">
      <c r="A32" s="327"/>
      <c r="B32" s="387">
        <v>3</v>
      </c>
      <c r="C32" s="328">
        <v>1903443</v>
      </c>
      <c r="D32" s="328">
        <v>1887343.5</v>
      </c>
      <c r="E32" s="328">
        <v>42</v>
      </c>
      <c r="F32" s="328">
        <v>44936.75</v>
      </c>
      <c r="G32" s="327"/>
      <c r="H32" s="327"/>
      <c r="I32" s="319"/>
      <c r="J32" s="87"/>
      <c r="K32" s="327"/>
      <c r="L32" s="387">
        <v>3</v>
      </c>
      <c r="M32" s="328">
        <v>433766</v>
      </c>
      <c r="N32" s="328">
        <v>433638.75</v>
      </c>
      <c r="O32" s="328">
        <v>377</v>
      </c>
      <c r="P32" s="328">
        <v>1150.24</v>
      </c>
      <c r="Q32" s="327"/>
      <c r="R32" s="327"/>
      <c r="S32" s="340"/>
      <c r="T32" s="87"/>
      <c r="U32" s="327"/>
      <c r="V32" s="387">
        <v>3</v>
      </c>
      <c r="W32" s="328">
        <v>114022</v>
      </c>
      <c r="X32" s="328">
        <v>113921.25</v>
      </c>
      <c r="Y32" s="328">
        <v>230</v>
      </c>
      <c r="Z32" s="328">
        <v>495.31</v>
      </c>
      <c r="AA32" s="327"/>
      <c r="AB32" s="327"/>
      <c r="AC32" s="93"/>
      <c r="AD32" s="87"/>
      <c r="AE32" s="327"/>
      <c r="AF32" s="328">
        <v>3</v>
      </c>
      <c r="AG32" s="328">
        <v>1514004</v>
      </c>
      <c r="AH32" s="328">
        <v>1513947.5</v>
      </c>
      <c r="AI32" s="328">
        <v>175</v>
      </c>
      <c r="AJ32" s="328">
        <v>8651.1299999999992</v>
      </c>
      <c r="AK32" s="327"/>
      <c r="AL32" s="327"/>
      <c r="AM32" s="87"/>
      <c r="AN32" s="87"/>
      <c r="AO32" s="87"/>
      <c r="AP32" s="87"/>
    </row>
    <row r="33" spans="1:42" ht="19.5" customHeight="1" x14ac:dyDescent="0.2">
      <c r="A33" s="327"/>
      <c r="B33" s="387">
        <v>4</v>
      </c>
      <c r="C33" s="328">
        <v>1023562</v>
      </c>
      <c r="D33" s="328">
        <v>1007462.5</v>
      </c>
      <c r="E33" s="328">
        <v>56</v>
      </c>
      <c r="F33" s="328">
        <v>17990.400000000001</v>
      </c>
      <c r="G33" s="327"/>
      <c r="H33" s="327"/>
      <c r="I33" s="319"/>
      <c r="J33" s="87"/>
      <c r="K33" s="425"/>
      <c r="L33" s="440">
        <v>3</v>
      </c>
      <c r="M33" s="423">
        <v>1178278</v>
      </c>
      <c r="N33" s="423">
        <v>1178150.75</v>
      </c>
      <c r="O33" s="423">
        <v>542</v>
      </c>
      <c r="P33" s="423">
        <v>2173.71</v>
      </c>
      <c r="Q33" s="425"/>
      <c r="R33" s="425"/>
      <c r="S33" s="340"/>
      <c r="T33" s="87"/>
      <c r="U33" s="425"/>
      <c r="V33" s="440">
        <v>3</v>
      </c>
      <c r="W33" s="423">
        <v>64416</v>
      </c>
      <c r="X33" s="423">
        <v>64315.25</v>
      </c>
      <c r="Y33" s="423">
        <v>421</v>
      </c>
      <c r="Z33" s="423">
        <v>152.77000000000001</v>
      </c>
      <c r="AA33" s="425"/>
      <c r="AB33" s="425"/>
      <c r="AC33" s="93"/>
      <c r="AD33" s="87"/>
      <c r="AE33" s="425"/>
      <c r="AF33" s="423">
        <v>3</v>
      </c>
      <c r="AG33" s="423">
        <v>89685</v>
      </c>
      <c r="AH33" s="423">
        <v>89628.5</v>
      </c>
      <c r="AI33" s="423">
        <v>392</v>
      </c>
      <c r="AJ33" s="423">
        <v>228.64</v>
      </c>
      <c r="AK33" s="425"/>
      <c r="AL33" s="425"/>
      <c r="AM33" s="87"/>
      <c r="AN33" s="87"/>
      <c r="AO33" s="87"/>
      <c r="AP33" s="87"/>
    </row>
    <row r="34" spans="1:42" ht="19.5" customHeight="1" x14ac:dyDescent="0.2">
      <c r="A34" s="327"/>
      <c r="B34" s="387">
        <v>4</v>
      </c>
      <c r="C34" s="328">
        <v>5015821</v>
      </c>
      <c r="D34" s="328">
        <v>4999721.5</v>
      </c>
      <c r="E34" s="328">
        <v>104</v>
      </c>
      <c r="F34" s="328">
        <v>48074.25</v>
      </c>
      <c r="G34" s="327"/>
      <c r="H34" s="327"/>
      <c r="I34" s="319"/>
      <c r="J34" s="87"/>
      <c r="K34" s="327" t="s">
        <v>1455</v>
      </c>
      <c r="L34" s="387">
        <v>1</v>
      </c>
      <c r="M34" s="328">
        <v>55236</v>
      </c>
      <c r="N34" s="328">
        <v>55108.75</v>
      </c>
      <c r="O34" s="328">
        <v>168</v>
      </c>
      <c r="P34" s="328">
        <v>328.03</v>
      </c>
      <c r="Q34" s="328">
        <v>611.1</v>
      </c>
      <c r="R34" s="328">
        <v>113.34</v>
      </c>
      <c r="S34" s="340"/>
      <c r="T34" s="87"/>
      <c r="U34" s="327" t="s">
        <v>1455</v>
      </c>
      <c r="V34" s="387">
        <v>1</v>
      </c>
      <c r="W34" s="328">
        <v>29764</v>
      </c>
      <c r="X34" s="328">
        <v>29663.25</v>
      </c>
      <c r="Y34" s="328">
        <v>287</v>
      </c>
      <c r="Z34" s="328">
        <v>103.36</v>
      </c>
      <c r="AA34" s="328">
        <v>122.74</v>
      </c>
      <c r="AB34" s="328">
        <v>45.09</v>
      </c>
      <c r="AC34" s="93"/>
      <c r="AD34" s="87"/>
      <c r="AE34" s="327" t="s">
        <v>1455</v>
      </c>
      <c r="AF34" s="328">
        <v>1</v>
      </c>
      <c r="AG34" s="328">
        <v>30902</v>
      </c>
      <c r="AH34" s="328">
        <v>30845.5</v>
      </c>
      <c r="AI34" s="328">
        <v>711</v>
      </c>
      <c r="AJ34" s="328">
        <v>43.38</v>
      </c>
      <c r="AK34" s="328">
        <v>179.75</v>
      </c>
      <c r="AL34" s="328">
        <v>3.93</v>
      </c>
      <c r="AM34" s="87"/>
      <c r="AN34" s="87"/>
      <c r="AO34" s="87"/>
      <c r="AP34" s="87"/>
    </row>
    <row r="35" spans="1:42" ht="19.5" customHeight="1" x14ac:dyDescent="0.2">
      <c r="A35" s="327"/>
      <c r="B35" s="387">
        <v>4</v>
      </c>
      <c r="C35" s="328">
        <v>3272305</v>
      </c>
      <c r="D35" s="328">
        <v>3256205.5</v>
      </c>
      <c r="E35" s="328">
        <v>53</v>
      </c>
      <c r="F35" s="328">
        <v>61437.84</v>
      </c>
      <c r="G35" s="327"/>
      <c r="H35" s="327"/>
      <c r="I35" s="319"/>
      <c r="J35" s="87"/>
      <c r="K35" s="327"/>
      <c r="L35" s="387">
        <v>1</v>
      </c>
      <c r="M35" s="328">
        <v>53508</v>
      </c>
      <c r="N35" s="328">
        <v>53380.75</v>
      </c>
      <c r="O35" s="328">
        <v>140</v>
      </c>
      <c r="P35" s="328">
        <v>381.29</v>
      </c>
      <c r="Q35" s="327"/>
      <c r="R35" s="327"/>
      <c r="S35" s="340"/>
      <c r="T35" s="87"/>
      <c r="U35" s="327"/>
      <c r="V35" s="387">
        <v>1</v>
      </c>
      <c r="W35" s="328">
        <v>17483</v>
      </c>
      <c r="X35" s="328">
        <v>17382.25</v>
      </c>
      <c r="Y35" s="328">
        <v>112</v>
      </c>
      <c r="Z35" s="328">
        <v>155.19999999999999</v>
      </c>
      <c r="AA35" s="327"/>
      <c r="AB35" s="327"/>
      <c r="AC35" s="93"/>
      <c r="AD35" s="87"/>
      <c r="AE35" s="327"/>
      <c r="AF35" s="328">
        <v>1</v>
      </c>
      <c r="AG35" s="328">
        <v>43015</v>
      </c>
      <c r="AH35" s="328">
        <v>42958.5</v>
      </c>
      <c r="AI35" s="328">
        <v>831</v>
      </c>
      <c r="AJ35" s="328">
        <v>51.69</v>
      </c>
      <c r="AK35" s="327"/>
      <c r="AL35" s="327"/>
      <c r="AM35" s="87"/>
      <c r="AN35" s="87"/>
      <c r="AO35" s="87"/>
      <c r="AP35" s="87"/>
    </row>
    <row r="36" spans="1:42" ht="19.5" customHeight="1" x14ac:dyDescent="0.2">
      <c r="A36" s="327"/>
      <c r="B36" s="387">
        <v>5</v>
      </c>
      <c r="C36" s="328">
        <v>1674838</v>
      </c>
      <c r="D36" s="328">
        <v>1658738.5</v>
      </c>
      <c r="E36" s="328">
        <v>78</v>
      </c>
      <c r="F36" s="328">
        <v>21265.88</v>
      </c>
      <c r="G36" s="327"/>
      <c r="H36" s="327"/>
      <c r="I36" s="319"/>
      <c r="J36" s="87"/>
      <c r="K36" s="327"/>
      <c r="L36" s="387">
        <v>1</v>
      </c>
      <c r="M36" s="328">
        <v>185768</v>
      </c>
      <c r="N36" s="328">
        <v>185640.75</v>
      </c>
      <c r="O36" s="328">
        <v>375</v>
      </c>
      <c r="P36" s="328">
        <v>495.04</v>
      </c>
      <c r="Q36" s="327"/>
      <c r="R36" s="327"/>
      <c r="S36" s="340"/>
      <c r="T36" s="87"/>
      <c r="U36" s="327"/>
      <c r="V36" s="387">
        <v>1</v>
      </c>
      <c r="W36" s="328">
        <v>15158</v>
      </c>
      <c r="X36" s="328">
        <v>15057.25</v>
      </c>
      <c r="Y36" s="328">
        <v>744</v>
      </c>
      <c r="Z36" s="328">
        <v>20.239999999999998</v>
      </c>
      <c r="AA36" s="327"/>
      <c r="AB36" s="327"/>
      <c r="AC36" s="93"/>
      <c r="AD36" s="87"/>
      <c r="AE36" s="327"/>
      <c r="AF36" s="328">
        <v>1</v>
      </c>
      <c r="AG36" s="328">
        <v>44885</v>
      </c>
      <c r="AH36" s="328">
        <v>44828.5</v>
      </c>
      <c r="AI36" s="328">
        <v>1077</v>
      </c>
      <c r="AJ36" s="328">
        <v>41.62</v>
      </c>
      <c r="AK36" s="327"/>
      <c r="AL36" s="327"/>
      <c r="AM36" s="87"/>
      <c r="AN36" s="87"/>
      <c r="AO36" s="87"/>
      <c r="AP36" s="87"/>
    </row>
    <row r="37" spans="1:42" ht="19.5" customHeight="1" x14ac:dyDescent="0.2">
      <c r="A37" s="327"/>
      <c r="B37" s="387">
        <v>5</v>
      </c>
      <c r="C37" s="328">
        <v>2233360</v>
      </c>
      <c r="D37" s="328">
        <v>2217260.5</v>
      </c>
      <c r="E37" s="328">
        <v>80</v>
      </c>
      <c r="F37" s="328">
        <v>27715.759999999998</v>
      </c>
      <c r="G37" s="327"/>
      <c r="H37" s="327"/>
      <c r="I37" s="319"/>
      <c r="J37" s="87"/>
      <c r="K37" s="327"/>
      <c r="L37" s="387">
        <v>1</v>
      </c>
      <c r="M37" s="328">
        <v>162938</v>
      </c>
      <c r="N37" s="328">
        <v>162810.75</v>
      </c>
      <c r="O37" s="328">
        <v>598</v>
      </c>
      <c r="P37" s="328">
        <v>272.26</v>
      </c>
      <c r="Q37" s="327"/>
      <c r="R37" s="327"/>
      <c r="S37" s="340"/>
      <c r="T37" s="87"/>
      <c r="U37" s="327"/>
      <c r="V37" s="387">
        <v>1</v>
      </c>
      <c r="W37" s="328">
        <v>97630</v>
      </c>
      <c r="X37" s="328">
        <v>97529.25</v>
      </c>
      <c r="Y37" s="328">
        <v>172</v>
      </c>
      <c r="Z37" s="328">
        <v>567.03</v>
      </c>
      <c r="AA37" s="327"/>
      <c r="AB37" s="327"/>
      <c r="AC37" s="93"/>
      <c r="AD37" s="87"/>
      <c r="AE37" s="327"/>
      <c r="AF37" s="328">
        <v>1</v>
      </c>
      <c r="AG37" s="328">
        <v>67259</v>
      </c>
      <c r="AH37" s="328">
        <v>67202.5</v>
      </c>
      <c r="AI37" s="328">
        <v>1297</v>
      </c>
      <c r="AJ37" s="328">
        <v>51.81</v>
      </c>
      <c r="AK37" s="327"/>
      <c r="AL37" s="327"/>
      <c r="AM37" s="87"/>
      <c r="AN37" s="87"/>
      <c r="AO37" s="87"/>
      <c r="AP37" s="87"/>
    </row>
    <row r="38" spans="1:42" ht="19.5" customHeight="1" x14ac:dyDescent="0.2">
      <c r="A38" s="327"/>
      <c r="B38" s="387">
        <v>5</v>
      </c>
      <c r="C38" s="328">
        <v>4539509</v>
      </c>
      <c r="D38" s="328">
        <v>4523409.5</v>
      </c>
      <c r="E38" s="328">
        <v>87</v>
      </c>
      <c r="F38" s="328">
        <v>51993.21</v>
      </c>
      <c r="G38" s="327"/>
      <c r="H38" s="327"/>
      <c r="I38" s="319"/>
      <c r="J38" s="87"/>
      <c r="K38" s="327"/>
      <c r="L38" s="387">
        <v>2</v>
      </c>
      <c r="M38" s="328">
        <v>117240</v>
      </c>
      <c r="N38" s="328">
        <v>117112.75</v>
      </c>
      <c r="O38" s="328">
        <v>135</v>
      </c>
      <c r="P38" s="328">
        <v>867.5</v>
      </c>
      <c r="Q38" s="327"/>
      <c r="R38" s="327"/>
      <c r="S38" s="340"/>
      <c r="T38" s="87"/>
      <c r="U38" s="327"/>
      <c r="V38" s="387">
        <v>2</v>
      </c>
      <c r="W38" s="328">
        <v>12521</v>
      </c>
      <c r="X38" s="328">
        <v>12420.25</v>
      </c>
      <c r="Y38" s="328">
        <v>383</v>
      </c>
      <c r="Z38" s="328">
        <v>32.43</v>
      </c>
      <c r="AA38" s="327"/>
      <c r="AB38" s="327"/>
      <c r="AC38" s="93"/>
      <c r="AD38" s="87"/>
      <c r="AE38" s="327"/>
      <c r="AF38" s="328">
        <v>2</v>
      </c>
      <c r="AG38" s="328">
        <v>36772</v>
      </c>
      <c r="AH38" s="328">
        <v>36715.5</v>
      </c>
      <c r="AI38" s="328">
        <v>1183</v>
      </c>
      <c r="AJ38" s="328">
        <v>31.04</v>
      </c>
      <c r="AK38" s="327"/>
      <c r="AL38" s="327"/>
      <c r="AM38" s="87"/>
      <c r="AN38" s="87"/>
      <c r="AO38" s="87"/>
      <c r="AP38" s="87"/>
    </row>
    <row r="39" spans="1:42" ht="19.5" customHeight="1" x14ac:dyDescent="0.2">
      <c r="A39" s="327"/>
      <c r="B39" s="387">
        <v>5</v>
      </c>
      <c r="C39" s="328">
        <v>4683684</v>
      </c>
      <c r="D39" s="328">
        <v>4667584.5</v>
      </c>
      <c r="E39" s="328">
        <v>87</v>
      </c>
      <c r="F39" s="328">
        <v>53650.400000000001</v>
      </c>
      <c r="G39" s="327"/>
      <c r="H39" s="327"/>
      <c r="I39" s="319"/>
      <c r="J39" s="87"/>
      <c r="K39" s="327"/>
      <c r="L39" s="387">
        <v>2</v>
      </c>
      <c r="M39" s="328">
        <v>76120</v>
      </c>
      <c r="N39" s="328">
        <v>75992.75</v>
      </c>
      <c r="O39" s="328">
        <v>400</v>
      </c>
      <c r="P39" s="328">
        <v>189.98</v>
      </c>
      <c r="Q39" s="327"/>
      <c r="R39" s="327"/>
      <c r="S39" s="340"/>
      <c r="T39" s="87"/>
      <c r="U39" s="327"/>
      <c r="V39" s="387">
        <v>2</v>
      </c>
      <c r="W39" s="328">
        <v>28934</v>
      </c>
      <c r="X39" s="328">
        <v>28833.25</v>
      </c>
      <c r="Y39" s="328">
        <v>508</v>
      </c>
      <c r="Z39" s="328">
        <v>56.76</v>
      </c>
      <c r="AA39" s="327"/>
      <c r="AB39" s="327"/>
      <c r="AC39" s="93"/>
      <c r="AD39" s="87"/>
      <c r="AE39" s="327"/>
      <c r="AF39" s="328">
        <v>2</v>
      </c>
      <c r="AG39" s="328">
        <v>37246</v>
      </c>
      <c r="AH39" s="328">
        <v>37189.5</v>
      </c>
      <c r="AI39" s="328">
        <v>1356</v>
      </c>
      <c r="AJ39" s="328">
        <v>27.43</v>
      </c>
      <c r="AK39" s="327"/>
      <c r="AL39" s="327"/>
      <c r="AM39" s="87"/>
      <c r="AN39" s="87"/>
      <c r="AO39" s="87"/>
      <c r="AP39" s="87"/>
    </row>
    <row r="40" spans="1:42" ht="19.5" customHeight="1" x14ac:dyDescent="0.2">
      <c r="A40" s="327"/>
      <c r="B40" s="387">
        <v>6</v>
      </c>
      <c r="C40" s="328">
        <v>1815399</v>
      </c>
      <c r="D40" s="328">
        <v>1799299.5</v>
      </c>
      <c r="E40" s="328">
        <v>101</v>
      </c>
      <c r="F40" s="328">
        <v>17814.849999999999</v>
      </c>
      <c r="G40" s="327"/>
      <c r="H40" s="327"/>
      <c r="I40" s="319"/>
      <c r="J40" s="87"/>
      <c r="K40" s="327"/>
      <c r="L40" s="387">
        <v>2</v>
      </c>
      <c r="M40" s="328">
        <v>112782</v>
      </c>
      <c r="N40" s="328">
        <v>112654.75</v>
      </c>
      <c r="O40" s="328">
        <v>280</v>
      </c>
      <c r="P40" s="328">
        <v>402.34</v>
      </c>
      <c r="Q40" s="327"/>
      <c r="R40" s="327"/>
      <c r="S40" s="340"/>
      <c r="T40" s="87"/>
      <c r="U40" s="327"/>
      <c r="V40" s="387">
        <v>2</v>
      </c>
      <c r="W40" s="328">
        <v>23598</v>
      </c>
      <c r="X40" s="328">
        <v>23497.25</v>
      </c>
      <c r="Y40" s="328">
        <v>375</v>
      </c>
      <c r="Z40" s="328">
        <v>62.66</v>
      </c>
      <c r="AA40" s="327"/>
      <c r="AB40" s="327"/>
      <c r="AC40" s="93"/>
      <c r="AD40" s="87"/>
      <c r="AE40" s="327"/>
      <c r="AF40" s="328">
        <v>2</v>
      </c>
      <c r="AG40" s="328">
        <v>8726</v>
      </c>
      <c r="AH40" s="328">
        <v>8669.5</v>
      </c>
      <c r="AI40" s="328">
        <v>557</v>
      </c>
      <c r="AJ40" s="328">
        <v>15.56</v>
      </c>
      <c r="AK40" s="327"/>
      <c r="AL40" s="327"/>
      <c r="AM40" s="87"/>
      <c r="AN40" s="87"/>
      <c r="AO40" s="87"/>
      <c r="AP40" s="87"/>
    </row>
    <row r="41" spans="1:42" ht="19.5" customHeight="1" x14ac:dyDescent="0.2">
      <c r="A41" s="327"/>
      <c r="B41" s="387">
        <v>6</v>
      </c>
      <c r="C41" s="328">
        <v>3087283</v>
      </c>
      <c r="D41" s="328">
        <v>3071183.5</v>
      </c>
      <c r="E41" s="328">
        <v>61</v>
      </c>
      <c r="F41" s="328">
        <v>50347.27</v>
      </c>
      <c r="G41" s="327"/>
      <c r="H41" s="327"/>
      <c r="I41" s="319"/>
      <c r="J41" s="87"/>
      <c r="K41" s="327"/>
      <c r="L41" s="387">
        <v>2</v>
      </c>
      <c r="M41" s="328">
        <v>90867</v>
      </c>
      <c r="N41" s="328">
        <v>90739.75</v>
      </c>
      <c r="O41" s="328">
        <v>191</v>
      </c>
      <c r="P41" s="328">
        <v>475.08</v>
      </c>
      <c r="Q41" s="327"/>
      <c r="R41" s="327"/>
      <c r="S41" s="340"/>
      <c r="T41" s="87"/>
      <c r="U41" s="327"/>
      <c r="V41" s="387">
        <v>2</v>
      </c>
      <c r="W41" s="328">
        <v>31218</v>
      </c>
      <c r="X41" s="328">
        <v>31117.25</v>
      </c>
      <c r="Y41" s="328">
        <v>413</v>
      </c>
      <c r="Z41" s="328">
        <v>75.34</v>
      </c>
      <c r="AA41" s="327"/>
      <c r="AB41" s="327"/>
      <c r="AC41" s="93"/>
      <c r="AD41" s="87"/>
      <c r="AE41" s="327"/>
      <c r="AF41" s="328">
        <v>2</v>
      </c>
      <c r="AG41" s="328">
        <v>88805</v>
      </c>
      <c r="AH41" s="328">
        <v>88748.5</v>
      </c>
      <c r="AI41" s="328">
        <v>1387</v>
      </c>
      <c r="AJ41" s="328">
        <v>63.99</v>
      </c>
      <c r="AK41" s="327"/>
      <c r="AL41" s="327"/>
      <c r="AM41" s="87"/>
      <c r="AN41" s="87"/>
      <c r="AO41" s="87"/>
      <c r="AP41" s="87"/>
    </row>
    <row r="42" spans="1:42" ht="19.5" customHeight="1" x14ac:dyDescent="0.2">
      <c r="A42" s="425"/>
      <c r="B42" s="440">
        <v>6</v>
      </c>
      <c r="C42" s="423">
        <v>3411867</v>
      </c>
      <c r="D42" s="423">
        <v>3395767.5</v>
      </c>
      <c r="E42" s="423">
        <v>34</v>
      </c>
      <c r="F42" s="423">
        <v>99875.51</v>
      </c>
      <c r="G42" s="425"/>
      <c r="H42" s="425"/>
      <c r="I42" s="319"/>
      <c r="J42" s="87"/>
      <c r="K42" s="327"/>
      <c r="L42" s="387">
        <v>3</v>
      </c>
      <c r="M42" s="328">
        <v>107632</v>
      </c>
      <c r="N42" s="328">
        <v>107504.75</v>
      </c>
      <c r="O42" s="328">
        <v>89</v>
      </c>
      <c r="P42" s="328">
        <v>1207.92</v>
      </c>
      <c r="Q42" s="327"/>
      <c r="R42" s="327"/>
      <c r="S42" s="340"/>
      <c r="T42" s="87"/>
      <c r="U42" s="327"/>
      <c r="V42" s="387">
        <v>3</v>
      </c>
      <c r="W42" s="328">
        <v>22055</v>
      </c>
      <c r="X42" s="328">
        <v>21954.25</v>
      </c>
      <c r="Y42" s="328">
        <v>547</v>
      </c>
      <c r="Z42" s="328">
        <v>40.14</v>
      </c>
      <c r="AA42" s="327"/>
      <c r="AB42" s="327"/>
      <c r="AC42" s="93"/>
      <c r="AD42" s="87"/>
      <c r="AE42" s="327"/>
      <c r="AF42" s="328">
        <v>3</v>
      </c>
      <c r="AG42" s="328">
        <v>55155</v>
      </c>
      <c r="AH42" s="328">
        <v>55098.5</v>
      </c>
      <c r="AI42" s="328">
        <v>1294</v>
      </c>
      <c r="AJ42" s="328">
        <v>42.58</v>
      </c>
      <c r="AK42" s="327"/>
      <c r="AL42" s="327"/>
      <c r="AM42" s="87"/>
      <c r="AN42" s="87"/>
      <c r="AO42" s="87"/>
      <c r="AP42" s="87"/>
    </row>
    <row r="43" spans="1:42" ht="19.5" customHeight="1" x14ac:dyDescent="0.2">
      <c r="A43" s="327" t="s">
        <v>1455</v>
      </c>
      <c r="B43" s="387">
        <v>1</v>
      </c>
      <c r="C43" s="328">
        <v>501707</v>
      </c>
      <c r="D43" s="328">
        <v>485607.5</v>
      </c>
      <c r="E43" s="328">
        <v>103</v>
      </c>
      <c r="F43" s="328">
        <v>4714.6400000000003</v>
      </c>
      <c r="G43" s="328">
        <v>27364.86</v>
      </c>
      <c r="H43" s="328">
        <v>102.81</v>
      </c>
      <c r="I43" s="319"/>
      <c r="J43" s="87"/>
      <c r="K43" s="327"/>
      <c r="L43" s="387">
        <v>3</v>
      </c>
      <c r="M43" s="328">
        <v>246114</v>
      </c>
      <c r="N43" s="328">
        <v>245986.75</v>
      </c>
      <c r="O43" s="328">
        <v>270</v>
      </c>
      <c r="P43" s="328">
        <v>911.06</v>
      </c>
      <c r="Q43" s="327"/>
      <c r="R43" s="327"/>
      <c r="S43" s="340"/>
      <c r="T43" s="87"/>
      <c r="U43" s="327"/>
      <c r="V43" s="387">
        <v>3</v>
      </c>
      <c r="W43" s="328">
        <v>26002</v>
      </c>
      <c r="X43" s="328">
        <v>25901.25</v>
      </c>
      <c r="Y43" s="328">
        <v>262</v>
      </c>
      <c r="Z43" s="328">
        <v>98.86</v>
      </c>
      <c r="AA43" s="327"/>
      <c r="AB43" s="327"/>
      <c r="AC43" s="93"/>
      <c r="AD43" s="87"/>
      <c r="AE43" s="327"/>
      <c r="AF43" s="328">
        <v>3</v>
      </c>
      <c r="AG43" s="328">
        <v>524923</v>
      </c>
      <c r="AH43" s="328">
        <v>524866.5</v>
      </c>
      <c r="AI43" s="328">
        <v>1476</v>
      </c>
      <c r="AJ43" s="328">
        <v>355.6</v>
      </c>
      <c r="AK43" s="327"/>
      <c r="AL43" s="327"/>
      <c r="AM43" s="87"/>
      <c r="AN43" s="87"/>
      <c r="AO43" s="87"/>
      <c r="AP43" s="87"/>
    </row>
    <row r="44" spans="1:42" ht="19.5" customHeight="1" x14ac:dyDescent="0.2">
      <c r="A44" s="327"/>
      <c r="B44" s="387">
        <v>1</v>
      </c>
      <c r="C44" s="328">
        <v>3214794</v>
      </c>
      <c r="D44" s="328">
        <v>3198694.5</v>
      </c>
      <c r="E44" s="328">
        <v>62</v>
      </c>
      <c r="F44" s="328">
        <v>51591.85</v>
      </c>
      <c r="G44" s="327"/>
      <c r="H44" s="327"/>
      <c r="I44" s="319"/>
      <c r="J44" s="87"/>
      <c r="K44" s="327"/>
      <c r="L44" s="387">
        <v>3</v>
      </c>
      <c r="M44" s="328">
        <v>257476</v>
      </c>
      <c r="N44" s="328">
        <v>257348.75</v>
      </c>
      <c r="O44" s="328">
        <v>224</v>
      </c>
      <c r="P44" s="328">
        <v>1148.8800000000001</v>
      </c>
      <c r="Q44" s="327"/>
      <c r="R44" s="327"/>
      <c r="S44" s="340"/>
      <c r="T44" s="87"/>
      <c r="U44" s="327"/>
      <c r="V44" s="387">
        <v>3</v>
      </c>
      <c r="W44" s="328">
        <v>32736</v>
      </c>
      <c r="X44" s="328">
        <v>32635.25</v>
      </c>
      <c r="Y44" s="328">
        <v>439</v>
      </c>
      <c r="Z44" s="328">
        <v>74.34</v>
      </c>
      <c r="AA44" s="327"/>
      <c r="AB44" s="327"/>
      <c r="AC44" s="93"/>
      <c r="AD44" s="87"/>
      <c r="AE44" s="327"/>
      <c r="AF44" s="328">
        <v>3</v>
      </c>
      <c r="AG44" s="328">
        <v>475712</v>
      </c>
      <c r="AH44" s="328">
        <v>475655.5</v>
      </c>
      <c r="AI44" s="328">
        <v>407</v>
      </c>
      <c r="AJ44" s="328">
        <v>1168.69</v>
      </c>
      <c r="AK44" s="327"/>
      <c r="AL44" s="327"/>
      <c r="AM44" s="87"/>
      <c r="AN44" s="87"/>
      <c r="AO44" s="87"/>
      <c r="AP44" s="87"/>
    </row>
    <row r="45" spans="1:42" ht="19.5" customHeight="1" x14ac:dyDescent="0.2">
      <c r="A45" s="327"/>
      <c r="B45" s="387">
        <v>1</v>
      </c>
      <c r="C45" s="328">
        <v>3757604</v>
      </c>
      <c r="D45" s="328">
        <v>3741504.5</v>
      </c>
      <c r="E45" s="328">
        <v>90</v>
      </c>
      <c r="F45" s="328">
        <v>41572.269999999997</v>
      </c>
      <c r="G45" s="327"/>
      <c r="H45" s="327"/>
      <c r="I45" s="319"/>
      <c r="J45" s="87"/>
      <c r="K45" s="327"/>
      <c r="L45" s="387">
        <v>3</v>
      </c>
      <c r="M45" s="328">
        <v>142003</v>
      </c>
      <c r="N45" s="328">
        <v>141875.75</v>
      </c>
      <c r="O45" s="328">
        <v>217</v>
      </c>
      <c r="P45" s="328">
        <v>653.80999999999995</v>
      </c>
      <c r="Q45" s="327"/>
      <c r="R45" s="327"/>
      <c r="S45" s="340"/>
      <c r="T45" s="87"/>
      <c r="U45" s="327"/>
      <c r="V45" s="387">
        <v>3</v>
      </c>
      <c r="W45" s="328">
        <v>56616</v>
      </c>
      <c r="X45" s="328">
        <v>56515.25</v>
      </c>
      <c r="Y45" s="328">
        <v>303</v>
      </c>
      <c r="Z45" s="328">
        <v>186.52</v>
      </c>
      <c r="AA45" s="327"/>
      <c r="AB45" s="327"/>
      <c r="AC45" s="93"/>
      <c r="AD45" s="87"/>
      <c r="AE45" s="327"/>
      <c r="AF45" s="328">
        <v>3</v>
      </c>
      <c r="AG45" s="328">
        <v>151400</v>
      </c>
      <c r="AH45" s="328">
        <v>151343.5</v>
      </c>
      <c r="AI45" s="328">
        <v>574</v>
      </c>
      <c r="AJ45" s="328">
        <v>263.66000000000003</v>
      </c>
      <c r="AK45" s="327"/>
      <c r="AL45" s="327"/>
      <c r="AM45" s="87"/>
      <c r="AN45" s="87"/>
      <c r="AO45" s="87"/>
      <c r="AP45" s="87"/>
    </row>
    <row r="46" spans="1:42" ht="19.5" customHeight="1" x14ac:dyDescent="0.2">
      <c r="A46" s="327"/>
      <c r="B46" s="387">
        <v>2</v>
      </c>
      <c r="C46" s="328">
        <v>412894</v>
      </c>
      <c r="D46" s="328">
        <v>396794.5</v>
      </c>
      <c r="E46" s="328">
        <v>63</v>
      </c>
      <c r="F46" s="328">
        <v>6298.33</v>
      </c>
      <c r="G46" s="327"/>
      <c r="H46" s="327"/>
      <c r="I46" s="319"/>
      <c r="J46" s="87"/>
      <c r="K46" s="424" t="s">
        <v>1456</v>
      </c>
      <c r="L46" s="439">
        <v>1</v>
      </c>
      <c r="M46" s="421">
        <v>24555</v>
      </c>
      <c r="N46" s="421">
        <v>24427.75</v>
      </c>
      <c r="O46" s="421">
        <v>40</v>
      </c>
      <c r="P46" s="421">
        <v>610.69000000000005</v>
      </c>
      <c r="Q46" s="421">
        <v>236.42</v>
      </c>
      <c r="R46" s="421">
        <v>43.85</v>
      </c>
      <c r="S46" s="340"/>
      <c r="T46" s="87"/>
      <c r="U46" s="424" t="s">
        <v>1456</v>
      </c>
      <c r="V46" s="439">
        <v>1</v>
      </c>
      <c r="W46" s="421">
        <v>116150</v>
      </c>
      <c r="X46" s="421">
        <v>116049.25</v>
      </c>
      <c r="Y46" s="421">
        <v>269</v>
      </c>
      <c r="Z46" s="421">
        <v>431.41</v>
      </c>
      <c r="AA46" s="421">
        <v>206.4</v>
      </c>
      <c r="AB46" s="421">
        <v>75.819999999999993</v>
      </c>
      <c r="AC46" s="93"/>
      <c r="AD46" s="87"/>
      <c r="AE46" s="424" t="s">
        <v>1456</v>
      </c>
      <c r="AF46" s="421">
        <v>1</v>
      </c>
      <c r="AG46" s="421">
        <v>1248582</v>
      </c>
      <c r="AH46" s="421">
        <v>1248525.5</v>
      </c>
      <c r="AI46" s="421">
        <v>255</v>
      </c>
      <c r="AJ46" s="421">
        <v>4896.18</v>
      </c>
      <c r="AK46" s="421">
        <v>46476.06</v>
      </c>
      <c r="AL46" s="421">
        <v>1015.16</v>
      </c>
      <c r="AM46" s="87"/>
      <c r="AN46" s="87"/>
      <c r="AO46" s="87"/>
      <c r="AP46" s="87"/>
    </row>
    <row r="47" spans="1:42" ht="19.5" customHeight="1" x14ac:dyDescent="0.2">
      <c r="A47" s="327"/>
      <c r="B47" s="387">
        <v>2</v>
      </c>
      <c r="C47" s="328">
        <v>2144348</v>
      </c>
      <c r="D47" s="328">
        <v>2128248.5</v>
      </c>
      <c r="E47" s="328">
        <v>94</v>
      </c>
      <c r="F47" s="328">
        <v>22640.94</v>
      </c>
      <c r="G47" s="327"/>
      <c r="H47" s="327"/>
      <c r="I47" s="319"/>
      <c r="J47" s="87"/>
      <c r="K47" s="327"/>
      <c r="L47" s="387">
        <v>1</v>
      </c>
      <c r="M47" s="328">
        <v>15112</v>
      </c>
      <c r="N47" s="328">
        <v>14984.75</v>
      </c>
      <c r="O47" s="328">
        <v>141</v>
      </c>
      <c r="P47" s="328">
        <v>106.27</v>
      </c>
      <c r="Q47" s="327"/>
      <c r="R47" s="327"/>
      <c r="S47" s="340"/>
      <c r="T47" s="87"/>
      <c r="U47" s="327"/>
      <c r="V47" s="387">
        <v>1</v>
      </c>
      <c r="W47" s="328">
        <v>30542</v>
      </c>
      <c r="X47" s="328">
        <v>30441.25</v>
      </c>
      <c r="Y47" s="328">
        <v>290</v>
      </c>
      <c r="Z47" s="328">
        <v>104.97</v>
      </c>
      <c r="AA47" s="327"/>
      <c r="AB47" s="327"/>
      <c r="AC47" s="93"/>
      <c r="AD47" s="87"/>
      <c r="AE47" s="327"/>
      <c r="AF47" s="328">
        <v>1</v>
      </c>
      <c r="AG47" s="328">
        <v>6152318</v>
      </c>
      <c r="AH47" s="328">
        <v>6152261.5</v>
      </c>
      <c r="AI47" s="328">
        <v>1064</v>
      </c>
      <c r="AJ47" s="328">
        <v>5782.2</v>
      </c>
      <c r="AK47" s="327"/>
      <c r="AL47" s="327"/>
      <c r="AM47" s="87"/>
      <c r="AN47" s="87"/>
      <c r="AO47" s="87"/>
      <c r="AP47" s="87"/>
    </row>
    <row r="48" spans="1:42" ht="19.5" customHeight="1" x14ac:dyDescent="0.2">
      <c r="A48" s="327"/>
      <c r="B48" s="387">
        <v>2</v>
      </c>
      <c r="C48" s="328">
        <v>2173487</v>
      </c>
      <c r="D48" s="328">
        <v>2157387.5</v>
      </c>
      <c r="E48" s="328">
        <v>77</v>
      </c>
      <c r="F48" s="328">
        <v>28018.02</v>
      </c>
      <c r="G48" s="327"/>
      <c r="H48" s="327"/>
      <c r="I48" s="319"/>
      <c r="J48" s="87"/>
      <c r="K48" s="327"/>
      <c r="L48" s="387">
        <v>1</v>
      </c>
      <c r="M48" s="328">
        <v>21247</v>
      </c>
      <c r="N48" s="328">
        <v>21119.75</v>
      </c>
      <c r="O48" s="328">
        <v>170</v>
      </c>
      <c r="P48" s="328">
        <v>124.23</v>
      </c>
      <c r="Q48" s="327"/>
      <c r="R48" s="327"/>
      <c r="S48" s="340"/>
      <c r="T48" s="87"/>
      <c r="U48" s="327"/>
      <c r="V48" s="387">
        <v>1</v>
      </c>
      <c r="W48" s="328">
        <v>35285</v>
      </c>
      <c r="X48" s="328">
        <v>35184.25</v>
      </c>
      <c r="Y48" s="328">
        <v>409</v>
      </c>
      <c r="Z48" s="328">
        <v>86.03</v>
      </c>
      <c r="AA48" s="327"/>
      <c r="AB48" s="327"/>
      <c r="AC48" s="93"/>
      <c r="AD48" s="87"/>
      <c r="AE48" s="327"/>
      <c r="AF48" s="328">
        <v>1</v>
      </c>
      <c r="AG48" s="328">
        <v>3220460</v>
      </c>
      <c r="AH48" s="328">
        <v>3220403.5</v>
      </c>
      <c r="AI48" s="328">
        <v>760</v>
      </c>
      <c r="AJ48" s="328">
        <v>4237.37</v>
      </c>
      <c r="AK48" s="327"/>
      <c r="AL48" s="327"/>
      <c r="AM48" s="87"/>
      <c r="AN48" s="87"/>
      <c r="AO48" s="87"/>
      <c r="AP48" s="87"/>
    </row>
    <row r="49" spans="1:42" ht="19.5" customHeight="1" x14ac:dyDescent="0.2">
      <c r="A49" s="327"/>
      <c r="B49" s="387">
        <v>3</v>
      </c>
      <c r="C49" s="328">
        <v>929949</v>
      </c>
      <c r="D49" s="328">
        <v>913849.5</v>
      </c>
      <c r="E49" s="328">
        <v>98</v>
      </c>
      <c r="F49" s="328">
        <v>9324.99</v>
      </c>
      <c r="G49" s="327"/>
      <c r="H49" s="327"/>
      <c r="I49" s="319"/>
      <c r="J49" s="87"/>
      <c r="K49" s="425"/>
      <c r="L49" s="440">
        <v>1</v>
      </c>
      <c r="M49" s="423">
        <v>24683</v>
      </c>
      <c r="N49" s="423">
        <v>24555.75</v>
      </c>
      <c r="O49" s="423">
        <v>235</v>
      </c>
      <c r="P49" s="423">
        <v>104.49</v>
      </c>
      <c r="Q49" s="425"/>
      <c r="R49" s="425"/>
      <c r="S49" s="340"/>
      <c r="T49" s="87"/>
      <c r="U49" s="425"/>
      <c r="V49" s="440">
        <v>1</v>
      </c>
      <c r="W49" s="423">
        <v>62479</v>
      </c>
      <c r="X49" s="423">
        <v>62378.25</v>
      </c>
      <c r="Y49" s="423">
        <v>307</v>
      </c>
      <c r="Z49" s="423">
        <v>203.19</v>
      </c>
      <c r="AA49" s="425"/>
      <c r="AB49" s="425"/>
      <c r="AC49" s="93"/>
      <c r="AD49" s="87"/>
      <c r="AE49" s="425"/>
      <c r="AF49" s="423">
        <v>1</v>
      </c>
      <c r="AG49" s="423">
        <v>24280423</v>
      </c>
      <c r="AH49" s="423">
        <v>24280366.5</v>
      </c>
      <c r="AI49" s="423">
        <v>142</v>
      </c>
      <c r="AJ49" s="423">
        <v>170988.5</v>
      </c>
      <c r="AK49" s="425"/>
      <c r="AL49" s="425"/>
      <c r="AM49" s="87"/>
      <c r="AN49" s="87"/>
      <c r="AO49" s="87"/>
      <c r="AP49" s="87"/>
    </row>
    <row r="50" spans="1:42" ht="19.5" customHeight="1" x14ac:dyDescent="0.2">
      <c r="A50" s="327"/>
      <c r="B50" s="387">
        <v>3</v>
      </c>
      <c r="C50" s="328">
        <v>1927943</v>
      </c>
      <c r="D50" s="328">
        <v>1911842</v>
      </c>
      <c r="E50" s="328">
        <v>78</v>
      </c>
      <c r="F50" s="328">
        <v>24510.79</v>
      </c>
      <c r="G50" s="327"/>
      <c r="H50" s="327"/>
      <c r="I50" s="319"/>
      <c r="J50" s="87"/>
      <c r="K50" s="327" t="s">
        <v>1457</v>
      </c>
      <c r="L50" s="387">
        <v>1</v>
      </c>
      <c r="M50" s="328">
        <v>69078</v>
      </c>
      <c r="N50" s="328">
        <v>68950.75</v>
      </c>
      <c r="O50" s="328">
        <v>121</v>
      </c>
      <c r="P50" s="328">
        <v>569.84</v>
      </c>
      <c r="Q50" s="328">
        <v>276.26</v>
      </c>
      <c r="R50" s="328">
        <v>276.26</v>
      </c>
      <c r="S50" s="340"/>
      <c r="T50" s="87"/>
      <c r="U50" s="327" t="s">
        <v>1457</v>
      </c>
      <c r="V50" s="387">
        <v>1</v>
      </c>
      <c r="W50" s="328">
        <v>29100</v>
      </c>
      <c r="X50" s="328">
        <v>28999.25</v>
      </c>
      <c r="Y50" s="328">
        <v>310</v>
      </c>
      <c r="Z50" s="328">
        <v>93.55</v>
      </c>
      <c r="AA50" s="328">
        <v>496.48</v>
      </c>
      <c r="AB50" s="328">
        <v>496.48</v>
      </c>
      <c r="AC50" s="93"/>
      <c r="AD50" s="87"/>
      <c r="AE50" s="327" t="s">
        <v>1457</v>
      </c>
      <c r="AF50" s="328">
        <v>1</v>
      </c>
      <c r="AG50" s="328">
        <v>43393</v>
      </c>
      <c r="AH50" s="328">
        <v>43336.5</v>
      </c>
      <c r="AI50" s="328">
        <v>357</v>
      </c>
      <c r="AJ50" s="328">
        <v>121.39</v>
      </c>
      <c r="AK50" s="328">
        <v>171.09</v>
      </c>
      <c r="AL50" s="328">
        <v>171.09</v>
      </c>
      <c r="AM50" s="87"/>
      <c r="AN50" s="87"/>
      <c r="AO50" s="87"/>
      <c r="AP50" s="87"/>
    </row>
    <row r="51" spans="1:42" ht="19.5" customHeight="1" x14ac:dyDescent="0.2">
      <c r="A51" s="327"/>
      <c r="B51" s="387">
        <v>3</v>
      </c>
      <c r="C51" s="328">
        <v>2093607</v>
      </c>
      <c r="D51" s="328">
        <v>2077507.5</v>
      </c>
      <c r="E51" s="328">
        <v>63</v>
      </c>
      <c r="F51" s="328">
        <v>32976.31</v>
      </c>
      <c r="G51" s="327"/>
      <c r="H51" s="327"/>
      <c r="I51" s="319"/>
      <c r="J51" s="87"/>
      <c r="K51" s="327"/>
      <c r="L51" s="387">
        <v>1</v>
      </c>
      <c r="M51" s="328">
        <v>44884</v>
      </c>
      <c r="N51" s="328">
        <v>44756.75</v>
      </c>
      <c r="O51" s="328">
        <v>177</v>
      </c>
      <c r="P51" s="328">
        <v>252.86</v>
      </c>
      <c r="Q51" s="327"/>
      <c r="R51" s="327"/>
      <c r="S51" s="340"/>
      <c r="T51" s="87"/>
      <c r="U51" s="327"/>
      <c r="V51" s="387">
        <v>1</v>
      </c>
      <c r="W51" s="328">
        <v>159167</v>
      </c>
      <c r="X51" s="328">
        <v>159066.25</v>
      </c>
      <c r="Y51" s="328">
        <v>92</v>
      </c>
      <c r="Z51" s="328">
        <v>1728.98</v>
      </c>
      <c r="AA51" s="327"/>
      <c r="AB51" s="327"/>
      <c r="AC51" s="93"/>
      <c r="AD51" s="87"/>
      <c r="AE51" s="327"/>
      <c r="AF51" s="328">
        <v>1</v>
      </c>
      <c r="AG51" s="328">
        <v>132778</v>
      </c>
      <c r="AH51" s="328">
        <v>132721.5</v>
      </c>
      <c r="AI51" s="328">
        <v>902</v>
      </c>
      <c r="AJ51" s="328">
        <v>147.13999999999999</v>
      </c>
      <c r="AK51" s="327"/>
      <c r="AL51" s="327"/>
      <c r="AM51" s="87"/>
      <c r="AN51" s="87"/>
      <c r="AO51" s="87"/>
      <c r="AP51" s="87"/>
    </row>
    <row r="52" spans="1:42" ht="19.5" customHeight="1" x14ac:dyDescent="0.2">
      <c r="A52" s="327"/>
      <c r="B52" s="387">
        <v>4</v>
      </c>
      <c r="C52" s="328">
        <v>796167</v>
      </c>
      <c r="D52" s="328">
        <v>780067.5</v>
      </c>
      <c r="E52" s="328">
        <v>55</v>
      </c>
      <c r="F52" s="328">
        <v>14183.05</v>
      </c>
      <c r="G52" s="327"/>
      <c r="H52" s="327"/>
      <c r="I52" s="319"/>
      <c r="J52" s="87"/>
      <c r="K52" s="327"/>
      <c r="L52" s="387">
        <v>1</v>
      </c>
      <c r="M52" s="328">
        <v>90725</v>
      </c>
      <c r="N52" s="328">
        <v>90597.75</v>
      </c>
      <c r="O52" s="328">
        <v>670</v>
      </c>
      <c r="P52" s="328">
        <v>135.22</v>
      </c>
      <c r="Q52" s="327"/>
      <c r="R52" s="327"/>
      <c r="S52" s="340"/>
      <c r="T52" s="87"/>
      <c r="U52" s="327"/>
      <c r="V52" s="387">
        <v>1</v>
      </c>
      <c r="W52" s="328">
        <v>46300</v>
      </c>
      <c r="X52" s="328">
        <v>46199.25</v>
      </c>
      <c r="Y52" s="328">
        <v>656</v>
      </c>
      <c r="Z52" s="328">
        <v>70.430000000000007</v>
      </c>
      <c r="AA52" s="327"/>
      <c r="AB52" s="327"/>
      <c r="AC52" s="93"/>
      <c r="AD52" s="87"/>
      <c r="AE52" s="327"/>
      <c r="AF52" s="328">
        <v>1</v>
      </c>
      <c r="AG52" s="328">
        <v>40822</v>
      </c>
      <c r="AH52" s="328">
        <v>40765.5</v>
      </c>
      <c r="AI52" s="328">
        <v>263</v>
      </c>
      <c r="AJ52" s="328">
        <v>155</v>
      </c>
      <c r="AK52" s="327"/>
      <c r="AL52" s="327"/>
      <c r="AM52" s="87"/>
      <c r="AN52" s="87"/>
      <c r="AO52" s="87"/>
      <c r="AP52" s="87"/>
    </row>
    <row r="53" spans="1:42" ht="19.5" customHeight="1" x14ac:dyDescent="0.2">
      <c r="A53" s="327"/>
      <c r="B53" s="387">
        <v>4</v>
      </c>
      <c r="C53" s="328">
        <v>4374635</v>
      </c>
      <c r="D53" s="328">
        <v>4358535.5</v>
      </c>
      <c r="E53" s="328">
        <v>81</v>
      </c>
      <c r="F53" s="328">
        <v>53809.08</v>
      </c>
      <c r="G53" s="327"/>
      <c r="H53" s="327"/>
      <c r="I53" s="319"/>
      <c r="J53" s="87"/>
      <c r="K53" s="327"/>
      <c r="L53" s="387">
        <v>1</v>
      </c>
      <c r="M53" s="328">
        <v>57645</v>
      </c>
      <c r="N53" s="328">
        <v>57517.75</v>
      </c>
      <c r="O53" s="328">
        <v>391</v>
      </c>
      <c r="P53" s="328">
        <v>147.1</v>
      </c>
      <c r="Q53" s="327"/>
      <c r="R53" s="327"/>
      <c r="S53" s="340"/>
      <c r="T53" s="87"/>
      <c r="U53" s="327"/>
      <c r="V53" s="387">
        <v>1</v>
      </c>
      <c r="W53" s="328">
        <v>35704</v>
      </c>
      <c r="X53" s="328">
        <v>35603.25</v>
      </c>
      <c r="Y53" s="328">
        <v>383</v>
      </c>
      <c r="Z53" s="328">
        <v>92.96</v>
      </c>
      <c r="AA53" s="327"/>
      <c r="AB53" s="327"/>
      <c r="AC53" s="93"/>
      <c r="AD53" s="87"/>
      <c r="AE53" s="327"/>
      <c r="AF53" s="328">
        <v>1</v>
      </c>
      <c r="AG53" s="328">
        <v>108814</v>
      </c>
      <c r="AH53" s="328">
        <v>108757.5</v>
      </c>
      <c r="AI53" s="328">
        <v>417</v>
      </c>
      <c r="AJ53" s="328">
        <v>260.81</v>
      </c>
      <c r="AK53" s="327"/>
      <c r="AL53" s="327"/>
      <c r="AM53" s="87"/>
      <c r="AN53" s="87"/>
      <c r="AO53" s="87"/>
      <c r="AP53" s="87"/>
    </row>
    <row r="54" spans="1:42" ht="19.5" customHeight="1" x14ac:dyDescent="0.2">
      <c r="A54" s="327"/>
      <c r="B54" s="387">
        <v>4</v>
      </c>
      <c r="C54" s="328">
        <v>3541265</v>
      </c>
      <c r="D54" s="328">
        <v>3525165.5</v>
      </c>
      <c r="E54" s="328">
        <v>91</v>
      </c>
      <c r="F54" s="328">
        <v>38738.080000000002</v>
      </c>
      <c r="G54" s="327"/>
      <c r="H54" s="327"/>
      <c r="I54" s="319"/>
      <c r="J54" s="87"/>
      <c r="K54" s="424" t="s">
        <v>1458</v>
      </c>
      <c r="L54" s="439">
        <v>1</v>
      </c>
      <c r="M54" s="421">
        <v>133</v>
      </c>
      <c r="N54" s="421">
        <v>5.75</v>
      </c>
      <c r="O54" s="421">
        <v>137</v>
      </c>
      <c r="P54" s="421">
        <v>0.04</v>
      </c>
      <c r="Q54" s="421">
        <v>0.02</v>
      </c>
      <c r="R54" s="421">
        <v>0</v>
      </c>
      <c r="S54" s="340"/>
      <c r="T54" s="87"/>
      <c r="U54" s="424" t="s">
        <v>1458</v>
      </c>
      <c r="V54" s="439">
        <v>1</v>
      </c>
      <c r="W54" s="421">
        <v>100</v>
      </c>
      <c r="X54" s="421">
        <v>-0.75</v>
      </c>
      <c r="Y54" s="421">
        <v>366</v>
      </c>
      <c r="Z54" s="421">
        <v>0</v>
      </c>
      <c r="AA54" s="421">
        <v>0</v>
      </c>
      <c r="AB54" s="421">
        <v>0</v>
      </c>
      <c r="AC54" s="93"/>
      <c r="AD54" s="87"/>
      <c r="AE54" s="424" t="s">
        <v>1458</v>
      </c>
      <c r="AF54" s="421">
        <v>1</v>
      </c>
      <c r="AG54" s="421">
        <v>57</v>
      </c>
      <c r="AH54" s="421">
        <v>0.5</v>
      </c>
      <c r="AI54" s="421">
        <v>760</v>
      </c>
      <c r="AJ54" s="421">
        <v>0</v>
      </c>
      <c r="AK54" s="421">
        <v>0</v>
      </c>
      <c r="AL54" s="421">
        <v>0</v>
      </c>
      <c r="AM54" s="87"/>
      <c r="AN54" s="87"/>
      <c r="AO54" s="87"/>
      <c r="AP54" s="87"/>
    </row>
    <row r="55" spans="1:42" ht="19.5" customHeight="1" x14ac:dyDescent="0.2">
      <c r="A55" s="424" t="s">
        <v>1456</v>
      </c>
      <c r="B55" s="439">
        <v>1</v>
      </c>
      <c r="C55" s="421">
        <v>724782</v>
      </c>
      <c r="D55" s="421">
        <v>708682.5</v>
      </c>
      <c r="E55" s="421">
        <v>62</v>
      </c>
      <c r="F55" s="421">
        <v>11430.36</v>
      </c>
      <c r="G55" s="421">
        <v>48357.8</v>
      </c>
      <c r="H55" s="421">
        <v>181.68</v>
      </c>
      <c r="I55" s="319"/>
      <c r="J55" s="87"/>
      <c r="K55" s="327"/>
      <c r="L55" s="387">
        <v>1</v>
      </c>
      <c r="M55" s="328">
        <v>127</v>
      </c>
      <c r="N55" s="328">
        <v>-0.25</v>
      </c>
      <c r="O55" s="328">
        <v>211</v>
      </c>
      <c r="P55" s="328">
        <v>0</v>
      </c>
      <c r="Q55" s="327"/>
      <c r="R55" s="327"/>
      <c r="S55" s="340"/>
      <c r="T55" s="87"/>
      <c r="U55" s="327"/>
      <c r="V55" s="387">
        <v>1</v>
      </c>
      <c r="W55" s="328">
        <v>100</v>
      </c>
      <c r="X55" s="328">
        <v>-0.75</v>
      </c>
      <c r="Y55" s="328">
        <v>519</v>
      </c>
      <c r="Z55" s="328">
        <v>0</v>
      </c>
      <c r="AA55" s="327"/>
      <c r="AB55" s="327"/>
      <c r="AC55" s="93"/>
      <c r="AD55" s="87"/>
      <c r="AE55" s="327"/>
      <c r="AF55" s="328">
        <v>1</v>
      </c>
      <c r="AG55" s="328">
        <v>56</v>
      </c>
      <c r="AH55" s="328">
        <v>-0.5</v>
      </c>
      <c r="AI55" s="328">
        <v>483</v>
      </c>
      <c r="AJ55" s="328">
        <v>0</v>
      </c>
      <c r="AK55" s="327"/>
      <c r="AL55" s="327"/>
      <c r="AM55" s="87"/>
      <c r="AN55" s="87"/>
      <c r="AO55" s="87"/>
      <c r="AP55" s="87"/>
    </row>
    <row r="56" spans="1:42" ht="19.5" customHeight="1" x14ac:dyDescent="0.2">
      <c r="A56" s="327"/>
      <c r="B56" s="387">
        <v>1</v>
      </c>
      <c r="C56" s="328">
        <v>4862117</v>
      </c>
      <c r="D56" s="328">
        <v>4846017.5</v>
      </c>
      <c r="E56" s="328">
        <v>117</v>
      </c>
      <c r="F56" s="328">
        <v>41418.949999999997</v>
      </c>
      <c r="G56" s="327"/>
      <c r="H56" s="327"/>
      <c r="I56" s="319"/>
      <c r="J56" s="87"/>
      <c r="K56" s="327"/>
      <c r="L56" s="387">
        <v>1</v>
      </c>
      <c r="M56" s="328">
        <v>114</v>
      </c>
      <c r="N56" s="328">
        <v>-13.25</v>
      </c>
      <c r="O56" s="328">
        <v>552</v>
      </c>
      <c r="P56" s="328">
        <v>-0.02</v>
      </c>
      <c r="Q56" s="327"/>
      <c r="R56" s="327"/>
      <c r="S56" s="340"/>
      <c r="T56" s="87"/>
      <c r="U56" s="327"/>
      <c r="V56" s="387">
        <v>1</v>
      </c>
      <c r="W56" s="328">
        <v>101</v>
      </c>
      <c r="X56" s="328">
        <v>0.25</v>
      </c>
      <c r="Y56" s="328">
        <v>432</v>
      </c>
      <c r="Z56" s="328">
        <v>0</v>
      </c>
      <c r="AA56" s="327"/>
      <c r="AB56" s="327"/>
      <c r="AC56" s="93"/>
      <c r="AD56" s="87"/>
      <c r="AE56" s="327"/>
      <c r="AF56" s="328">
        <v>1</v>
      </c>
      <c r="AG56" s="328">
        <v>59</v>
      </c>
      <c r="AH56" s="328">
        <v>2.5</v>
      </c>
      <c r="AI56" s="328">
        <v>738</v>
      </c>
      <c r="AJ56" s="328">
        <v>0</v>
      </c>
      <c r="AK56" s="327"/>
      <c r="AL56" s="327"/>
      <c r="AM56" s="87"/>
      <c r="AN56" s="87"/>
      <c r="AO56" s="87"/>
      <c r="AP56" s="87"/>
    </row>
    <row r="57" spans="1:42" ht="19.5" customHeight="1" x14ac:dyDescent="0.2">
      <c r="A57" s="327"/>
      <c r="B57" s="387">
        <v>1</v>
      </c>
      <c r="C57" s="328">
        <v>4655565</v>
      </c>
      <c r="D57" s="328">
        <v>4639465.5</v>
      </c>
      <c r="E57" s="328">
        <v>85</v>
      </c>
      <c r="F57" s="328">
        <v>54581.95</v>
      </c>
      <c r="G57" s="327"/>
      <c r="H57" s="327"/>
      <c r="I57" s="319"/>
      <c r="J57" s="87"/>
      <c r="K57" s="331"/>
      <c r="L57" s="393">
        <v>1</v>
      </c>
      <c r="M57" s="332">
        <v>135</v>
      </c>
      <c r="N57" s="332">
        <v>7.75</v>
      </c>
      <c r="O57" s="332">
        <v>108</v>
      </c>
      <c r="P57" s="332">
        <v>7.0000000000000007E-2</v>
      </c>
      <c r="Q57" s="331"/>
      <c r="R57" s="331"/>
      <c r="S57" s="340"/>
      <c r="T57" s="87"/>
      <c r="U57" s="331"/>
      <c r="V57" s="393">
        <v>1</v>
      </c>
      <c r="W57" s="332">
        <v>102</v>
      </c>
      <c r="X57" s="332">
        <v>1.25</v>
      </c>
      <c r="Y57" s="332">
        <v>153</v>
      </c>
      <c r="Z57" s="332">
        <v>0.01</v>
      </c>
      <c r="AA57" s="331"/>
      <c r="AB57" s="331"/>
      <c r="AC57" s="93"/>
      <c r="AD57" s="87"/>
      <c r="AE57" s="331"/>
      <c r="AF57" s="332">
        <v>1</v>
      </c>
      <c r="AG57" s="332">
        <v>54</v>
      </c>
      <c r="AH57" s="332">
        <v>-2.5</v>
      </c>
      <c r="AI57" s="332">
        <v>1455</v>
      </c>
      <c r="AJ57" s="332">
        <v>0</v>
      </c>
      <c r="AK57" s="331"/>
      <c r="AL57" s="331"/>
      <c r="AM57" s="87"/>
      <c r="AN57" s="87"/>
      <c r="AO57" s="87"/>
      <c r="AP57" s="87"/>
    </row>
    <row r="58" spans="1:42" ht="19.5" customHeight="1" x14ac:dyDescent="0.2">
      <c r="A58" s="327"/>
      <c r="B58" s="387">
        <v>2</v>
      </c>
      <c r="C58" s="328">
        <v>2106227</v>
      </c>
      <c r="D58" s="328">
        <v>2090127.5</v>
      </c>
      <c r="E58" s="328">
        <v>102</v>
      </c>
      <c r="F58" s="328">
        <v>20491.45</v>
      </c>
      <c r="G58" s="327"/>
      <c r="H58" s="327"/>
      <c r="I58" s="319"/>
      <c r="J58" s="87"/>
      <c r="K58" s="312"/>
      <c r="L58" s="312"/>
      <c r="M58" s="312"/>
      <c r="N58" s="312"/>
      <c r="O58" s="312"/>
      <c r="P58" s="312"/>
      <c r="Q58" s="312"/>
      <c r="R58" s="312"/>
      <c r="S58" s="340"/>
      <c r="T58" s="87"/>
      <c r="U58" s="87"/>
      <c r="V58" s="87"/>
      <c r="W58" s="87"/>
      <c r="X58" s="87"/>
      <c r="Y58" s="87"/>
      <c r="Z58" s="87"/>
      <c r="AA58" s="87"/>
      <c r="AB58" s="87"/>
      <c r="AC58" s="93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</row>
    <row r="59" spans="1:42" ht="19.5" customHeight="1" x14ac:dyDescent="0.2">
      <c r="A59" s="327"/>
      <c r="B59" s="387">
        <v>2</v>
      </c>
      <c r="C59" s="328">
        <v>6614232</v>
      </c>
      <c r="D59" s="328">
        <v>6598132.5</v>
      </c>
      <c r="E59" s="328">
        <v>133</v>
      </c>
      <c r="F59" s="328">
        <v>49610.02</v>
      </c>
      <c r="G59" s="327"/>
      <c r="H59" s="327"/>
      <c r="I59" s="319"/>
      <c r="J59" s="87"/>
      <c r="K59" s="87"/>
      <c r="L59" s="87"/>
      <c r="M59" s="87"/>
      <c r="N59" s="87"/>
      <c r="O59" s="87"/>
      <c r="P59" s="87"/>
      <c r="Q59" s="87"/>
      <c r="R59" s="87"/>
      <c r="S59" s="93"/>
      <c r="T59" s="87"/>
      <c r="U59" s="87"/>
      <c r="V59" s="87"/>
      <c r="W59" s="87"/>
      <c r="X59" s="87"/>
      <c r="Y59" s="87"/>
      <c r="Z59" s="87"/>
      <c r="AA59" s="87"/>
      <c r="AB59" s="87"/>
      <c r="AC59" s="93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</row>
    <row r="60" spans="1:42" ht="19.5" customHeight="1" x14ac:dyDescent="0.2">
      <c r="A60" s="327"/>
      <c r="B60" s="387">
        <v>2</v>
      </c>
      <c r="C60" s="328">
        <v>6907110</v>
      </c>
      <c r="D60" s="328">
        <v>6891010.5</v>
      </c>
      <c r="E60" s="328">
        <v>101</v>
      </c>
      <c r="F60" s="328">
        <v>68227.83</v>
      </c>
      <c r="G60" s="327"/>
      <c r="H60" s="327"/>
      <c r="I60" s="319"/>
      <c r="J60" s="87"/>
      <c r="K60" s="87"/>
      <c r="L60" s="87"/>
      <c r="M60" s="87"/>
      <c r="N60" s="87"/>
      <c r="O60" s="87"/>
      <c r="P60" s="87"/>
      <c r="Q60" s="87"/>
      <c r="R60" s="87"/>
      <c r="S60" s="93"/>
      <c r="T60" s="87"/>
      <c r="U60" s="87"/>
      <c r="V60" s="87"/>
      <c r="W60" s="87"/>
      <c r="X60" s="87"/>
      <c r="Y60" s="87"/>
      <c r="Z60" s="87"/>
      <c r="AA60" s="87"/>
      <c r="AB60" s="87"/>
      <c r="AC60" s="93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</row>
    <row r="61" spans="1:42" ht="19.5" customHeight="1" x14ac:dyDescent="0.2">
      <c r="A61" s="327"/>
      <c r="B61" s="387">
        <v>3</v>
      </c>
      <c r="C61" s="328">
        <v>3795879</v>
      </c>
      <c r="D61" s="328">
        <v>3779779.5</v>
      </c>
      <c r="E61" s="328">
        <v>117</v>
      </c>
      <c r="F61" s="328">
        <v>32305.81</v>
      </c>
      <c r="G61" s="327"/>
      <c r="H61" s="327"/>
      <c r="I61" s="319"/>
      <c r="J61" s="87"/>
      <c r="K61" s="87"/>
      <c r="L61" s="87"/>
      <c r="M61" s="87"/>
      <c r="N61" s="87"/>
      <c r="O61" s="87"/>
      <c r="P61" s="87"/>
      <c r="Q61" s="87"/>
      <c r="R61" s="87"/>
      <c r="S61" s="93"/>
      <c r="T61" s="87"/>
      <c r="U61" s="87"/>
      <c r="V61" s="87"/>
      <c r="W61" s="87"/>
      <c r="X61" s="87"/>
      <c r="Y61" s="87"/>
      <c r="Z61" s="87"/>
      <c r="AA61" s="87"/>
      <c r="AB61" s="87"/>
      <c r="AC61" s="93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</row>
    <row r="62" spans="1:42" ht="19.5" customHeight="1" x14ac:dyDescent="0.2">
      <c r="A62" s="327"/>
      <c r="B62" s="387">
        <v>3</v>
      </c>
      <c r="C62" s="328">
        <v>7949234</v>
      </c>
      <c r="D62" s="328">
        <v>7933134.5</v>
      </c>
      <c r="E62" s="328">
        <v>90</v>
      </c>
      <c r="F62" s="328">
        <v>88145.94</v>
      </c>
      <c r="G62" s="327"/>
      <c r="H62" s="327"/>
      <c r="I62" s="319"/>
      <c r="J62" s="87"/>
      <c r="K62" s="87"/>
      <c r="L62" s="87"/>
      <c r="M62" s="87"/>
      <c r="N62" s="87"/>
      <c r="O62" s="87"/>
      <c r="P62" s="87"/>
      <c r="Q62" s="87"/>
      <c r="R62" s="87"/>
      <c r="S62" s="93"/>
      <c r="T62" s="87"/>
      <c r="U62" s="87"/>
      <c r="V62" s="87"/>
      <c r="W62" s="87"/>
      <c r="X62" s="87"/>
      <c r="Y62" s="87"/>
      <c r="Z62" s="87"/>
      <c r="AA62" s="87"/>
      <c r="AB62" s="87"/>
      <c r="AC62" s="93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</row>
    <row r="63" spans="1:42" ht="19.5" customHeight="1" x14ac:dyDescent="0.2">
      <c r="A63" s="327"/>
      <c r="B63" s="387">
        <v>3</v>
      </c>
      <c r="C63" s="328">
        <v>6793681</v>
      </c>
      <c r="D63" s="328">
        <v>6777581.5</v>
      </c>
      <c r="E63" s="328">
        <v>123</v>
      </c>
      <c r="F63" s="328">
        <v>55102.29</v>
      </c>
      <c r="G63" s="327"/>
      <c r="H63" s="327"/>
      <c r="I63" s="319"/>
      <c r="J63" s="87"/>
      <c r="K63" s="87"/>
      <c r="L63" s="87"/>
      <c r="M63" s="87"/>
      <c r="N63" s="87"/>
      <c r="O63" s="87"/>
      <c r="P63" s="87"/>
      <c r="Q63" s="87"/>
      <c r="R63" s="87"/>
      <c r="S63" s="93"/>
      <c r="T63" s="87"/>
      <c r="U63" s="87"/>
      <c r="V63" s="87"/>
      <c r="W63" s="87"/>
      <c r="X63" s="87"/>
      <c r="Y63" s="87"/>
      <c r="Z63" s="87"/>
      <c r="AA63" s="87"/>
      <c r="AB63" s="87"/>
      <c r="AC63" s="93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</row>
    <row r="64" spans="1:42" ht="19.5" customHeight="1" x14ac:dyDescent="0.2">
      <c r="A64" s="327"/>
      <c r="B64" s="387">
        <v>4</v>
      </c>
      <c r="C64" s="328">
        <v>3622348</v>
      </c>
      <c r="D64" s="328">
        <v>3606248.5</v>
      </c>
      <c r="E64" s="328">
        <v>123</v>
      </c>
      <c r="F64" s="328">
        <v>29319.09</v>
      </c>
      <c r="G64" s="327"/>
      <c r="H64" s="327"/>
      <c r="I64" s="319"/>
      <c r="J64" s="87"/>
      <c r="K64" s="87"/>
      <c r="L64" s="87"/>
      <c r="M64" s="87"/>
      <c r="N64" s="87"/>
      <c r="O64" s="87"/>
      <c r="P64" s="87"/>
      <c r="Q64" s="87"/>
      <c r="R64" s="87"/>
      <c r="S64" s="93"/>
      <c r="T64" s="87"/>
      <c r="U64" s="87"/>
      <c r="V64" s="87"/>
      <c r="W64" s="87"/>
      <c r="X64" s="87"/>
      <c r="Y64" s="87"/>
      <c r="Z64" s="87"/>
      <c r="AA64" s="87"/>
      <c r="AB64" s="87"/>
      <c r="AC64" s="93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</row>
    <row r="65" spans="1:42" ht="19.5" customHeight="1" x14ac:dyDescent="0.2">
      <c r="A65" s="327"/>
      <c r="B65" s="387">
        <v>4</v>
      </c>
      <c r="C65" s="328">
        <v>7994685</v>
      </c>
      <c r="D65" s="328">
        <v>7978585.5</v>
      </c>
      <c r="E65" s="328">
        <v>115</v>
      </c>
      <c r="F65" s="328">
        <v>69379</v>
      </c>
      <c r="G65" s="327"/>
      <c r="H65" s="327"/>
      <c r="I65" s="319"/>
      <c r="J65" s="87"/>
      <c r="K65" s="87"/>
      <c r="L65" s="87"/>
      <c r="M65" s="87"/>
      <c r="N65" s="87"/>
      <c r="O65" s="87"/>
      <c r="P65" s="87"/>
      <c r="Q65" s="87"/>
      <c r="R65" s="87"/>
      <c r="S65" s="93"/>
      <c r="T65" s="87"/>
      <c r="U65" s="87"/>
      <c r="V65" s="87"/>
      <c r="W65" s="87"/>
      <c r="X65" s="87"/>
      <c r="Y65" s="87"/>
      <c r="Z65" s="87"/>
      <c r="AA65" s="87"/>
      <c r="AB65" s="87"/>
      <c r="AC65" s="93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</row>
    <row r="66" spans="1:42" ht="19.5" customHeight="1" x14ac:dyDescent="0.2">
      <c r="A66" s="425"/>
      <c r="B66" s="440">
        <v>4</v>
      </c>
      <c r="C66" s="423">
        <v>5863352</v>
      </c>
      <c r="D66" s="423">
        <v>5847252.5</v>
      </c>
      <c r="E66" s="423">
        <v>97</v>
      </c>
      <c r="F66" s="423">
        <v>60280.95</v>
      </c>
      <c r="G66" s="425"/>
      <c r="H66" s="425"/>
      <c r="I66" s="319"/>
      <c r="J66" s="87"/>
      <c r="K66" s="87"/>
      <c r="L66" s="87"/>
      <c r="M66" s="87"/>
      <c r="N66" s="87"/>
      <c r="O66" s="87"/>
      <c r="P66" s="87"/>
      <c r="Q66" s="87"/>
      <c r="R66" s="87"/>
      <c r="S66" s="93"/>
      <c r="T66" s="87"/>
      <c r="U66" s="87"/>
      <c r="V66" s="87"/>
      <c r="W66" s="87"/>
      <c r="X66" s="87"/>
      <c r="Y66" s="87"/>
      <c r="Z66" s="87"/>
      <c r="AA66" s="87"/>
      <c r="AB66" s="87"/>
      <c r="AC66" s="93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</row>
    <row r="67" spans="1:42" ht="19.5" customHeight="1" x14ac:dyDescent="0.2">
      <c r="A67" s="327" t="s">
        <v>1457</v>
      </c>
      <c r="B67" s="387">
        <v>1</v>
      </c>
      <c r="C67" s="328">
        <v>875987</v>
      </c>
      <c r="D67" s="328">
        <v>859887.5</v>
      </c>
      <c r="E67" s="328">
        <v>120</v>
      </c>
      <c r="F67" s="328">
        <v>7165.73</v>
      </c>
      <c r="G67" s="328">
        <v>11316.31</v>
      </c>
      <c r="H67" s="328">
        <v>42.52</v>
      </c>
      <c r="I67" s="319"/>
      <c r="J67" s="87"/>
      <c r="K67" s="87"/>
      <c r="L67" s="87"/>
      <c r="M67" s="87"/>
      <c r="N67" s="87"/>
      <c r="O67" s="87"/>
      <c r="P67" s="87"/>
      <c r="Q67" s="87"/>
      <c r="R67" s="87"/>
      <c r="S67" s="93"/>
      <c r="T67" s="87"/>
      <c r="U67" s="87"/>
      <c r="V67" s="87"/>
      <c r="W67" s="87"/>
      <c r="X67" s="87"/>
      <c r="Y67" s="87"/>
      <c r="Z67" s="87"/>
      <c r="AA67" s="87"/>
      <c r="AB67" s="87"/>
      <c r="AC67" s="93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</row>
    <row r="68" spans="1:42" ht="19.5" customHeight="1" x14ac:dyDescent="0.2">
      <c r="A68" s="327"/>
      <c r="B68" s="387">
        <v>1</v>
      </c>
      <c r="C68" s="328">
        <v>1640123</v>
      </c>
      <c r="D68" s="328">
        <v>1624023.5</v>
      </c>
      <c r="E68" s="328">
        <v>105</v>
      </c>
      <c r="F68" s="328">
        <v>15466.89</v>
      </c>
      <c r="G68" s="327"/>
      <c r="H68" s="327"/>
      <c r="I68" s="319"/>
      <c r="J68" s="87"/>
      <c r="K68" s="87"/>
      <c r="L68" s="87"/>
      <c r="M68" s="87"/>
      <c r="N68" s="87"/>
      <c r="O68" s="87"/>
      <c r="P68" s="87"/>
      <c r="Q68" s="87"/>
      <c r="R68" s="87"/>
      <c r="S68" s="93"/>
      <c r="T68" s="87"/>
      <c r="U68" s="87"/>
      <c r="V68" s="87"/>
      <c r="W68" s="87"/>
      <c r="X68" s="87"/>
      <c r="Y68" s="87"/>
      <c r="Z68" s="87"/>
      <c r="AA68" s="87"/>
      <c r="AB68" s="87"/>
      <c r="AC68" s="93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</row>
    <row r="69" spans="1:42" ht="19.5" customHeight="1" x14ac:dyDescent="0.2">
      <c r="A69" s="424" t="s">
        <v>1458</v>
      </c>
      <c r="B69" s="439">
        <v>1</v>
      </c>
      <c r="C69" s="421">
        <v>16101</v>
      </c>
      <c r="D69" s="421">
        <v>1.5</v>
      </c>
      <c r="E69" s="421">
        <v>0</v>
      </c>
      <c r="F69" s="424"/>
      <c r="G69" s="421">
        <v>16099.5</v>
      </c>
      <c r="H69" s="424"/>
      <c r="I69" s="319"/>
      <c r="J69" s="87"/>
      <c r="K69" s="87"/>
      <c r="L69" s="87"/>
      <c r="M69" s="87"/>
      <c r="N69" s="87"/>
      <c r="O69" s="87"/>
      <c r="P69" s="87"/>
      <c r="Q69" s="87"/>
      <c r="R69" s="87"/>
      <c r="S69" s="93"/>
      <c r="T69" s="87"/>
      <c r="U69" s="87"/>
      <c r="V69" s="87"/>
      <c r="W69" s="87"/>
      <c r="X69" s="87"/>
      <c r="Y69" s="87"/>
      <c r="Z69" s="87"/>
      <c r="AA69" s="87"/>
      <c r="AB69" s="87"/>
      <c r="AC69" s="93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</row>
    <row r="70" spans="1:42" ht="19.5" customHeight="1" x14ac:dyDescent="0.2">
      <c r="A70" s="331"/>
      <c r="B70" s="393">
        <v>1</v>
      </c>
      <c r="C70" s="332">
        <v>16098</v>
      </c>
      <c r="D70" s="332">
        <v>-1.5</v>
      </c>
      <c r="E70" s="332">
        <v>0</v>
      </c>
      <c r="F70" s="331"/>
      <c r="G70" s="331"/>
      <c r="H70" s="331"/>
      <c r="I70" s="319"/>
      <c r="J70" s="87"/>
      <c r="K70" s="87"/>
      <c r="L70" s="87"/>
      <c r="M70" s="87"/>
      <c r="N70" s="87"/>
      <c r="O70" s="87"/>
      <c r="P70" s="87"/>
      <c r="Q70" s="87"/>
      <c r="R70" s="87"/>
      <c r="S70" s="93"/>
      <c r="T70" s="87"/>
      <c r="U70" s="87"/>
      <c r="V70" s="87"/>
      <c r="W70" s="87"/>
      <c r="X70" s="87"/>
      <c r="Y70" s="87"/>
      <c r="Z70" s="87"/>
      <c r="AA70" s="87"/>
      <c r="AB70" s="87"/>
      <c r="AC70" s="93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</row>
    <row r="71" spans="1:42" ht="19.5" customHeight="1" thickTop="1" thickBot="1" x14ac:dyDescent="0.25">
      <c r="A71" s="312"/>
      <c r="B71" s="312"/>
      <c r="C71" s="312"/>
      <c r="D71" s="312"/>
      <c r="E71" s="312"/>
      <c r="F71" s="312"/>
      <c r="G71" s="312"/>
      <c r="H71" s="312"/>
      <c r="I71" s="319"/>
      <c r="J71" s="87"/>
      <c r="K71" s="87"/>
      <c r="L71" s="87"/>
      <c r="M71" s="87"/>
      <c r="N71" s="87"/>
      <c r="O71" s="87"/>
      <c r="P71" s="87"/>
      <c r="Q71" s="87"/>
      <c r="R71" s="87"/>
      <c r="S71" s="93"/>
      <c r="T71" s="87"/>
      <c r="U71" s="87"/>
      <c r="V71" s="87"/>
      <c r="W71" s="87"/>
      <c r="X71" s="87"/>
      <c r="Y71" s="87"/>
      <c r="Z71" s="87"/>
      <c r="AA71" s="87"/>
      <c r="AB71" s="87"/>
      <c r="AC71" s="93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</row>
    <row r="72" spans="1:42" ht="19.5" customHeight="1" thickBot="1" x14ac:dyDescent="0.25">
      <c r="A72" s="1195" t="s">
        <v>2138</v>
      </c>
      <c r="B72" s="1196"/>
      <c r="C72" s="1019" t="s">
        <v>2108</v>
      </c>
      <c r="D72" s="312"/>
      <c r="E72" s="312"/>
      <c r="F72" s="312"/>
      <c r="G72" s="312"/>
      <c r="H72" s="312"/>
      <c r="I72" s="319"/>
      <c r="J72" s="87"/>
      <c r="K72" s="87"/>
      <c r="L72" s="87"/>
      <c r="M72" s="87"/>
      <c r="N72" s="87"/>
      <c r="O72" s="87"/>
      <c r="P72" s="87"/>
      <c r="Q72" s="87"/>
      <c r="R72" s="87"/>
      <c r="S72" s="93"/>
      <c r="T72" s="87"/>
      <c r="U72" s="87"/>
      <c r="V72" s="87"/>
      <c r="W72" s="87"/>
      <c r="X72" s="87"/>
      <c r="Y72" s="87"/>
      <c r="Z72" s="87"/>
      <c r="AA72" s="87"/>
      <c r="AB72" s="87"/>
      <c r="AC72" s="93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</row>
    <row r="73" spans="1:42" ht="19.5" customHeight="1" x14ac:dyDescent="0.2">
      <c r="A73" s="1004" t="s">
        <v>2105</v>
      </c>
      <c r="B73" s="1013" t="s">
        <v>2147</v>
      </c>
      <c r="C73" s="1020" t="s">
        <v>2120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</row>
    <row r="74" spans="1:42" ht="19.5" customHeight="1" thickBot="1" x14ac:dyDescent="0.25">
      <c r="A74" s="1006" t="s">
        <v>2105</v>
      </c>
      <c r="B74" s="1027" t="s">
        <v>2148</v>
      </c>
      <c r="C74" s="1028" t="s">
        <v>2122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</row>
    <row r="75" spans="1:42" ht="19.5" customHeight="1" thickTop="1" x14ac:dyDescent="0.2">
      <c r="A75" s="435"/>
      <c r="B75" s="435"/>
      <c r="C75" s="435"/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5"/>
      <c r="R75" s="435"/>
      <c r="S75" s="435"/>
      <c r="T75" s="435"/>
      <c r="U75" s="435"/>
      <c r="V75" s="435"/>
      <c r="W75" s="435"/>
      <c r="X75" s="435"/>
      <c r="Y75" s="435"/>
      <c r="Z75" s="435"/>
      <c r="AA75" s="435"/>
      <c r="AB75" s="435"/>
      <c r="AC75" s="435"/>
      <c r="AD75" s="435"/>
      <c r="AE75" s="435"/>
      <c r="AF75" s="435"/>
      <c r="AG75" s="435"/>
      <c r="AH75" s="435"/>
      <c r="AI75" s="435"/>
      <c r="AJ75" s="435"/>
      <c r="AK75" s="435"/>
      <c r="AL75" s="435"/>
      <c r="AM75" s="435"/>
      <c r="AN75" s="435"/>
      <c r="AO75" s="435"/>
      <c r="AP75" s="435"/>
    </row>
    <row r="76" spans="1:42" ht="19.5" customHeight="1" x14ac:dyDescent="0.2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</row>
    <row r="77" spans="1:42" ht="19.5" customHeight="1" x14ac:dyDescent="0.2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</row>
    <row r="78" spans="1:42" s="275" customFormat="1" ht="19.5" customHeight="1" x14ac:dyDescent="0.15">
      <c r="A78" s="1220" t="s">
        <v>1459</v>
      </c>
      <c r="B78" s="1220"/>
      <c r="C78" s="1220"/>
      <c r="D78" s="419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</row>
    <row r="79" spans="1:42" s="275" customFormat="1" ht="19.5" customHeight="1" x14ac:dyDescent="0.15">
      <c r="A79" s="419"/>
      <c r="B79" s="419"/>
      <c r="C79" s="419"/>
      <c r="D79" s="419"/>
      <c r="E79" s="419"/>
      <c r="F79" s="419"/>
      <c r="G79" s="419"/>
      <c r="H79" s="419"/>
      <c r="I79" s="419"/>
      <c r="J79" s="419"/>
      <c r="K79" s="419"/>
      <c r="L79" s="419"/>
      <c r="M79" s="419"/>
      <c r="N79" s="419"/>
      <c r="O79" s="419"/>
      <c r="P79" s="419"/>
      <c r="Q79" s="419"/>
      <c r="R79" s="419"/>
      <c r="S79" s="419"/>
      <c r="T79" s="419"/>
      <c r="U79" s="419"/>
      <c r="V79" s="419"/>
      <c r="W79" s="419"/>
      <c r="X79" s="419"/>
      <c r="Y79" s="419"/>
      <c r="Z79" s="419"/>
      <c r="AA79" s="419"/>
      <c r="AB79" s="419"/>
      <c r="AC79" s="419"/>
      <c r="AD79" s="419"/>
      <c r="AE79" s="419"/>
      <c r="AF79" s="419"/>
      <c r="AG79" s="419"/>
      <c r="AH79" s="419"/>
      <c r="AI79" s="419"/>
      <c r="AJ79" s="419"/>
      <c r="AK79" s="419"/>
      <c r="AL79" s="419"/>
      <c r="AM79" s="419"/>
      <c r="AN79" s="419"/>
      <c r="AO79" s="419"/>
      <c r="AP79" s="419"/>
    </row>
    <row r="80" spans="1:42" s="275" customFormat="1" ht="19.5" customHeight="1" x14ac:dyDescent="0.15">
      <c r="A80" s="419" t="s">
        <v>1411</v>
      </c>
      <c r="B80" s="419"/>
      <c r="C80" s="419"/>
      <c r="D80" s="419"/>
      <c r="E80" s="419"/>
      <c r="F80" s="441"/>
      <c r="G80" s="419"/>
      <c r="H80" s="419" t="s">
        <v>1412</v>
      </c>
      <c r="I80" s="419"/>
      <c r="J80" s="419"/>
      <c r="K80" s="419"/>
      <c r="L80" s="419"/>
      <c r="M80" s="441"/>
      <c r="N80" s="419"/>
      <c r="O80" s="419" t="s">
        <v>1413</v>
      </c>
      <c r="P80" s="419"/>
      <c r="Q80" s="419"/>
      <c r="R80" s="419"/>
      <c r="S80" s="419"/>
      <c r="T80" s="441"/>
      <c r="U80" s="419"/>
      <c r="V80" s="419" t="s">
        <v>1427</v>
      </c>
      <c r="W80" s="419"/>
      <c r="X80" s="419"/>
      <c r="Y80" s="419"/>
      <c r="Z80" s="419"/>
      <c r="AA80" s="441"/>
      <c r="AB80" s="419"/>
      <c r="AC80" s="419" t="s">
        <v>1428</v>
      </c>
      <c r="AD80" s="419"/>
      <c r="AE80" s="419"/>
      <c r="AF80" s="419"/>
      <c r="AG80" s="419"/>
      <c r="AH80" s="441"/>
      <c r="AI80" s="419"/>
      <c r="AJ80" s="419" t="s">
        <v>1460</v>
      </c>
      <c r="AK80" s="419"/>
      <c r="AL80" s="419"/>
      <c r="AM80" s="419"/>
      <c r="AN80" s="419"/>
      <c r="AO80" s="419"/>
      <c r="AP80" s="419"/>
    </row>
    <row r="81" spans="1:42" ht="19.5" customHeight="1" x14ac:dyDescent="0.2">
      <c r="A81" s="87"/>
      <c r="B81" s="87"/>
      <c r="C81" s="87"/>
      <c r="D81" s="87"/>
      <c r="E81" s="87"/>
      <c r="F81" s="93"/>
      <c r="G81" s="87"/>
      <c r="H81" s="87"/>
      <c r="I81" s="87"/>
      <c r="J81" s="87"/>
      <c r="K81" s="87"/>
      <c r="L81" s="87"/>
      <c r="M81" s="93"/>
      <c r="N81" s="87"/>
      <c r="O81" s="87"/>
      <c r="P81" s="87"/>
      <c r="Q81" s="87"/>
      <c r="R81" s="87"/>
      <c r="S81" s="87"/>
      <c r="T81" s="93"/>
      <c r="U81" s="87"/>
      <c r="V81" s="87"/>
      <c r="W81" s="87"/>
      <c r="X81" s="87"/>
      <c r="Y81" s="87"/>
      <c r="Z81" s="87"/>
      <c r="AA81" s="93"/>
      <c r="AB81" s="87"/>
      <c r="AC81" s="87"/>
      <c r="AD81" s="87"/>
      <c r="AE81" s="87"/>
      <c r="AF81" s="87"/>
      <c r="AG81" s="87"/>
      <c r="AH81" s="93"/>
      <c r="AI81" s="87"/>
      <c r="AJ81" s="87"/>
      <c r="AK81" s="87"/>
      <c r="AL81" s="87"/>
      <c r="AM81" s="87"/>
      <c r="AN81" s="87"/>
      <c r="AO81" s="87"/>
      <c r="AP81" s="87"/>
    </row>
    <row r="82" spans="1:42" ht="19.5" customHeight="1" x14ac:dyDescent="0.2">
      <c r="A82" s="334" t="s">
        <v>1311</v>
      </c>
      <c r="B82" s="334" t="s">
        <v>1447</v>
      </c>
      <c r="C82" s="334" t="s">
        <v>1461</v>
      </c>
      <c r="D82" s="334" t="s">
        <v>1462</v>
      </c>
      <c r="E82" s="334" t="s">
        <v>1355</v>
      </c>
      <c r="F82" s="93"/>
      <c r="G82" s="87"/>
      <c r="H82" s="334" t="s">
        <v>1311</v>
      </c>
      <c r="I82" s="334" t="s">
        <v>1447</v>
      </c>
      <c r="J82" s="325" t="s">
        <v>1461</v>
      </c>
      <c r="K82" s="334" t="s">
        <v>1462</v>
      </c>
      <c r="L82" s="325" t="s">
        <v>1355</v>
      </c>
      <c r="M82" s="93"/>
      <c r="N82" s="87"/>
      <c r="O82" s="334" t="s">
        <v>1311</v>
      </c>
      <c r="P82" s="334" t="s">
        <v>1447</v>
      </c>
      <c r="Q82" s="334" t="s">
        <v>1461</v>
      </c>
      <c r="R82" s="334" t="s">
        <v>1462</v>
      </c>
      <c r="S82" s="334" t="s">
        <v>1355</v>
      </c>
      <c r="T82" s="93"/>
      <c r="U82" s="87"/>
      <c r="V82" s="334" t="s">
        <v>1311</v>
      </c>
      <c r="W82" s="334" t="s">
        <v>1447</v>
      </c>
      <c r="X82" s="334" t="s">
        <v>1461</v>
      </c>
      <c r="Y82" s="334" t="s">
        <v>1462</v>
      </c>
      <c r="Z82" s="334" t="s">
        <v>1355</v>
      </c>
      <c r="AA82" s="93"/>
      <c r="AB82" s="87"/>
      <c r="AC82" s="334" t="s">
        <v>1311</v>
      </c>
      <c r="AD82" s="334" t="s">
        <v>1447</v>
      </c>
      <c r="AE82" s="334" t="s">
        <v>1461</v>
      </c>
      <c r="AF82" s="334" t="s">
        <v>1462</v>
      </c>
      <c r="AG82" s="334" t="s">
        <v>1355</v>
      </c>
      <c r="AH82" s="93"/>
      <c r="AI82" s="87"/>
      <c r="AJ82" s="334" t="s">
        <v>1311</v>
      </c>
      <c r="AK82" s="334" t="s">
        <v>1447</v>
      </c>
      <c r="AL82" s="334" t="s">
        <v>1463</v>
      </c>
      <c r="AM82" s="334" t="s">
        <v>1462</v>
      </c>
      <c r="AN82" s="334" t="s">
        <v>1355</v>
      </c>
      <c r="AO82" s="87"/>
      <c r="AP82" s="87"/>
    </row>
    <row r="83" spans="1:42" ht="19.5" customHeight="1" x14ac:dyDescent="0.2">
      <c r="A83" s="442" t="s">
        <v>1464</v>
      </c>
      <c r="B83" s="443">
        <v>1</v>
      </c>
      <c r="C83" s="444">
        <v>3038</v>
      </c>
      <c r="D83" s="445">
        <v>3880.5</v>
      </c>
      <c r="E83" s="446">
        <v>106.212331907265</v>
      </c>
      <c r="F83" s="93"/>
      <c r="G83" s="87"/>
      <c r="H83" s="447" t="s">
        <v>1464</v>
      </c>
      <c r="I83" s="448">
        <v>1</v>
      </c>
      <c r="J83" s="330">
        <v>4115</v>
      </c>
      <c r="K83" s="411">
        <v>3919</v>
      </c>
      <c r="L83" s="449">
        <v>107.26610713685599</v>
      </c>
      <c r="M83" s="93"/>
      <c r="N83" s="87"/>
      <c r="O83" s="447" t="s">
        <v>1464</v>
      </c>
      <c r="P83" s="448">
        <v>1</v>
      </c>
      <c r="Q83" s="450">
        <v>3856</v>
      </c>
      <c r="R83" s="450">
        <v>3735</v>
      </c>
      <c r="S83" s="449">
        <v>102.218934348891</v>
      </c>
      <c r="T83" s="93"/>
      <c r="U83" s="87"/>
      <c r="V83" s="447" t="s">
        <v>1464</v>
      </c>
      <c r="W83" s="448">
        <v>1</v>
      </c>
      <c r="X83" s="450">
        <v>3631</v>
      </c>
      <c r="Y83" s="450">
        <v>3585</v>
      </c>
      <c r="Z83" s="449">
        <v>98.133388480396704</v>
      </c>
      <c r="AA83" s="93"/>
      <c r="AB83" s="87"/>
      <c r="AC83" s="451" t="s">
        <v>1464</v>
      </c>
      <c r="AD83" s="448">
        <v>1</v>
      </c>
      <c r="AE83" s="450">
        <v>3133</v>
      </c>
      <c r="AF83" s="450">
        <v>3474</v>
      </c>
      <c r="AG83" s="449">
        <v>95.092950426185894</v>
      </c>
      <c r="AH83" s="93"/>
      <c r="AI83" s="87"/>
      <c r="AJ83" s="451" t="s">
        <v>1464</v>
      </c>
      <c r="AK83" s="448">
        <v>1</v>
      </c>
      <c r="AL83" s="452">
        <v>3260</v>
      </c>
      <c r="AM83" s="452">
        <v>3328</v>
      </c>
      <c r="AN83" s="453">
        <v>91.076287700405501</v>
      </c>
      <c r="AO83" s="87"/>
      <c r="AP83" s="87"/>
    </row>
    <row r="84" spans="1:42" ht="19.5" customHeight="1" x14ac:dyDescent="0.2">
      <c r="A84" s="442"/>
      <c r="B84" s="454">
        <v>2</v>
      </c>
      <c r="C84" s="444">
        <v>4321</v>
      </c>
      <c r="D84" s="455"/>
      <c r="E84" s="456"/>
      <c r="F84" s="93"/>
      <c r="G84" s="87"/>
      <c r="H84" s="447"/>
      <c r="I84" s="457">
        <v>2</v>
      </c>
      <c r="J84" s="328">
        <v>4292</v>
      </c>
      <c r="K84" s="383"/>
      <c r="L84" s="458"/>
      <c r="M84" s="93"/>
      <c r="N84" s="87"/>
      <c r="O84" s="447"/>
      <c r="P84" s="457">
        <v>2</v>
      </c>
      <c r="Q84" s="459">
        <v>3594</v>
      </c>
      <c r="R84" s="327"/>
      <c r="S84" s="458"/>
      <c r="T84" s="93"/>
      <c r="U84" s="87"/>
      <c r="V84" s="447"/>
      <c r="W84" s="457">
        <v>2</v>
      </c>
      <c r="X84" s="459">
        <v>2996</v>
      </c>
      <c r="Y84" s="327"/>
      <c r="Z84" s="458"/>
      <c r="AA84" s="93"/>
      <c r="AB84" s="87"/>
      <c r="AC84" s="451"/>
      <c r="AD84" s="457">
        <v>2</v>
      </c>
      <c r="AE84" s="459">
        <v>3542</v>
      </c>
      <c r="AF84" s="327"/>
      <c r="AG84" s="460"/>
      <c r="AH84" s="93"/>
      <c r="AI84" s="87"/>
      <c r="AJ84" s="451"/>
      <c r="AK84" s="457">
        <v>2</v>
      </c>
      <c r="AL84" s="461">
        <v>3411</v>
      </c>
      <c r="AM84" s="462"/>
      <c r="AN84" s="460"/>
      <c r="AO84" s="87"/>
      <c r="AP84" s="87"/>
    </row>
    <row r="85" spans="1:42" ht="19.5" customHeight="1" x14ac:dyDescent="0.2">
      <c r="A85" s="442"/>
      <c r="B85" s="454">
        <v>3</v>
      </c>
      <c r="C85" s="444">
        <v>4157</v>
      </c>
      <c r="D85" s="455"/>
      <c r="E85" s="456"/>
      <c r="F85" s="93"/>
      <c r="G85" s="87"/>
      <c r="H85" s="447"/>
      <c r="I85" s="457">
        <v>3</v>
      </c>
      <c r="J85" s="328">
        <v>3607</v>
      </c>
      <c r="K85" s="383"/>
      <c r="L85" s="458"/>
      <c r="M85" s="93"/>
      <c r="N85" s="87"/>
      <c r="O85" s="447"/>
      <c r="P85" s="457">
        <v>3</v>
      </c>
      <c r="Q85" s="459">
        <v>3917</v>
      </c>
      <c r="R85" s="327"/>
      <c r="S85" s="458"/>
      <c r="T85" s="93"/>
      <c r="U85" s="87"/>
      <c r="V85" s="447"/>
      <c r="W85" s="457">
        <v>3</v>
      </c>
      <c r="X85" s="459">
        <v>4129</v>
      </c>
      <c r="Y85" s="327"/>
      <c r="Z85" s="458"/>
      <c r="AA85" s="93"/>
      <c r="AB85" s="87"/>
      <c r="AC85" s="451"/>
      <c r="AD85" s="457">
        <v>3</v>
      </c>
      <c r="AE85" s="459">
        <v>3568</v>
      </c>
      <c r="AF85" s="327"/>
      <c r="AG85" s="460"/>
      <c r="AH85" s="93"/>
      <c r="AI85" s="87"/>
      <c r="AJ85" s="451"/>
      <c r="AK85" s="457">
        <v>3</v>
      </c>
      <c r="AL85" s="461">
        <v>3375</v>
      </c>
      <c r="AM85" s="462"/>
      <c r="AN85" s="460"/>
      <c r="AO85" s="87"/>
      <c r="AP85" s="87"/>
    </row>
    <row r="86" spans="1:42" ht="19.5" customHeight="1" x14ac:dyDescent="0.2">
      <c r="A86" s="442"/>
      <c r="B86" s="454">
        <v>4</v>
      </c>
      <c r="C86" s="444">
        <v>4006</v>
      </c>
      <c r="D86" s="455"/>
      <c r="E86" s="456"/>
      <c r="F86" s="93"/>
      <c r="G86" s="87"/>
      <c r="H86" s="447"/>
      <c r="I86" s="457">
        <v>4</v>
      </c>
      <c r="J86" s="328">
        <v>3662</v>
      </c>
      <c r="K86" s="383"/>
      <c r="L86" s="458"/>
      <c r="M86" s="93"/>
      <c r="N86" s="87"/>
      <c r="O86" s="447"/>
      <c r="P86" s="457">
        <v>4</v>
      </c>
      <c r="Q86" s="459">
        <v>3930</v>
      </c>
      <c r="R86" s="327"/>
      <c r="S86" s="458"/>
      <c r="T86" s="93"/>
      <c r="U86" s="87"/>
      <c r="V86" s="463" t="s">
        <v>1465</v>
      </c>
      <c r="W86" s="464">
        <v>1</v>
      </c>
      <c r="X86" s="465">
        <v>5211</v>
      </c>
      <c r="Y86" s="465">
        <v>5104</v>
      </c>
      <c r="Z86" s="466">
        <v>142.357753811826</v>
      </c>
      <c r="AA86" s="93"/>
      <c r="AB86" s="87"/>
      <c r="AC86" s="451"/>
      <c r="AD86" s="457">
        <v>4</v>
      </c>
      <c r="AE86" s="459">
        <v>3654</v>
      </c>
      <c r="AF86" s="327"/>
      <c r="AG86" s="460"/>
      <c r="AH86" s="93"/>
      <c r="AI86" s="87"/>
      <c r="AJ86" s="451"/>
      <c r="AK86" s="457">
        <v>4</v>
      </c>
      <c r="AL86" s="461">
        <v>3264</v>
      </c>
      <c r="AM86" s="462"/>
      <c r="AN86" s="460"/>
      <c r="AO86" s="87"/>
      <c r="AP86" s="87"/>
    </row>
    <row r="87" spans="1:42" ht="19.5" customHeight="1" x14ac:dyDescent="0.2">
      <c r="A87" s="467" t="s">
        <v>1465</v>
      </c>
      <c r="B87" s="468">
        <v>1</v>
      </c>
      <c r="C87" s="469">
        <v>6268</v>
      </c>
      <c r="D87" s="470">
        <v>5476</v>
      </c>
      <c r="E87" s="471">
        <v>141.115835588197</v>
      </c>
      <c r="F87" s="93"/>
      <c r="G87" s="87"/>
      <c r="H87" s="463" t="s">
        <v>1465</v>
      </c>
      <c r="I87" s="464">
        <v>1</v>
      </c>
      <c r="J87" s="421">
        <v>4851</v>
      </c>
      <c r="K87" s="429">
        <v>4700.5</v>
      </c>
      <c r="L87" s="466">
        <v>119.941311559071</v>
      </c>
      <c r="M87" s="93"/>
      <c r="N87" s="87"/>
      <c r="O87" s="472"/>
      <c r="P87" s="473">
        <v>5</v>
      </c>
      <c r="Q87" s="459">
        <v>3376</v>
      </c>
      <c r="R87" s="328"/>
      <c r="S87" s="474"/>
      <c r="T87" s="93"/>
      <c r="U87" s="87"/>
      <c r="V87" s="447"/>
      <c r="W87" s="457">
        <v>2</v>
      </c>
      <c r="X87" s="459">
        <v>5396</v>
      </c>
      <c r="Y87" s="327"/>
      <c r="Z87" s="458"/>
      <c r="AA87" s="93"/>
      <c r="AB87" s="87"/>
      <c r="AC87" s="475" t="s">
        <v>1465</v>
      </c>
      <c r="AD87" s="464">
        <v>1</v>
      </c>
      <c r="AE87" s="465">
        <v>4421</v>
      </c>
      <c r="AF87" s="465">
        <v>4441</v>
      </c>
      <c r="AG87" s="466">
        <v>127.81175793336701</v>
      </c>
      <c r="AH87" s="93"/>
      <c r="AI87" s="87"/>
      <c r="AJ87" s="475" t="s">
        <v>1465</v>
      </c>
      <c r="AK87" s="464">
        <v>1</v>
      </c>
      <c r="AL87" s="476">
        <v>4029</v>
      </c>
      <c r="AM87" s="476">
        <v>4061</v>
      </c>
      <c r="AN87" s="477">
        <v>122.036063110443</v>
      </c>
      <c r="AO87" s="87"/>
      <c r="AP87" s="87"/>
    </row>
    <row r="88" spans="1:42" ht="19.5" customHeight="1" x14ac:dyDescent="0.2">
      <c r="A88" s="442"/>
      <c r="B88" s="454">
        <v>2</v>
      </c>
      <c r="C88" s="444">
        <v>5461</v>
      </c>
      <c r="D88" s="455"/>
      <c r="E88" s="456"/>
      <c r="F88" s="93"/>
      <c r="G88" s="87"/>
      <c r="H88" s="447"/>
      <c r="I88" s="457">
        <v>2</v>
      </c>
      <c r="J88" s="328">
        <v>4920</v>
      </c>
      <c r="K88" s="383"/>
      <c r="L88" s="458"/>
      <c r="M88" s="93"/>
      <c r="N88" s="87"/>
      <c r="O88" s="463" t="s">
        <v>1465</v>
      </c>
      <c r="P88" s="457">
        <v>1</v>
      </c>
      <c r="Q88" s="465">
        <v>4781</v>
      </c>
      <c r="R88" s="465">
        <v>5089</v>
      </c>
      <c r="S88" s="478">
        <v>136.266266802335</v>
      </c>
      <c r="T88" s="93"/>
      <c r="U88" s="87"/>
      <c r="V88" s="479"/>
      <c r="W88" s="473">
        <v>3</v>
      </c>
      <c r="X88" s="480">
        <v>4705</v>
      </c>
      <c r="Y88" s="425"/>
      <c r="Z88" s="481"/>
      <c r="AA88" s="93"/>
      <c r="AB88" s="87"/>
      <c r="AC88" s="451"/>
      <c r="AD88" s="457">
        <v>2</v>
      </c>
      <c r="AE88" s="459">
        <v>4053</v>
      </c>
      <c r="AF88" s="327"/>
      <c r="AG88" s="460"/>
      <c r="AH88" s="93"/>
      <c r="AI88" s="87"/>
      <c r="AJ88" s="451"/>
      <c r="AK88" s="457">
        <v>2</v>
      </c>
      <c r="AL88" s="461">
        <v>3633</v>
      </c>
      <c r="AM88" s="462"/>
      <c r="AN88" s="460"/>
      <c r="AO88" s="87"/>
      <c r="AP88" s="87"/>
    </row>
    <row r="89" spans="1:42" ht="19.5" customHeight="1" x14ac:dyDescent="0.2">
      <c r="A89" s="442"/>
      <c r="B89" s="454">
        <v>3</v>
      </c>
      <c r="C89" s="444">
        <v>5450</v>
      </c>
      <c r="D89" s="482"/>
      <c r="E89" s="456"/>
      <c r="F89" s="93"/>
      <c r="G89" s="87"/>
      <c r="H89" s="447"/>
      <c r="I89" s="457">
        <v>3</v>
      </c>
      <c r="J89" s="328">
        <v>4568</v>
      </c>
      <c r="K89" s="383"/>
      <c r="L89" s="458"/>
      <c r="M89" s="93"/>
      <c r="N89" s="87"/>
      <c r="O89" s="447"/>
      <c r="P89" s="457">
        <v>2</v>
      </c>
      <c r="Q89" s="459">
        <v>5230</v>
      </c>
      <c r="R89" s="327"/>
      <c r="S89" s="458"/>
      <c r="T89" s="93"/>
      <c r="U89" s="87"/>
      <c r="V89" s="483" t="s">
        <v>1466</v>
      </c>
      <c r="W89" s="457">
        <v>1</v>
      </c>
      <c r="X89" s="459">
        <v>3853</v>
      </c>
      <c r="Y89" s="459">
        <v>4130</v>
      </c>
      <c r="Z89" s="478">
        <v>115.20081814801</v>
      </c>
      <c r="AA89" s="93"/>
      <c r="AB89" s="87"/>
      <c r="AC89" s="451"/>
      <c r="AD89" s="457">
        <v>3</v>
      </c>
      <c r="AE89" s="459">
        <v>4848</v>
      </c>
      <c r="AF89" s="327"/>
      <c r="AG89" s="460"/>
      <c r="AH89" s="93"/>
      <c r="AI89" s="87"/>
      <c r="AJ89" s="451"/>
      <c r="AK89" s="457">
        <v>3</v>
      </c>
      <c r="AL89" s="461">
        <v>4216</v>
      </c>
      <c r="AM89" s="462"/>
      <c r="AN89" s="460"/>
      <c r="AO89" s="87"/>
      <c r="AP89" s="87"/>
    </row>
    <row r="90" spans="1:42" ht="19.5" customHeight="1" x14ac:dyDescent="0.2">
      <c r="A90" s="484"/>
      <c r="B90" s="485">
        <v>4</v>
      </c>
      <c r="C90" s="486">
        <v>4725</v>
      </c>
      <c r="D90" s="487"/>
      <c r="E90" s="488"/>
      <c r="F90" s="93"/>
      <c r="G90" s="87"/>
      <c r="H90" s="479"/>
      <c r="I90" s="473">
        <v>4</v>
      </c>
      <c r="J90" s="423">
        <v>4463</v>
      </c>
      <c r="K90" s="431"/>
      <c r="L90" s="481"/>
      <c r="M90" s="93"/>
      <c r="N90" s="87"/>
      <c r="O90" s="479"/>
      <c r="P90" s="473">
        <v>3</v>
      </c>
      <c r="Q90" s="480">
        <v>5256</v>
      </c>
      <c r="R90" s="425"/>
      <c r="S90" s="481"/>
      <c r="T90" s="93"/>
      <c r="U90" s="87"/>
      <c r="V90" s="447"/>
      <c r="W90" s="457">
        <v>2</v>
      </c>
      <c r="X90" s="459">
        <v>4259</v>
      </c>
      <c r="Y90" s="327"/>
      <c r="Z90" s="458"/>
      <c r="AA90" s="93"/>
      <c r="AB90" s="87"/>
      <c r="AC90" s="489"/>
      <c r="AD90" s="473">
        <v>4</v>
      </c>
      <c r="AE90" s="480">
        <v>4440</v>
      </c>
      <c r="AF90" s="425"/>
      <c r="AG90" s="490"/>
      <c r="AH90" s="93"/>
      <c r="AI90" s="87"/>
      <c r="AJ90" s="489"/>
      <c r="AK90" s="473">
        <v>4</v>
      </c>
      <c r="AL90" s="491">
        <v>4365</v>
      </c>
      <c r="AM90" s="492"/>
      <c r="AN90" s="490"/>
      <c r="AO90" s="87"/>
      <c r="AP90" s="87"/>
    </row>
    <row r="91" spans="1:42" ht="19.5" customHeight="1" x14ac:dyDescent="0.2">
      <c r="A91" s="493" t="s">
        <v>1466</v>
      </c>
      <c r="B91" s="454">
        <v>1</v>
      </c>
      <c r="C91" s="444">
        <v>5134</v>
      </c>
      <c r="D91" s="455">
        <v>4686</v>
      </c>
      <c r="E91" s="446">
        <v>120.757634325474</v>
      </c>
      <c r="F91" s="93"/>
      <c r="G91" s="87"/>
      <c r="H91" s="483" t="s">
        <v>1466</v>
      </c>
      <c r="I91" s="457">
        <v>1</v>
      </c>
      <c r="J91" s="328">
        <v>3988</v>
      </c>
      <c r="K91" s="389">
        <v>3930.25</v>
      </c>
      <c r="L91" s="478">
        <v>100.287063026282</v>
      </c>
      <c r="M91" s="93"/>
      <c r="N91" s="87"/>
      <c r="O91" s="483" t="s">
        <v>1466</v>
      </c>
      <c r="P91" s="457">
        <v>1</v>
      </c>
      <c r="Q91" s="459">
        <v>4675</v>
      </c>
      <c r="R91" s="328">
        <v>4220.7</v>
      </c>
      <c r="S91" s="478">
        <v>96.752887413199005</v>
      </c>
      <c r="T91" s="93"/>
      <c r="U91" s="87"/>
      <c r="V91" s="494"/>
      <c r="W91" s="495">
        <v>3</v>
      </c>
      <c r="X91" s="496">
        <v>4279</v>
      </c>
      <c r="Y91" s="331"/>
      <c r="Z91" s="497"/>
      <c r="AA91" s="93"/>
      <c r="AB91" s="87"/>
      <c r="AC91" s="498" t="s">
        <v>1466</v>
      </c>
      <c r="AD91" s="457">
        <v>1</v>
      </c>
      <c r="AE91" s="459">
        <v>3687</v>
      </c>
      <c r="AF91" s="459">
        <v>3747</v>
      </c>
      <c r="AG91" s="478">
        <v>107.857811038354</v>
      </c>
      <c r="AH91" s="93"/>
      <c r="AI91" s="87"/>
      <c r="AJ91" s="498" t="s">
        <v>1466</v>
      </c>
      <c r="AK91" s="457">
        <v>1</v>
      </c>
      <c r="AL91" s="461">
        <v>3852</v>
      </c>
      <c r="AM91" s="461">
        <v>3602</v>
      </c>
      <c r="AN91" s="499">
        <v>108.239418983221</v>
      </c>
      <c r="AO91" s="87"/>
      <c r="AP91" s="87"/>
    </row>
    <row r="92" spans="1:42" ht="19.5" customHeight="1" x14ac:dyDescent="0.2">
      <c r="A92" s="442"/>
      <c r="B92" s="454">
        <v>2</v>
      </c>
      <c r="C92" s="444">
        <v>4748</v>
      </c>
      <c r="D92" s="455"/>
      <c r="E92" s="456"/>
      <c r="F92" s="93"/>
      <c r="G92" s="87"/>
      <c r="H92" s="447"/>
      <c r="I92" s="457">
        <v>2</v>
      </c>
      <c r="J92" s="328">
        <v>3707</v>
      </c>
      <c r="K92" s="383"/>
      <c r="L92" s="458"/>
      <c r="M92" s="93"/>
      <c r="N92" s="87"/>
      <c r="O92" s="447"/>
      <c r="P92" s="457">
        <v>2</v>
      </c>
      <c r="Q92" s="459">
        <v>3964</v>
      </c>
      <c r="R92" s="327"/>
      <c r="S92" s="458"/>
      <c r="T92" s="93"/>
      <c r="U92" s="87"/>
      <c r="V92" s="87"/>
      <c r="W92" s="87"/>
      <c r="X92" s="87"/>
      <c r="Y92" s="87"/>
      <c r="Z92" s="87"/>
      <c r="AA92" s="93"/>
      <c r="AB92" s="87"/>
      <c r="AC92" s="451"/>
      <c r="AD92" s="457">
        <v>2</v>
      </c>
      <c r="AE92" s="459">
        <v>3873</v>
      </c>
      <c r="AF92" s="327"/>
      <c r="AG92" s="460"/>
      <c r="AH92" s="93"/>
      <c r="AI92" s="87"/>
      <c r="AJ92" s="451"/>
      <c r="AK92" s="457">
        <v>2</v>
      </c>
      <c r="AL92" s="461">
        <v>3609</v>
      </c>
      <c r="AM92" s="462"/>
      <c r="AN92" s="460"/>
      <c r="AO92" s="87"/>
      <c r="AP92" s="87"/>
    </row>
    <row r="93" spans="1:42" ht="19.5" customHeight="1" x14ac:dyDescent="0.2">
      <c r="A93" s="442"/>
      <c r="B93" s="454">
        <v>3</v>
      </c>
      <c r="C93" s="444">
        <v>4421</v>
      </c>
      <c r="D93" s="455"/>
      <c r="E93" s="456"/>
      <c r="F93" s="93"/>
      <c r="G93" s="87"/>
      <c r="H93" s="447"/>
      <c r="I93" s="457">
        <v>3</v>
      </c>
      <c r="J93" s="328">
        <v>3737</v>
      </c>
      <c r="K93" s="383"/>
      <c r="L93" s="458"/>
      <c r="M93" s="93"/>
      <c r="N93" s="87"/>
      <c r="O93" s="494"/>
      <c r="P93" s="495">
        <v>3</v>
      </c>
      <c r="Q93" s="496">
        <v>4023</v>
      </c>
      <c r="R93" s="331"/>
      <c r="S93" s="497"/>
      <c r="T93" s="93"/>
      <c r="U93" s="87"/>
      <c r="V93" s="87"/>
      <c r="W93" s="87"/>
      <c r="X93" s="87"/>
      <c r="Y93" s="87"/>
      <c r="Z93" s="87"/>
      <c r="AA93" s="93"/>
      <c r="AB93" s="87"/>
      <c r="AC93" s="451"/>
      <c r="AD93" s="457">
        <v>3</v>
      </c>
      <c r="AE93" s="459">
        <v>3927</v>
      </c>
      <c r="AF93" s="327"/>
      <c r="AG93" s="460"/>
      <c r="AH93" s="93"/>
      <c r="AI93" s="87"/>
      <c r="AJ93" s="451"/>
      <c r="AK93" s="457">
        <v>3</v>
      </c>
      <c r="AL93" s="461">
        <v>3344</v>
      </c>
      <c r="AM93" s="462"/>
      <c r="AN93" s="460"/>
      <c r="AO93" s="87"/>
      <c r="AP93" s="87"/>
    </row>
    <row r="94" spans="1:42" ht="19.5" customHeight="1" x14ac:dyDescent="0.2">
      <c r="A94" s="500"/>
      <c r="B94" s="501">
        <v>4</v>
      </c>
      <c r="C94" s="502">
        <v>4441</v>
      </c>
      <c r="D94" s="503"/>
      <c r="E94" s="504"/>
      <c r="F94" s="93"/>
      <c r="G94" s="87"/>
      <c r="H94" s="494"/>
      <c r="I94" s="495">
        <v>4</v>
      </c>
      <c r="J94" s="332">
        <v>4289</v>
      </c>
      <c r="K94" s="433"/>
      <c r="L94" s="497"/>
      <c r="M94" s="93"/>
      <c r="N94" s="87"/>
      <c r="O94" s="87"/>
      <c r="P94" s="87"/>
      <c r="Q94" s="87"/>
      <c r="R94" s="87"/>
      <c r="S94" s="87"/>
      <c r="T94" s="93"/>
      <c r="U94" s="87"/>
      <c r="V94" s="87"/>
      <c r="W94" s="87"/>
      <c r="X94" s="87"/>
      <c r="Y94" s="87"/>
      <c r="Z94" s="87"/>
      <c r="AA94" s="93"/>
      <c r="AB94" s="87"/>
      <c r="AC94" s="505"/>
      <c r="AD94" s="495">
        <v>4</v>
      </c>
      <c r="AE94" s="496">
        <v>3502</v>
      </c>
      <c r="AF94" s="331"/>
      <c r="AG94" s="506"/>
      <c r="AH94" s="93"/>
      <c r="AI94" s="87"/>
      <c r="AJ94" s="505"/>
      <c r="AK94" s="495">
        <v>4</v>
      </c>
      <c r="AL94" s="507">
        <v>3666</v>
      </c>
      <c r="AM94" s="508"/>
      <c r="AN94" s="506"/>
      <c r="AO94" s="87"/>
      <c r="AP94" s="87"/>
    </row>
    <row r="95" spans="1:42" ht="19.5" customHeight="1" x14ac:dyDescent="0.2">
      <c r="A95" s="87"/>
      <c r="B95" s="87"/>
      <c r="C95" s="87"/>
      <c r="D95" s="87"/>
      <c r="E95" s="87"/>
      <c r="F95" s="93"/>
      <c r="G95" s="87"/>
      <c r="H95" s="87"/>
      <c r="I95" s="87"/>
      <c r="J95" s="87"/>
      <c r="K95" s="87"/>
      <c r="L95" s="87"/>
      <c r="M95" s="93"/>
      <c r="N95" s="87"/>
      <c r="O95" s="87"/>
      <c r="P95" s="87"/>
      <c r="Q95" s="87"/>
      <c r="R95" s="87"/>
      <c r="S95" s="87"/>
      <c r="T95" s="93"/>
      <c r="U95" s="87"/>
      <c r="V95" s="87"/>
      <c r="W95" s="87"/>
      <c r="X95" s="87"/>
      <c r="Y95" s="87"/>
      <c r="Z95" s="87"/>
      <c r="AA95" s="93"/>
      <c r="AB95" s="87"/>
      <c r="AC95" s="87"/>
      <c r="AD95" s="87"/>
      <c r="AE95" s="87"/>
      <c r="AF95" s="87"/>
      <c r="AG95" s="87"/>
      <c r="AH95" s="93"/>
      <c r="AI95" s="87"/>
      <c r="AJ95" s="87"/>
      <c r="AK95" s="87"/>
      <c r="AL95" s="87"/>
      <c r="AM95" s="87"/>
      <c r="AN95" s="87"/>
      <c r="AO95" s="87"/>
      <c r="AP95" s="87"/>
    </row>
    <row r="96" spans="1:42" ht="19.5" customHeight="1" thickBot="1" x14ac:dyDescent="0.25">
      <c r="A96" s="87"/>
      <c r="B96" s="87"/>
      <c r="C96" s="87"/>
      <c r="D96" s="87"/>
      <c r="E96" s="87"/>
      <c r="F96" s="93"/>
      <c r="G96" s="87"/>
      <c r="H96" s="87"/>
      <c r="I96" s="87"/>
      <c r="J96" s="87"/>
      <c r="K96" s="87"/>
      <c r="L96" s="87"/>
      <c r="M96" s="93"/>
      <c r="N96" s="87"/>
      <c r="O96" s="87"/>
      <c r="P96" s="87"/>
      <c r="Q96" s="87"/>
      <c r="R96" s="87"/>
      <c r="S96" s="87"/>
      <c r="T96" s="93"/>
      <c r="U96" s="87"/>
      <c r="V96" s="87"/>
      <c r="W96" s="87"/>
      <c r="X96" s="87"/>
      <c r="Y96" s="87"/>
      <c r="Z96" s="87"/>
      <c r="AA96" s="93"/>
      <c r="AB96" s="87"/>
      <c r="AC96" s="87"/>
      <c r="AD96" s="87"/>
      <c r="AE96" s="87"/>
      <c r="AF96" s="87"/>
      <c r="AG96" s="87"/>
      <c r="AH96" s="93"/>
      <c r="AI96" s="87"/>
      <c r="AJ96" s="87"/>
      <c r="AK96" s="87"/>
      <c r="AL96" s="87"/>
      <c r="AM96" s="87"/>
      <c r="AN96" s="87"/>
      <c r="AO96" s="87"/>
      <c r="AP96" s="87"/>
    </row>
    <row r="97" spans="1:42" ht="19.5" customHeight="1" thickBot="1" x14ac:dyDescent="0.25">
      <c r="A97" s="1195" t="s">
        <v>2138</v>
      </c>
      <c r="B97" s="1196"/>
      <c r="C97" s="1019" t="s">
        <v>2108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</row>
    <row r="98" spans="1:42" ht="19.5" customHeight="1" x14ac:dyDescent="0.2">
      <c r="A98" s="1004" t="s">
        <v>2105</v>
      </c>
      <c r="B98" s="1013" t="s">
        <v>2342</v>
      </c>
      <c r="C98" s="1020" t="s">
        <v>2120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</row>
    <row r="99" spans="1:42" ht="15" customHeight="1" thickBot="1" x14ac:dyDescent="0.25">
      <c r="A99" s="1006" t="s">
        <v>2105</v>
      </c>
      <c r="B99" s="1027" t="s">
        <v>2149</v>
      </c>
      <c r="C99" s="1028" t="s">
        <v>2122</v>
      </c>
    </row>
  </sheetData>
  <mergeCells count="4">
    <mergeCell ref="A5:C5"/>
    <mergeCell ref="A78:C78"/>
    <mergeCell ref="A72:B72"/>
    <mergeCell ref="A97:B9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61"/>
  <sheetViews>
    <sheetView topLeftCell="A30" zoomScale="92" zoomScaleNormal="150" workbookViewId="0">
      <selection activeCell="C55" sqref="C55"/>
    </sheetView>
  </sheetViews>
  <sheetFormatPr baseColWidth="10" defaultColWidth="10.6640625" defaultRowHeight="15" customHeight="1" x14ac:dyDescent="0.2"/>
  <cols>
    <col min="1" max="1" width="14.6640625" customWidth="1"/>
    <col min="2" max="2" width="12.33203125" customWidth="1"/>
    <col min="3" max="3" width="22.5" customWidth="1"/>
    <col min="5" max="5" width="11" customWidth="1"/>
    <col min="6" max="6" width="16.1640625" customWidth="1"/>
    <col min="7" max="7" width="11" customWidth="1"/>
    <col min="9" max="9" width="17.83203125" customWidth="1"/>
    <col min="10" max="11" width="11" customWidth="1"/>
    <col min="12" max="12" width="17.6640625" customWidth="1"/>
    <col min="13" max="13" width="11" customWidth="1"/>
    <col min="14" max="15" width="12.33203125" customWidth="1"/>
  </cols>
  <sheetData>
    <row r="1" spans="1:20" ht="19.5" customHeight="1" x14ac:dyDescent="0.2">
      <c r="A1" s="1221" t="s">
        <v>1467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273"/>
      <c r="Q1" s="273"/>
      <c r="R1" s="273"/>
      <c r="S1" s="273"/>
      <c r="T1" s="273"/>
    </row>
    <row r="2" spans="1:20" ht="19.5" customHeight="1" x14ac:dyDescent="0.2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273"/>
      <c r="Q2" s="273"/>
      <c r="R2" s="273"/>
      <c r="S2" s="273"/>
      <c r="T2" s="273"/>
    </row>
    <row r="3" spans="1:20" ht="19.5" customHeight="1" x14ac:dyDescent="0.2">
      <c r="A3" s="380" t="s">
        <v>1468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273"/>
      <c r="Q3" s="273"/>
      <c r="R3" s="273"/>
      <c r="S3" s="273"/>
      <c r="T3" s="273"/>
    </row>
    <row r="4" spans="1:20" ht="19.5" customHeight="1" x14ac:dyDescent="0.2">
      <c r="A4" s="509"/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273"/>
      <c r="Q4" s="273"/>
      <c r="R4" s="273"/>
      <c r="S4" s="273"/>
      <c r="T4" s="273"/>
    </row>
    <row r="5" spans="1:20" ht="19.5" customHeight="1" x14ac:dyDescent="0.2">
      <c r="A5" s="1222" t="s">
        <v>1469</v>
      </c>
      <c r="B5" s="1222"/>
      <c r="C5" s="1222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273"/>
      <c r="Q5" s="273"/>
      <c r="R5" s="273"/>
      <c r="S5" s="273"/>
      <c r="T5" s="273"/>
    </row>
    <row r="6" spans="1:20" ht="19.5" customHeight="1" x14ac:dyDescent="0.2">
      <c r="A6" s="87"/>
      <c r="B6" s="87"/>
      <c r="C6" s="87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273"/>
      <c r="Q6" s="273"/>
      <c r="R6" s="273"/>
      <c r="S6" s="273"/>
      <c r="T6" s="273"/>
    </row>
    <row r="7" spans="1:20" ht="19.5" customHeight="1" x14ac:dyDescent="0.2">
      <c r="A7" s="509"/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509"/>
      <c r="O7" s="509"/>
      <c r="P7" s="273"/>
      <c r="Q7" s="273"/>
      <c r="R7" s="273"/>
      <c r="S7" s="273"/>
      <c r="T7" s="273"/>
    </row>
    <row r="8" spans="1:20" ht="19.5" customHeight="1" x14ac:dyDescent="0.2">
      <c r="A8" s="1223" t="s">
        <v>1470</v>
      </c>
      <c r="B8" s="1223"/>
      <c r="C8" s="1223"/>
      <c r="D8" s="1223" t="s">
        <v>1471</v>
      </c>
      <c r="E8" s="1223"/>
      <c r="F8" s="1223"/>
      <c r="G8" s="1223" t="s">
        <v>1472</v>
      </c>
      <c r="H8" s="1223"/>
      <c r="I8" s="1223"/>
      <c r="J8" s="1223" t="s">
        <v>1473</v>
      </c>
      <c r="K8" s="1223"/>
      <c r="L8" s="1223"/>
      <c r="M8" s="509"/>
      <c r="N8" s="509"/>
      <c r="O8" s="509"/>
      <c r="P8" s="273"/>
      <c r="Q8" s="273"/>
    </row>
    <row r="9" spans="1:20" ht="19.5" customHeight="1" x14ac:dyDescent="0.2">
      <c r="A9" s="510" t="s">
        <v>1373</v>
      </c>
      <c r="B9" s="511" t="s">
        <v>1474</v>
      </c>
      <c r="C9" s="512" t="s">
        <v>1475</v>
      </c>
      <c r="D9" s="510" t="s">
        <v>1373</v>
      </c>
      <c r="E9" s="511" t="s">
        <v>1474</v>
      </c>
      <c r="F9" s="513" t="s">
        <v>1475</v>
      </c>
      <c r="G9" s="512" t="s">
        <v>1373</v>
      </c>
      <c r="H9" s="511" t="s">
        <v>1474</v>
      </c>
      <c r="I9" s="513" t="s">
        <v>1475</v>
      </c>
      <c r="J9" s="512" t="s">
        <v>1373</v>
      </c>
      <c r="K9" s="511" t="s">
        <v>1474</v>
      </c>
      <c r="L9" s="513" t="s">
        <v>1475</v>
      </c>
      <c r="M9" s="509"/>
      <c r="N9" s="509"/>
      <c r="O9" s="509"/>
      <c r="P9" s="273"/>
      <c r="Q9" s="273"/>
    </row>
    <row r="10" spans="1:20" ht="19.5" customHeight="1" x14ac:dyDescent="0.2">
      <c r="A10" s="382"/>
      <c r="B10" s="514"/>
      <c r="C10" s="312"/>
      <c r="D10" s="382"/>
      <c r="E10" s="514"/>
      <c r="F10" s="383"/>
      <c r="G10" s="385"/>
      <c r="H10" s="515"/>
      <c r="I10" s="386"/>
      <c r="J10" s="312"/>
      <c r="K10" s="514"/>
      <c r="L10" s="383"/>
      <c r="M10" s="509"/>
      <c r="N10" s="509"/>
      <c r="O10" s="509"/>
      <c r="P10" s="273"/>
      <c r="Q10" s="273"/>
    </row>
    <row r="11" spans="1:20" ht="19.5" customHeight="1" x14ac:dyDescent="0.2">
      <c r="A11" s="516" t="s">
        <v>1476</v>
      </c>
      <c r="B11" s="517"/>
      <c r="C11" s="312"/>
      <c r="D11" s="382"/>
      <c r="E11" s="514"/>
      <c r="F11" s="383"/>
      <c r="G11" s="382"/>
      <c r="H11" s="514"/>
      <c r="I11" s="383"/>
      <c r="J11" s="312"/>
      <c r="K11" s="514"/>
      <c r="L11" s="383"/>
      <c r="M11" s="509"/>
      <c r="N11" s="509"/>
      <c r="O11" s="509"/>
      <c r="P11" s="273"/>
      <c r="Q11" s="273"/>
    </row>
    <row r="12" spans="1:20" ht="19.5" customHeight="1" x14ac:dyDescent="0.2">
      <c r="A12" s="518">
        <v>14581.817356219601</v>
      </c>
      <c r="B12" s="519">
        <v>29314.591889002699</v>
      </c>
      <c r="C12" s="520">
        <v>24602.3389365732</v>
      </c>
      <c r="D12" s="388">
        <v>1524</v>
      </c>
      <c r="E12" s="517">
        <v>2925</v>
      </c>
      <c r="F12" s="389">
        <v>2000</v>
      </c>
      <c r="G12" s="388">
        <v>11418.725</v>
      </c>
      <c r="H12" s="517">
        <v>31030.558000000001</v>
      </c>
      <c r="I12" s="389">
        <v>18665.681</v>
      </c>
      <c r="J12" s="291">
        <v>100</v>
      </c>
      <c r="K12" s="517">
        <v>271.75</v>
      </c>
      <c r="L12" s="389">
        <v>163.47</v>
      </c>
      <c r="M12" s="509"/>
      <c r="N12" s="509"/>
      <c r="O12" s="509"/>
      <c r="P12" s="273"/>
      <c r="Q12" s="273"/>
    </row>
    <row r="13" spans="1:20" ht="19.5" customHeight="1" x14ac:dyDescent="0.2">
      <c r="A13" s="518">
        <v>14191.3605059032</v>
      </c>
      <c r="B13" s="519">
        <v>33101.7082844053</v>
      </c>
      <c r="C13" s="520">
        <v>21992.957216161802</v>
      </c>
      <c r="D13" s="382"/>
      <c r="E13" s="514"/>
      <c r="F13" s="383"/>
      <c r="G13" s="382"/>
      <c r="H13" s="514"/>
      <c r="I13" s="383"/>
      <c r="J13" s="312"/>
      <c r="K13" s="514"/>
      <c r="L13" s="383"/>
      <c r="M13" s="509"/>
      <c r="N13" s="509"/>
      <c r="O13" s="509"/>
      <c r="P13" s="273"/>
      <c r="Q13" s="273"/>
    </row>
    <row r="14" spans="1:20" ht="19.5" customHeight="1" x14ac:dyDescent="0.2">
      <c r="A14" s="518">
        <v>10054.996010050299</v>
      </c>
      <c r="B14" s="519">
        <v>35541.469424421899</v>
      </c>
      <c r="C14" s="520">
        <v>18283.532506895099</v>
      </c>
      <c r="D14" s="382"/>
      <c r="E14" s="514"/>
      <c r="F14" s="383"/>
      <c r="G14" s="382"/>
      <c r="H14" s="514"/>
      <c r="I14" s="383"/>
      <c r="J14" s="312"/>
      <c r="K14" s="514"/>
      <c r="L14" s="383"/>
      <c r="M14" s="509"/>
      <c r="N14" s="509"/>
      <c r="O14" s="509"/>
      <c r="P14" s="273"/>
      <c r="Q14" s="273"/>
    </row>
    <row r="15" spans="1:20" ht="19.5" customHeight="1" x14ac:dyDescent="0.2">
      <c r="A15" s="521">
        <v>8087.1685585804998</v>
      </c>
      <c r="B15" s="519">
        <v>36453.348162199698</v>
      </c>
      <c r="C15" s="520">
        <v>18470.704023512601</v>
      </c>
      <c r="D15" s="382"/>
      <c r="E15" s="514"/>
      <c r="F15" s="383"/>
      <c r="G15" s="382"/>
      <c r="H15" s="514"/>
      <c r="I15" s="383"/>
      <c r="J15" s="312"/>
      <c r="K15" s="514"/>
      <c r="L15" s="383"/>
      <c r="M15" s="509"/>
      <c r="N15" s="509"/>
      <c r="O15" s="509"/>
      <c r="P15" s="273"/>
      <c r="Q15" s="273"/>
    </row>
    <row r="16" spans="1:20" ht="19.5" customHeight="1" x14ac:dyDescent="0.2">
      <c r="A16" s="521">
        <v>8135.06980002823</v>
      </c>
      <c r="B16" s="519">
        <v>35365.6087796953</v>
      </c>
      <c r="C16" s="520">
        <v>19978.871232764501</v>
      </c>
      <c r="D16" s="382"/>
      <c r="E16" s="514"/>
      <c r="F16" s="383"/>
      <c r="G16" s="382"/>
      <c r="H16" s="514"/>
      <c r="I16" s="383"/>
      <c r="J16" s="312"/>
      <c r="K16" s="514"/>
      <c r="L16" s="383"/>
      <c r="M16" s="509"/>
      <c r="N16" s="509"/>
      <c r="O16" s="509"/>
      <c r="P16" s="273"/>
      <c r="Q16" s="273"/>
    </row>
    <row r="17" spans="1:17" ht="19.5" customHeight="1" x14ac:dyDescent="0.2">
      <c r="A17" s="382"/>
      <c r="B17" s="514"/>
      <c r="C17" s="312"/>
      <c r="D17" s="382"/>
      <c r="E17" s="514"/>
      <c r="F17" s="383"/>
      <c r="G17" s="382"/>
      <c r="H17" s="514"/>
      <c r="I17" s="383"/>
      <c r="J17" s="312"/>
      <c r="K17" s="514"/>
      <c r="L17" s="383"/>
      <c r="M17" s="509"/>
      <c r="N17" s="509"/>
      <c r="O17" s="509"/>
      <c r="P17" s="273"/>
      <c r="Q17" s="273"/>
    </row>
    <row r="18" spans="1:17" ht="19.5" customHeight="1" x14ac:dyDescent="0.2">
      <c r="A18" s="522" t="s">
        <v>1477</v>
      </c>
      <c r="B18" s="523"/>
      <c r="C18" s="524"/>
      <c r="D18" s="420"/>
      <c r="E18" s="523"/>
      <c r="F18" s="525"/>
      <c r="G18" s="420"/>
      <c r="H18" s="523"/>
      <c r="I18" s="525"/>
      <c r="J18" s="524"/>
      <c r="K18" s="523"/>
      <c r="L18" s="525"/>
      <c r="M18" s="509"/>
      <c r="N18" s="509"/>
      <c r="O18" s="509"/>
      <c r="P18" s="273"/>
      <c r="Q18" s="273"/>
    </row>
    <row r="19" spans="1:17" ht="19.5" customHeight="1" x14ac:dyDescent="0.2">
      <c r="A19" s="518">
        <v>19961.303093711202</v>
      </c>
      <c r="B19" s="519">
        <v>42006.185436066597</v>
      </c>
      <c r="C19" s="520">
        <v>27753.258562673502</v>
      </c>
      <c r="D19" s="388">
        <v>1032</v>
      </c>
      <c r="E19" s="517">
        <v>1097</v>
      </c>
      <c r="F19" s="389">
        <v>1907</v>
      </c>
      <c r="G19" s="388">
        <v>17857.598999999998</v>
      </c>
      <c r="H19" s="517">
        <v>30277.614000000001</v>
      </c>
      <c r="I19" s="389">
        <v>15248.655000000001</v>
      </c>
      <c r="J19" s="291">
        <v>100</v>
      </c>
      <c r="K19" s="517">
        <v>169.55</v>
      </c>
      <c r="L19" s="389">
        <v>85.39</v>
      </c>
      <c r="M19" s="509"/>
      <c r="N19" s="509"/>
      <c r="O19" s="509"/>
      <c r="P19" s="273"/>
      <c r="Q19" s="273"/>
    </row>
    <row r="20" spans="1:17" ht="19.5" customHeight="1" x14ac:dyDescent="0.2">
      <c r="A20" s="518">
        <v>22127.725913306502</v>
      </c>
      <c r="B20" s="519">
        <v>36562.923464666899</v>
      </c>
      <c r="C20" s="520">
        <v>12163.2433996484</v>
      </c>
      <c r="D20" s="382"/>
      <c r="E20" s="514"/>
      <c r="F20" s="383"/>
      <c r="G20" s="382"/>
      <c r="H20" s="514"/>
      <c r="I20" s="383"/>
      <c r="J20" s="312"/>
      <c r="K20" s="514"/>
      <c r="L20" s="383"/>
      <c r="M20" s="509"/>
      <c r="N20" s="509"/>
      <c r="O20" s="509"/>
      <c r="P20" s="273"/>
      <c r="Q20" s="273"/>
    </row>
    <row r="21" spans="1:17" ht="19.5" customHeight="1" x14ac:dyDescent="0.2">
      <c r="A21" s="518">
        <v>20702.012439743899</v>
      </c>
      <c r="B21" s="519">
        <v>29314.748050141701</v>
      </c>
      <c r="C21" s="520">
        <v>12543.3932950212</v>
      </c>
      <c r="D21" s="382"/>
      <c r="E21" s="514"/>
      <c r="F21" s="383"/>
      <c r="G21" s="382"/>
      <c r="H21" s="514"/>
      <c r="I21" s="383"/>
      <c r="J21" s="312"/>
      <c r="K21" s="514"/>
      <c r="L21" s="383"/>
      <c r="M21" s="509"/>
      <c r="N21" s="509"/>
      <c r="O21" s="509"/>
      <c r="P21" s="273"/>
      <c r="Q21" s="273"/>
    </row>
    <row r="22" spans="1:17" ht="19.5" customHeight="1" x14ac:dyDescent="0.2">
      <c r="A22" s="518">
        <v>19566.135978901701</v>
      </c>
      <c r="B22" s="519">
        <v>27215.766541818601</v>
      </c>
      <c r="C22" s="520">
        <v>16711.0980736577</v>
      </c>
      <c r="D22" s="382"/>
      <c r="E22" s="514"/>
      <c r="F22" s="383"/>
      <c r="G22" s="382"/>
      <c r="H22" s="514"/>
      <c r="I22" s="383"/>
      <c r="J22" s="312"/>
      <c r="K22" s="514"/>
      <c r="L22" s="383"/>
      <c r="M22" s="509"/>
      <c r="N22" s="509"/>
      <c r="O22" s="509"/>
      <c r="P22" s="273"/>
      <c r="Q22" s="273"/>
    </row>
    <row r="23" spans="1:17" ht="19.5" customHeight="1" x14ac:dyDescent="0.2">
      <c r="A23" s="518">
        <v>12089.6388999392</v>
      </c>
      <c r="B23" s="519">
        <v>21775.724145075201</v>
      </c>
      <c r="C23" s="520">
        <v>16609.765496498901</v>
      </c>
      <c r="D23" s="382"/>
      <c r="E23" s="514"/>
      <c r="F23" s="383"/>
      <c r="G23" s="382"/>
      <c r="H23" s="514"/>
      <c r="I23" s="383"/>
      <c r="J23" s="312"/>
      <c r="K23" s="514"/>
      <c r="L23" s="383"/>
      <c r="M23" s="509"/>
      <c r="N23" s="509"/>
      <c r="O23" s="509"/>
      <c r="P23" s="273"/>
      <c r="Q23" s="273"/>
    </row>
    <row r="24" spans="1:17" ht="19.5" customHeight="1" x14ac:dyDescent="0.2">
      <c r="A24" s="422"/>
      <c r="B24" s="526"/>
      <c r="C24" s="432"/>
      <c r="D24" s="422"/>
      <c r="E24" s="526"/>
      <c r="F24" s="431"/>
      <c r="G24" s="422"/>
      <c r="H24" s="526"/>
      <c r="I24" s="431"/>
      <c r="J24" s="432"/>
      <c r="K24" s="526"/>
      <c r="L24" s="431"/>
      <c r="M24" s="509"/>
      <c r="N24" s="509"/>
      <c r="O24" s="509"/>
      <c r="P24" s="273"/>
      <c r="Q24" s="273"/>
    </row>
    <row r="25" spans="1:17" ht="19.5" customHeight="1" x14ac:dyDescent="0.2">
      <c r="A25" s="516" t="s">
        <v>1478</v>
      </c>
      <c r="B25" s="514"/>
      <c r="C25" s="312"/>
      <c r="D25" s="382"/>
      <c r="E25" s="514"/>
      <c r="F25" s="383"/>
      <c r="G25" s="382"/>
      <c r="H25" s="514"/>
      <c r="I25" s="383"/>
      <c r="J25" s="312"/>
      <c r="K25" s="514"/>
      <c r="L25" s="383"/>
      <c r="M25" s="509"/>
      <c r="N25" s="509"/>
      <c r="O25" s="509"/>
      <c r="P25" s="273"/>
      <c r="Q25" s="273"/>
    </row>
    <row r="26" spans="1:17" ht="19.5" customHeight="1" x14ac:dyDescent="0.2">
      <c r="A26" s="518">
        <v>19853.323326459202</v>
      </c>
      <c r="B26" s="519">
        <v>35908.563865256998</v>
      </c>
      <c r="C26" s="520">
        <v>19620.5589284997</v>
      </c>
      <c r="D26" s="388">
        <v>1988</v>
      </c>
      <c r="E26" s="517">
        <v>3596</v>
      </c>
      <c r="F26" s="389">
        <v>1537</v>
      </c>
      <c r="G26" s="388">
        <v>17773.580999999998</v>
      </c>
      <c r="H26" s="517">
        <v>34509.519999999997</v>
      </c>
      <c r="I26" s="389">
        <v>15554.532999999999</v>
      </c>
      <c r="J26" s="291">
        <v>100</v>
      </c>
      <c r="K26" s="517">
        <v>194.16</v>
      </c>
      <c r="L26" s="389">
        <v>87.51</v>
      </c>
      <c r="M26" s="509"/>
      <c r="N26" s="509"/>
      <c r="O26" s="509"/>
      <c r="P26" s="273"/>
      <c r="Q26" s="273"/>
    </row>
    <row r="27" spans="1:17" ht="19.5" customHeight="1" x14ac:dyDescent="0.2">
      <c r="A27" s="518">
        <v>19330.685758769901</v>
      </c>
      <c r="B27" s="519">
        <v>36019.547105849801</v>
      </c>
      <c r="C27" s="520">
        <v>19144.431735234401</v>
      </c>
      <c r="D27" s="382"/>
      <c r="E27" s="514"/>
      <c r="F27" s="383"/>
      <c r="G27" s="382"/>
      <c r="H27" s="514"/>
      <c r="I27" s="383"/>
      <c r="J27" s="312"/>
      <c r="K27" s="514"/>
      <c r="L27" s="383"/>
      <c r="M27" s="509"/>
      <c r="N27" s="509"/>
      <c r="O27" s="509"/>
      <c r="P27" s="273"/>
      <c r="Q27" s="273"/>
    </row>
    <row r="28" spans="1:17" ht="19.5" customHeight="1" x14ac:dyDescent="0.2">
      <c r="A28" s="518">
        <v>21126.685948224698</v>
      </c>
      <c r="B28" s="519">
        <v>47142.714930525399</v>
      </c>
      <c r="C28" s="520">
        <v>17332.867774859002</v>
      </c>
      <c r="D28" s="382"/>
      <c r="E28" s="514"/>
      <c r="F28" s="383"/>
      <c r="G28" s="382"/>
      <c r="H28" s="514"/>
      <c r="I28" s="383"/>
      <c r="J28" s="312"/>
      <c r="K28" s="514"/>
      <c r="L28" s="383"/>
      <c r="M28" s="509"/>
      <c r="N28" s="509"/>
      <c r="O28" s="509"/>
      <c r="P28" s="273"/>
      <c r="Q28" s="273"/>
    </row>
    <row r="29" spans="1:17" ht="19.5" customHeight="1" x14ac:dyDescent="0.2">
      <c r="A29" s="518">
        <v>17711.380901133401</v>
      </c>
      <c r="B29" s="519">
        <v>39787.947709610999</v>
      </c>
      <c r="C29" s="520">
        <v>13137.833159788601</v>
      </c>
      <c r="D29" s="382"/>
      <c r="E29" s="514"/>
      <c r="F29" s="383"/>
      <c r="G29" s="382"/>
      <c r="H29" s="514"/>
      <c r="I29" s="383"/>
      <c r="J29" s="312"/>
      <c r="K29" s="514"/>
      <c r="L29" s="383"/>
      <c r="M29" s="509"/>
      <c r="N29" s="509"/>
      <c r="O29" s="509"/>
      <c r="P29" s="273"/>
      <c r="Q29" s="273"/>
    </row>
    <row r="30" spans="1:17" ht="19.5" customHeight="1" x14ac:dyDescent="0.2">
      <c r="A30" s="518">
        <v>20787.739988936599</v>
      </c>
      <c r="B30" s="519">
        <v>31671.230995845101</v>
      </c>
      <c r="C30" s="520">
        <v>16223.4246145784</v>
      </c>
      <c r="D30" s="382"/>
      <c r="E30" s="514"/>
      <c r="F30" s="383"/>
      <c r="G30" s="382"/>
      <c r="H30" s="514"/>
      <c r="I30" s="383"/>
      <c r="J30" s="312"/>
      <c r="K30" s="514"/>
      <c r="L30" s="383"/>
      <c r="M30" s="509"/>
      <c r="N30" s="509"/>
      <c r="O30" s="509"/>
      <c r="P30" s="273"/>
      <c r="Q30" s="273"/>
    </row>
    <row r="31" spans="1:17" ht="19.5" customHeight="1" x14ac:dyDescent="0.2">
      <c r="A31" s="382"/>
      <c r="B31" s="514"/>
      <c r="C31" s="312"/>
      <c r="D31" s="382"/>
      <c r="E31" s="514"/>
      <c r="F31" s="383"/>
      <c r="G31" s="382"/>
      <c r="H31" s="514"/>
      <c r="I31" s="383"/>
      <c r="J31" s="312"/>
      <c r="K31" s="514"/>
      <c r="L31" s="383"/>
      <c r="M31" s="509"/>
      <c r="N31" s="509"/>
      <c r="O31" s="509"/>
      <c r="P31" s="273"/>
      <c r="Q31" s="273"/>
    </row>
    <row r="32" spans="1:17" ht="19.5" customHeight="1" x14ac:dyDescent="0.2">
      <c r="A32" s="522" t="s">
        <v>1479</v>
      </c>
      <c r="B32" s="523"/>
      <c r="C32" s="524"/>
      <c r="D32" s="420"/>
      <c r="E32" s="523"/>
      <c r="F32" s="525"/>
      <c r="G32" s="420"/>
      <c r="H32" s="523"/>
      <c r="I32" s="525"/>
      <c r="J32" s="524"/>
      <c r="K32" s="523"/>
      <c r="L32" s="525"/>
      <c r="M32" s="509"/>
      <c r="N32" s="509"/>
      <c r="O32" s="509"/>
      <c r="P32" s="273"/>
      <c r="Q32" s="273"/>
    </row>
    <row r="33" spans="1:17" ht="19.5" customHeight="1" x14ac:dyDescent="0.2">
      <c r="A33" s="518">
        <v>25205.6891615165</v>
      </c>
      <c r="B33" s="519">
        <v>33983.069162413703</v>
      </c>
      <c r="C33" s="520">
        <v>15905.948869990299</v>
      </c>
      <c r="D33" s="388">
        <v>2021</v>
      </c>
      <c r="E33" s="517">
        <v>1997</v>
      </c>
      <c r="F33" s="389">
        <v>2036</v>
      </c>
      <c r="G33" s="388">
        <v>16215.261</v>
      </c>
      <c r="H33" s="517">
        <v>42252.616999999998</v>
      </c>
      <c r="I33" s="389">
        <v>22518.391</v>
      </c>
      <c r="J33" s="291">
        <v>100</v>
      </c>
      <c r="K33" s="527">
        <v>260.57315016082799</v>
      </c>
      <c r="L33" s="528">
        <v>138.87158711545601</v>
      </c>
      <c r="M33" s="509"/>
      <c r="N33" s="509"/>
      <c r="O33" s="509"/>
      <c r="P33" s="273"/>
      <c r="Q33" s="273"/>
    </row>
    <row r="34" spans="1:17" ht="19.5" customHeight="1" x14ac:dyDescent="0.2">
      <c r="A34" s="518">
        <v>15896.8681761401</v>
      </c>
      <c r="B34" s="519">
        <v>55366.145918338203</v>
      </c>
      <c r="C34" s="520">
        <v>23887.931533012699</v>
      </c>
      <c r="D34" s="382"/>
      <c r="E34" s="514"/>
      <c r="F34" s="383"/>
      <c r="G34" s="382"/>
      <c r="H34" s="514"/>
      <c r="I34" s="383"/>
      <c r="J34" s="312"/>
      <c r="K34" s="529"/>
      <c r="L34" s="530"/>
      <c r="M34" s="509"/>
      <c r="N34" s="509"/>
      <c r="O34" s="509"/>
      <c r="P34" s="273"/>
      <c r="Q34" s="273"/>
    </row>
    <row r="35" spans="1:17" ht="19.5" customHeight="1" x14ac:dyDescent="0.2">
      <c r="A35" s="518">
        <v>17020.8589572364</v>
      </c>
      <c r="B35" s="519">
        <v>44936.970403633597</v>
      </c>
      <c r="C35" s="520">
        <v>22079.860018334799</v>
      </c>
      <c r="D35" s="382"/>
      <c r="E35" s="514"/>
      <c r="F35" s="383"/>
      <c r="G35" s="382"/>
      <c r="H35" s="514"/>
      <c r="I35" s="383"/>
      <c r="J35" s="312"/>
      <c r="K35" s="529"/>
      <c r="L35" s="530"/>
      <c r="M35" s="509"/>
      <c r="N35" s="509"/>
      <c r="O35" s="509"/>
      <c r="P35" s="273"/>
      <c r="Q35" s="273"/>
    </row>
    <row r="36" spans="1:17" ht="19.5" customHeight="1" x14ac:dyDescent="0.2">
      <c r="A36" s="518">
        <v>16457.592115627402</v>
      </c>
      <c r="B36" s="519">
        <v>39727.980385395102</v>
      </c>
      <c r="C36" s="520">
        <v>35943.958394341797</v>
      </c>
      <c r="D36" s="382"/>
      <c r="E36" s="514"/>
      <c r="F36" s="383"/>
      <c r="G36" s="382"/>
      <c r="H36" s="514"/>
      <c r="I36" s="383"/>
      <c r="J36" s="312"/>
      <c r="K36" s="529"/>
      <c r="L36" s="530"/>
      <c r="M36" s="509"/>
      <c r="N36" s="509"/>
      <c r="O36" s="509"/>
      <c r="P36" s="273"/>
      <c r="Q36" s="273"/>
    </row>
    <row r="37" spans="1:17" ht="19.5" customHeight="1" x14ac:dyDescent="0.2">
      <c r="A37" s="518">
        <v>16600.2981552454</v>
      </c>
      <c r="B37" s="519">
        <v>47233.920182685499</v>
      </c>
      <c r="C37" s="520">
        <v>24954.254886792001</v>
      </c>
      <c r="D37" s="382"/>
      <c r="E37" s="514"/>
      <c r="F37" s="383"/>
      <c r="G37" s="382"/>
      <c r="H37" s="514"/>
      <c r="I37" s="383"/>
      <c r="J37" s="312"/>
      <c r="K37" s="529"/>
      <c r="L37" s="530"/>
      <c r="M37" s="509"/>
      <c r="N37" s="509"/>
      <c r="O37" s="509"/>
      <c r="P37" s="273"/>
      <c r="Q37" s="273"/>
    </row>
    <row r="38" spans="1:17" ht="19.5" customHeight="1" x14ac:dyDescent="0.2">
      <c r="A38" s="422"/>
      <c r="B38" s="526"/>
      <c r="C38" s="432"/>
      <c r="D38" s="422"/>
      <c r="E38" s="526"/>
      <c r="F38" s="431"/>
      <c r="G38" s="422"/>
      <c r="H38" s="526"/>
      <c r="I38" s="431"/>
      <c r="J38" s="432"/>
      <c r="K38" s="531"/>
      <c r="L38" s="532"/>
      <c r="M38" s="87"/>
      <c r="N38" s="87"/>
      <c r="O38" s="87"/>
    </row>
    <row r="39" spans="1:17" ht="19.5" customHeight="1" x14ac:dyDescent="0.2">
      <c r="A39" s="516" t="s">
        <v>1480</v>
      </c>
      <c r="B39" s="514"/>
      <c r="C39" s="312"/>
      <c r="D39" s="382"/>
      <c r="E39" s="514"/>
      <c r="F39" s="383"/>
      <c r="G39" s="382"/>
      <c r="H39" s="514"/>
      <c r="I39" s="383"/>
      <c r="J39" s="312"/>
      <c r="K39" s="529"/>
      <c r="L39" s="530"/>
      <c r="M39" s="87"/>
      <c r="N39" s="87"/>
      <c r="O39" s="87"/>
    </row>
    <row r="40" spans="1:17" ht="19.5" customHeight="1" x14ac:dyDescent="0.2">
      <c r="A40" s="518">
        <v>21581.7377723096</v>
      </c>
      <c r="B40" s="519">
        <v>45346.656075665</v>
      </c>
      <c r="C40" s="520">
        <v>22163.511198093998</v>
      </c>
      <c r="D40" s="388">
        <v>2103</v>
      </c>
      <c r="E40" s="517">
        <v>1849</v>
      </c>
      <c r="F40" s="389">
        <v>2001</v>
      </c>
      <c r="G40" s="388">
        <v>19820.484</v>
      </c>
      <c r="H40" s="517">
        <v>36515.51</v>
      </c>
      <c r="I40" s="389">
        <v>21921.74</v>
      </c>
      <c r="J40" s="291">
        <v>100</v>
      </c>
      <c r="K40" s="527">
        <v>184.23117559773499</v>
      </c>
      <c r="L40" s="528">
        <v>110.60143563105601</v>
      </c>
      <c r="M40" s="87"/>
      <c r="N40" s="87"/>
      <c r="O40" s="87"/>
    </row>
    <row r="41" spans="1:17" ht="19.5" customHeight="1" x14ac:dyDescent="0.2">
      <c r="A41" s="518">
        <v>19982.294754512601</v>
      </c>
      <c r="B41" s="519">
        <v>40533.135329342702</v>
      </c>
      <c r="C41" s="520">
        <v>30995.332653150799</v>
      </c>
      <c r="D41" s="382"/>
      <c r="E41" s="514"/>
      <c r="F41" s="383"/>
      <c r="G41" s="382"/>
      <c r="H41" s="514"/>
      <c r="I41" s="383"/>
      <c r="J41" s="312"/>
      <c r="K41" s="514"/>
      <c r="L41" s="383"/>
      <c r="M41" s="87"/>
      <c r="N41" s="87"/>
      <c r="O41" s="87"/>
    </row>
    <row r="42" spans="1:17" ht="19.5" customHeight="1" x14ac:dyDescent="0.2">
      <c r="A42" s="518">
        <v>26356.090613340701</v>
      </c>
      <c r="B42" s="519">
        <v>34523.466475279798</v>
      </c>
      <c r="C42" s="520">
        <v>20439.623773437299</v>
      </c>
      <c r="D42" s="382"/>
      <c r="E42" s="514"/>
      <c r="F42" s="383"/>
      <c r="G42" s="382"/>
      <c r="H42" s="514"/>
      <c r="I42" s="383"/>
      <c r="J42" s="312"/>
      <c r="K42" s="514"/>
      <c r="L42" s="383"/>
      <c r="M42" s="87"/>
      <c r="N42" s="87"/>
      <c r="O42" s="87"/>
    </row>
    <row r="43" spans="1:17" ht="19.5" customHeight="1" x14ac:dyDescent="0.2">
      <c r="A43" s="518">
        <v>17560.675874097898</v>
      </c>
      <c r="B43" s="519">
        <v>35131.677628892699</v>
      </c>
      <c r="C43" s="520">
        <v>26358.230498774199</v>
      </c>
      <c r="D43" s="382"/>
      <c r="E43" s="514"/>
      <c r="F43" s="383"/>
      <c r="G43" s="382"/>
      <c r="H43" s="514"/>
      <c r="I43" s="383"/>
      <c r="J43" s="312"/>
      <c r="K43" s="514"/>
      <c r="L43" s="383"/>
      <c r="M43" s="87"/>
      <c r="N43" s="87"/>
      <c r="O43" s="87"/>
    </row>
    <row r="44" spans="1:17" ht="19.5" customHeight="1" x14ac:dyDescent="0.2">
      <c r="A44" s="533"/>
      <c r="B44" s="534"/>
      <c r="C44" s="125"/>
      <c r="D44" s="533"/>
      <c r="E44" s="534"/>
      <c r="F44" s="535"/>
      <c r="G44" s="533"/>
      <c r="H44" s="534"/>
      <c r="I44" s="535"/>
      <c r="J44" s="125"/>
      <c r="K44" s="534"/>
      <c r="L44" s="535"/>
      <c r="M44" s="87"/>
      <c r="N44" s="87"/>
      <c r="O44" s="87"/>
    </row>
    <row r="45" spans="1:17" ht="19.5" customHeight="1" x14ac:dyDescent="0.2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87"/>
    </row>
    <row r="46" spans="1:17" ht="19.5" customHeight="1" x14ac:dyDescent="0.2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7" ht="19.5" customHeight="1" thickBot="1" x14ac:dyDescent="0.2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1:17" ht="19.5" customHeight="1" thickBot="1" x14ac:dyDescent="0.25">
      <c r="A48" s="1195" t="s">
        <v>2138</v>
      </c>
      <c r="B48" s="1196"/>
      <c r="C48" s="1019" t="s">
        <v>2108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ht="19.5" customHeight="1" x14ac:dyDescent="0.2">
      <c r="A49" s="1004" t="s">
        <v>2105</v>
      </c>
      <c r="B49" s="1013" t="s">
        <v>2342</v>
      </c>
      <c r="C49" s="1020" t="s">
        <v>2120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ht="19.5" customHeight="1" thickBot="1" x14ac:dyDescent="0.25">
      <c r="A50" s="1006" t="s">
        <v>2105</v>
      </c>
      <c r="B50" s="1027" t="s">
        <v>2363</v>
      </c>
      <c r="C50" s="1028" t="s">
        <v>2122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1:15" ht="19.5" customHeight="1" x14ac:dyDescent="0.2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ht="19.5" customHeight="1" x14ac:dyDescent="0.2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1:15" ht="19.5" customHeight="1" x14ac:dyDescent="0.2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ht="19.5" customHeight="1" x14ac:dyDescent="0.2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ht="19.5" customHeight="1" x14ac:dyDescent="0.2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ht="19.5" customHeight="1" x14ac:dyDescent="0.2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ht="19.5" customHeight="1" x14ac:dyDescent="0.2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ht="19.5" customHeight="1" x14ac:dyDescent="0.2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1:15" ht="19.5" customHeight="1" x14ac:dyDescent="0.2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1:15" ht="19.5" customHeight="1" x14ac:dyDescent="0.2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1:15" ht="19.5" customHeight="1" x14ac:dyDescent="0.2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</sheetData>
  <mergeCells count="7">
    <mergeCell ref="A48:B48"/>
    <mergeCell ref="A1:O1"/>
    <mergeCell ref="A5:C5"/>
    <mergeCell ref="A8:C8"/>
    <mergeCell ref="D8:F8"/>
    <mergeCell ref="G8:I8"/>
    <mergeCell ref="J8:L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44"/>
  <sheetViews>
    <sheetView topLeftCell="A9" zoomScale="75" zoomScaleNormal="150" workbookViewId="0">
      <selection activeCell="C42" sqref="C42:E44"/>
    </sheetView>
  </sheetViews>
  <sheetFormatPr baseColWidth="10" defaultColWidth="10.6640625" defaultRowHeight="15" customHeight="1" x14ac:dyDescent="0.2"/>
  <cols>
    <col min="1" max="2" width="11.1640625" customWidth="1"/>
    <col min="3" max="3" width="14.5" customWidth="1"/>
    <col min="5" max="5" width="24.6640625" customWidth="1"/>
    <col min="6" max="6" width="14.33203125" customWidth="1"/>
    <col min="7" max="7" width="13.1640625" customWidth="1"/>
    <col min="8" max="8" width="11.33203125" customWidth="1"/>
    <col min="9" max="9" width="14.5" customWidth="1"/>
    <col min="10" max="10" width="12.5" customWidth="1"/>
    <col min="11" max="12" width="14.6640625" customWidth="1"/>
    <col min="13" max="13" width="11.1640625" customWidth="1"/>
    <col min="14" max="14" width="12.5" customWidth="1"/>
    <col min="15" max="15" width="14.1640625" customWidth="1"/>
  </cols>
  <sheetData>
    <row r="1" spans="1:13" ht="19.5" customHeight="1" x14ac:dyDescent="0.2">
      <c r="A1" s="1224" t="s">
        <v>1481</v>
      </c>
      <c r="B1" s="1224"/>
      <c r="C1" s="1224"/>
      <c r="D1" s="1224"/>
      <c r="E1" s="87"/>
      <c r="F1" s="87"/>
      <c r="G1" s="87"/>
      <c r="H1" s="87"/>
      <c r="I1" s="87"/>
      <c r="J1" s="87"/>
      <c r="K1" s="87"/>
      <c r="L1" s="87"/>
      <c r="M1" s="87"/>
    </row>
    <row r="2" spans="1:13" ht="19.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9.5" customHeight="1" x14ac:dyDescent="0.2">
      <c r="A3" s="380" t="s">
        <v>1302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9.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9.5" customHeight="1" x14ac:dyDescent="0.2">
      <c r="A5" s="1224" t="s">
        <v>1482</v>
      </c>
      <c r="B5" s="1224"/>
      <c r="C5" s="1224"/>
      <c r="D5" s="1224"/>
      <c r="E5" s="87"/>
      <c r="F5" s="87"/>
      <c r="G5" s="87"/>
      <c r="H5" s="87"/>
      <c r="I5" s="87"/>
      <c r="J5" s="87"/>
      <c r="K5" s="87"/>
      <c r="L5" s="87"/>
      <c r="M5" s="87"/>
    </row>
    <row r="6" spans="1:13" ht="19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9.5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9.5" customHeight="1" x14ac:dyDescent="0.2">
      <c r="A8" s="1225" t="s">
        <v>1470</v>
      </c>
      <c r="B8" s="1225"/>
      <c r="C8" s="1225"/>
      <c r="D8" s="1223" t="s">
        <v>1471</v>
      </c>
      <c r="E8" s="1223"/>
      <c r="F8" s="1223"/>
      <c r="G8" s="1223" t="s">
        <v>1472</v>
      </c>
      <c r="H8" s="1223"/>
      <c r="I8" s="1223"/>
      <c r="J8" s="1214" t="s">
        <v>1473</v>
      </c>
      <c r="K8" s="1214"/>
      <c r="L8" s="1214"/>
      <c r="M8" s="61"/>
    </row>
    <row r="9" spans="1:13" s="87" customFormat="1" ht="19.5" customHeight="1" x14ac:dyDescent="0.2">
      <c r="A9" s="510" t="s">
        <v>1373</v>
      </c>
      <c r="B9" s="511" t="s">
        <v>1474</v>
      </c>
      <c r="C9" s="512" t="s">
        <v>1475</v>
      </c>
      <c r="D9" s="510" t="s">
        <v>1373</v>
      </c>
      <c r="E9" s="511" t="s">
        <v>1474</v>
      </c>
      <c r="F9" s="513" t="s">
        <v>1475</v>
      </c>
      <c r="G9" s="510" t="s">
        <v>1373</v>
      </c>
      <c r="H9" s="511" t="s">
        <v>1474</v>
      </c>
      <c r="I9" s="513" t="s">
        <v>1475</v>
      </c>
      <c r="J9" s="512" t="s">
        <v>1373</v>
      </c>
      <c r="K9" s="511" t="s">
        <v>1474</v>
      </c>
      <c r="L9" s="513" t="s">
        <v>1475</v>
      </c>
      <c r="M9" s="61"/>
    </row>
    <row r="10" spans="1:13" ht="19.5" customHeight="1" x14ac:dyDescent="0.2">
      <c r="A10" s="382"/>
      <c r="B10" s="514"/>
      <c r="C10" s="312"/>
      <c r="D10" s="382"/>
      <c r="E10" s="514"/>
      <c r="F10" s="383"/>
      <c r="G10" s="382"/>
      <c r="H10" s="514"/>
      <c r="I10" s="536"/>
      <c r="J10" s="312"/>
      <c r="K10" s="514"/>
      <c r="L10" s="383"/>
      <c r="M10" s="61"/>
    </row>
    <row r="11" spans="1:13" ht="19.5" customHeight="1" x14ac:dyDescent="0.2">
      <c r="A11" s="516" t="s">
        <v>1476</v>
      </c>
      <c r="B11" s="517"/>
      <c r="C11" s="312"/>
      <c r="D11" s="382"/>
      <c r="E11" s="514"/>
      <c r="F11" s="383"/>
      <c r="G11" s="382"/>
      <c r="H11" s="514"/>
      <c r="I11" s="536"/>
      <c r="J11" s="312"/>
      <c r="K11" s="537"/>
      <c r="L11" s="536"/>
      <c r="M11" s="61"/>
    </row>
    <row r="12" spans="1:13" ht="19.5" customHeight="1" x14ac:dyDescent="0.2">
      <c r="A12" s="388">
        <v>5545</v>
      </c>
      <c r="B12" s="517">
        <v>3337</v>
      </c>
      <c r="C12" s="291">
        <v>6202</v>
      </c>
      <c r="D12" s="388">
        <v>413.5</v>
      </c>
      <c r="E12" s="517">
        <v>664</v>
      </c>
      <c r="F12" s="389">
        <v>611</v>
      </c>
      <c r="G12" s="388">
        <v>5258.8333300000004</v>
      </c>
      <c r="H12" s="517">
        <v>3705.3333299999999</v>
      </c>
      <c r="I12" s="538">
        <v>5712</v>
      </c>
      <c r="J12" s="291">
        <v>100</v>
      </c>
      <c r="K12" s="519">
        <v>70.459227299999995</v>
      </c>
      <c r="L12" s="539">
        <v>108.61724700000001</v>
      </c>
      <c r="M12" s="61"/>
    </row>
    <row r="13" spans="1:13" ht="19.5" customHeight="1" x14ac:dyDescent="0.2">
      <c r="A13" s="388">
        <v>5861</v>
      </c>
      <c r="B13" s="517">
        <v>4466</v>
      </c>
      <c r="C13" s="291">
        <v>7028</v>
      </c>
      <c r="D13" s="382"/>
      <c r="E13" s="514"/>
      <c r="F13" s="383"/>
      <c r="G13" s="382"/>
      <c r="H13" s="514"/>
      <c r="I13" s="536"/>
      <c r="J13" s="312"/>
      <c r="K13" s="537"/>
      <c r="L13" s="536"/>
      <c r="M13" s="61"/>
    </row>
    <row r="14" spans="1:13" ht="19.5" customHeight="1" x14ac:dyDescent="0.2">
      <c r="A14" s="388">
        <v>5611</v>
      </c>
      <c r="B14" s="517">
        <v>5305</v>
      </c>
      <c r="C14" s="291">
        <v>5739</v>
      </c>
      <c r="D14" s="382"/>
      <c r="E14" s="514"/>
      <c r="F14" s="383"/>
      <c r="G14" s="382"/>
      <c r="H14" s="514"/>
      <c r="I14" s="536"/>
      <c r="J14" s="312"/>
      <c r="K14" s="537"/>
      <c r="L14" s="536"/>
      <c r="M14" s="61"/>
    </row>
    <row r="15" spans="1:13" ht="19.5" customHeight="1" x14ac:dyDescent="0.2">
      <c r="A15" s="382"/>
      <c r="B15" s="514"/>
      <c r="C15" s="312"/>
      <c r="D15" s="382"/>
      <c r="E15" s="514"/>
      <c r="F15" s="383"/>
      <c r="G15" s="382"/>
      <c r="H15" s="514"/>
      <c r="I15" s="536"/>
      <c r="J15" s="312"/>
      <c r="K15" s="537"/>
      <c r="L15" s="536"/>
      <c r="M15" s="61"/>
    </row>
    <row r="16" spans="1:13" ht="19.5" customHeight="1" x14ac:dyDescent="0.2">
      <c r="A16" s="522" t="s">
        <v>1477</v>
      </c>
      <c r="B16" s="523"/>
      <c r="C16" s="524"/>
      <c r="D16" s="420"/>
      <c r="E16" s="523"/>
      <c r="F16" s="525"/>
      <c r="G16" s="420"/>
      <c r="H16" s="523"/>
      <c r="I16" s="540"/>
      <c r="J16" s="524"/>
      <c r="K16" s="541"/>
      <c r="L16" s="540"/>
      <c r="M16" s="61"/>
    </row>
    <row r="17" spans="1:13" ht="19.5" customHeight="1" x14ac:dyDescent="0.2">
      <c r="A17" s="388">
        <v>1873</v>
      </c>
      <c r="B17" s="517">
        <v>1412</v>
      </c>
      <c r="C17" s="291">
        <v>1469</v>
      </c>
      <c r="D17" s="388">
        <v>732</v>
      </c>
      <c r="E17" s="517">
        <v>960.5</v>
      </c>
      <c r="F17" s="389">
        <v>770.5</v>
      </c>
      <c r="G17" s="388">
        <v>1135</v>
      </c>
      <c r="H17" s="517">
        <v>827.5</v>
      </c>
      <c r="I17" s="539">
        <v>941.5</v>
      </c>
      <c r="J17" s="291">
        <v>100</v>
      </c>
      <c r="K17" s="519">
        <v>72.907488999999998</v>
      </c>
      <c r="L17" s="539">
        <v>82.951541899999995</v>
      </c>
      <c r="M17" s="61"/>
    </row>
    <row r="18" spans="1:13" ht="19.5" customHeight="1" x14ac:dyDescent="0.2">
      <c r="A18" s="542">
        <v>2729</v>
      </c>
      <c r="B18" s="517">
        <v>2150</v>
      </c>
      <c r="C18" s="291">
        <v>1659</v>
      </c>
      <c r="D18" s="382"/>
      <c r="E18" s="514"/>
      <c r="F18" s="383"/>
      <c r="G18" s="382"/>
      <c r="H18" s="514"/>
      <c r="I18" s="536"/>
      <c r="J18" s="312"/>
      <c r="K18" s="537"/>
      <c r="L18" s="536"/>
      <c r="M18" s="61"/>
    </row>
    <row r="19" spans="1:13" ht="19.5" customHeight="1" x14ac:dyDescent="0.2">
      <c r="A19" s="388">
        <v>1861</v>
      </c>
      <c r="B19" s="517">
        <v>1802</v>
      </c>
      <c r="C19" s="291">
        <v>2008</v>
      </c>
      <c r="D19" s="382"/>
      <c r="E19" s="514"/>
      <c r="F19" s="383"/>
      <c r="G19" s="382"/>
      <c r="H19" s="514"/>
      <c r="I19" s="536"/>
      <c r="J19" s="312"/>
      <c r="K19" s="537"/>
      <c r="L19" s="536"/>
      <c r="M19" s="61"/>
    </row>
    <row r="20" spans="1:13" ht="19.5" customHeight="1" x14ac:dyDescent="0.2">
      <c r="A20" s="543"/>
      <c r="B20" s="544"/>
      <c r="C20" s="293"/>
      <c r="D20" s="422"/>
      <c r="E20" s="526"/>
      <c r="F20" s="431"/>
      <c r="G20" s="422"/>
      <c r="H20" s="526"/>
      <c r="I20" s="545"/>
      <c r="J20" s="432"/>
      <c r="K20" s="546"/>
      <c r="L20" s="545"/>
      <c r="M20" s="61"/>
    </row>
    <row r="21" spans="1:13" ht="19.5" customHeight="1" x14ac:dyDescent="0.2">
      <c r="A21" s="516" t="s">
        <v>1478</v>
      </c>
      <c r="B21" s="514"/>
      <c r="C21" s="312"/>
      <c r="D21" s="382"/>
      <c r="E21" s="514"/>
      <c r="F21" s="383"/>
      <c r="G21" s="382"/>
      <c r="H21" s="514"/>
      <c r="I21" s="536"/>
      <c r="J21" s="312"/>
      <c r="K21" s="537"/>
      <c r="L21" s="536"/>
      <c r="M21" s="61"/>
    </row>
    <row r="22" spans="1:13" ht="19.5" customHeight="1" x14ac:dyDescent="0.2">
      <c r="A22" s="547">
        <v>2321</v>
      </c>
      <c r="B22" s="517">
        <v>1756</v>
      </c>
      <c r="C22" s="291">
        <v>2028</v>
      </c>
      <c r="D22" s="388">
        <v>577.5</v>
      </c>
      <c r="E22" s="517">
        <v>961</v>
      </c>
      <c r="F22" s="389">
        <v>681</v>
      </c>
      <c r="G22" s="388">
        <v>1556.5</v>
      </c>
      <c r="H22" s="517">
        <v>948.66666699999996</v>
      </c>
      <c r="I22" s="539">
        <v>1504.3333299999999</v>
      </c>
      <c r="J22" s="291">
        <v>100</v>
      </c>
      <c r="K22" s="519">
        <v>60.948709700000002</v>
      </c>
      <c r="L22" s="539">
        <v>96.648463399999997</v>
      </c>
      <c r="M22" s="61"/>
    </row>
    <row r="23" spans="1:13" ht="19.5" customHeight="1" x14ac:dyDescent="0.2">
      <c r="A23" s="388">
        <v>2102</v>
      </c>
      <c r="B23" s="517">
        <v>1862</v>
      </c>
      <c r="C23" s="291">
        <v>2308</v>
      </c>
      <c r="D23" s="388"/>
      <c r="E23" s="517"/>
      <c r="F23" s="389"/>
      <c r="G23" s="388"/>
      <c r="H23" s="517"/>
      <c r="I23" s="539"/>
      <c r="J23" s="291"/>
      <c r="K23" s="519"/>
      <c r="L23" s="539"/>
      <c r="M23" s="61"/>
    </row>
    <row r="24" spans="1:13" ht="19.5" customHeight="1" x14ac:dyDescent="0.2">
      <c r="A24" s="388">
        <v>1979</v>
      </c>
      <c r="B24" s="517">
        <v>2111</v>
      </c>
      <c r="C24" s="291">
        <v>2220</v>
      </c>
      <c r="D24" s="382"/>
      <c r="E24" s="514"/>
      <c r="F24" s="383"/>
      <c r="G24" s="382"/>
      <c r="H24" s="514"/>
      <c r="I24" s="536"/>
      <c r="J24" s="312"/>
      <c r="K24" s="537"/>
      <c r="L24" s="536"/>
      <c r="M24" s="61"/>
    </row>
    <row r="25" spans="1:13" ht="19.5" customHeight="1" x14ac:dyDescent="0.2">
      <c r="A25" s="388"/>
      <c r="B25" s="517"/>
      <c r="C25" s="291"/>
      <c r="D25" s="382"/>
      <c r="E25" s="514"/>
      <c r="F25" s="383"/>
      <c r="G25" s="382"/>
      <c r="H25" s="514"/>
      <c r="I25" s="536"/>
      <c r="J25" s="312"/>
      <c r="K25" s="537"/>
      <c r="L25" s="536"/>
      <c r="M25" s="61"/>
    </row>
    <row r="26" spans="1:13" ht="19.5" customHeight="1" x14ac:dyDescent="0.2">
      <c r="A26" s="522" t="s">
        <v>1479</v>
      </c>
      <c r="B26" s="548"/>
      <c r="C26" s="430"/>
      <c r="D26" s="420"/>
      <c r="E26" s="523"/>
      <c r="F26" s="525"/>
      <c r="G26" s="420"/>
      <c r="H26" s="523"/>
      <c r="I26" s="540"/>
      <c r="J26" s="524"/>
      <c r="K26" s="541"/>
      <c r="L26" s="540"/>
      <c r="M26" s="61"/>
    </row>
    <row r="27" spans="1:13" ht="19.5" customHeight="1" x14ac:dyDescent="0.2">
      <c r="A27" s="388">
        <v>2454</v>
      </c>
      <c r="B27" s="517">
        <v>2523</v>
      </c>
      <c r="C27" s="291">
        <v>2472</v>
      </c>
      <c r="D27" s="388">
        <v>515</v>
      </c>
      <c r="E27" s="517">
        <v>749.5</v>
      </c>
      <c r="F27" s="389">
        <v>629</v>
      </c>
      <c r="G27" s="388">
        <v>2145</v>
      </c>
      <c r="H27" s="517">
        <v>1599.5</v>
      </c>
      <c r="I27" s="538">
        <v>2081</v>
      </c>
      <c r="J27" s="291">
        <v>100</v>
      </c>
      <c r="K27" s="519">
        <v>74.568764599999994</v>
      </c>
      <c r="L27" s="539">
        <v>97.016317000000001</v>
      </c>
      <c r="M27" s="61"/>
    </row>
    <row r="28" spans="1:13" ht="19.5" customHeight="1" x14ac:dyDescent="0.2">
      <c r="A28" s="542">
        <v>4097</v>
      </c>
      <c r="B28" s="517">
        <v>2517</v>
      </c>
      <c r="C28" s="291">
        <v>2329</v>
      </c>
      <c r="D28" s="382"/>
      <c r="E28" s="514"/>
      <c r="F28" s="383"/>
      <c r="G28" s="382"/>
      <c r="H28" s="514"/>
      <c r="I28" s="536"/>
      <c r="J28" s="312"/>
      <c r="K28" s="537"/>
      <c r="L28" s="536"/>
      <c r="M28" s="61"/>
    </row>
    <row r="29" spans="1:13" ht="19.5" customHeight="1" x14ac:dyDescent="0.2">
      <c r="A29" s="388">
        <v>2866</v>
      </c>
      <c r="B29" s="517">
        <v>2007</v>
      </c>
      <c r="C29" s="291">
        <v>3329</v>
      </c>
      <c r="D29" s="388"/>
      <c r="E29" s="517"/>
      <c r="F29" s="389"/>
      <c r="G29" s="388"/>
      <c r="H29" s="517"/>
      <c r="I29" s="539"/>
      <c r="J29" s="291"/>
      <c r="K29" s="519"/>
      <c r="L29" s="539"/>
      <c r="M29" s="61"/>
    </row>
    <row r="30" spans="1:13" ht="19.5" customHeight="1" x14ac:dyDescent="0.2">
      <c r="A30" s="543"/>
      <c r="B30" s="544"/>
      <c r="C30" s="293"/>
      <c r="D30" s="422"/>
      <c r="E30" s="526"/>
      <c r="F30" s="431"/>
      <c r="G30" s="422"/>
      <c r="H30" s="526"/>
      <c r="I30" s="545"/>
      <c r="J30" s="432"/>
      <c r="K30" s="546"/>
      <c r="L30" s="545"/>
      <c r="M30" s="61"/>
    </row>
    <row r="31" spans="1:13" ht="19.5" customHeight="1" x14ac:dyDescent="0.2">
      <c r="A31" s="522" t="s">
        <v>1480</v>
      </c>
      <c r="B31" s="548"/>
      <c r="C31" s="430"/>
      <c r="D31" s="420"/>
      <c r="E31" s="523"/>
      <c r="F31" s="525"/>
      <c r="G31" s="420"/>
      <c r="H31" s="523"/>
      <c r="I31" s="540"/>
      <c r="J31" s="524"/>
      <c r="K31" s="541"/>
      <c r="L31" s="540"/>
      <c r="M31" s="61"/>
    </row>
    <row r="32" spans="1:13" ht="19.5" customHeight="1" x14ac:dyDescent="0.2">
      <c r="A32" s="388">
        <v>1825</v>
      </c>
      <c r="B32" s="517">
        <v>1526</v>
      </c>
      <c r="C32" s="549">
        <v>1719</v>
      </c>
      <c r="D32" s="388">
        <v>643.5</v>
      </c>
      <c r="E32" s="517">
        <v>1949</v>
      </c>
      <c r="F32" s="389">
        <v>1623</v>
      </c>
      <c r="G32" s="388">
        <v>1228.1666700000001</v>
      </c>
      <c r="H32" s="517">
        <v>804.33333300000004</v>
      </c>
      <c r="I32" s="538">
        <v>1359</v>
      </c>
      <c r="J32" s="291">
        <v>100</v>
      </c>
      <c r="K32" s="519">
        <v>65.490568600000003</v>
      </c>
      <c r="L32" s="539">
        <v>110.652734</v>
      </c>
      <c r="M32" s="61"/>
    </row>
    <row r="33" spans="1:16" ht="19.5" customHeight="1" x14ac:dyDescent="0.2">
      <c r="A33" s="388">
        <v>1917</v>
      </c>
      <c r="B33" s="517">
        <v>1616</v>
      </c>
      <c r="C33" s="291">
        <v>2805</v>
      </c>
      <c r="D33" s="382"/>
      <c r="E33" s="514"/>
      <c r="F33" s="383"/>
      <c r="G33" s="382"/>
      <c r="H33" s="514"/>
      <c r="I33" s="536"/>
      <c r="J33" s="312"/>
      <c r="K33" s="537"/>
      <c r="L33" s="536"/>
      <c r="M33" s="61"/>
    </row>
    <row r="34" spans="1:16" ht="19.5" customHeight="1" x14ac:dyDescent="0.2">
      <c r="A34" s="547">
        <v>1873</v>
      </c>
      <c r="B34" s="517">
        <v>2418</v>
      </c>
      <c r="C34" s="291">
        <v>3159</v>
      </c>
      <c r="D34" s="382"/>
      <c r="E34" s="514"/>
      <c r="F34" s="383"/>
      <c r="G34" s="382"/>
      <c r="H34" s="514"/>
      <c r="I34" s="536"/>
      <c r="J34" s="312"/>
      <c r="K34" s="537"/>
      <c r="L34" s="536"/>
      <c r="M34" s="61"/>
    </row>
    <row r="35" spans="1:16" ht="19.5" customHeight="1" x14ac:dyDescent="0.2">
      <c r="A35" s="543"/>
      <c r="B35" s="544"/>
      <c r="C35" s="293"/>
      <c r="D35" s="543"/>
      <c r="E35" s="544"/>
      <c r="F35" s="550"/>
      <c r="G35" s="543"/>
      <c r="H35" s="544"/>
      <c r="I35" s="551"/>
      <c r="J35" s="293"/>
      <c r="K35" s="552"/>
      <c r="L35" s="551"/>
      <c r="M35" s="61"/>
    </row>
    <row r="36" spans="1:16" ht="19.5" customHeight="1" x14ac:dyDescent="0.2">
      <c r="A36" s="516" t="s">
        <v>1483</v>
      </c>
      <c r="B36" s="517"/>
      <c r="C36" s="291"/>
      <c r="D36" s="382"/>
      <c r="E36" s="514"/>
      <c r="F36" s="383"/>
      <c r="G36" s="382"/>
      <c r="H36" s="514"/>
      <c r="I36" s="536"/>
      <c r="J36" s="312"/>
      <c r="K36" s="537"/>
      <c r="L36" s="536"/>
      <c r="M36" s="61"/>
    </row>
    <row r="37" spans="1:16" ht="19.5" customHeight="1" x14ac:dyDescent="0.2">
      <c r="A37" s="388">
        <v>2650</v>
      </c>
      <c r="B37" s="517">
        <v>1008</v>
      </c>
      <c r="C37" s="291">
        <v>2103</v>
      </c>
      <c r="D37" s="388">
        <v>677.5</v>
      </c>
      <c r="E37" s="517">
        <v>1012</v>
      </c>
      <c r="F37" s="389">
        <v>935</v>
      </c>
      <c r="G37" s="388">
        <v>1692</v>
      </c>
      <c r="H37" s="517">
        <v>616.5</v>
      </c>
      <c r="I37" s="539">
        <v>1327.3333299999999</v>
      </c>
      <c r="J37" s="291">
        <v>100</v>
      </c>
      <c r="K37" s="519">
        <v>36.436170199999999</v>
      </c>
      <c r="L37" s="539">
        <v>78.447596500000003</v>
      </c>
      <c r="M37" s="61"/>
    </row>
    <row r="38" spans="1:16" ht="19.5" customHeight="1" x14ac:dyDescent="0.2">
      <c r="A38" s="388">
        <v>2089</v>
      </c>
      <c r="B38" s="553">
        <v>4236</v>
      </c>
      <c r="C38" s="291">
        <v>2464</v>
      </c>
      <c r="D38" s="382"/>
      <c r="E38" s="514"/>
      <c r="F38" s="383"/>
      <c r="G38" s="382"/>
      <c r="H38" s="514"/>
      <c r="I38" s="536"/>
      <c r="J38" s="312"/>
      <c r="K38" s="537"/>
      <c r="L38" s="536"/>
      <c r="M38" s="61"/>
    </row>
    <row r="39" spans="1:16" ht="19.5" customHeight="1" x14ac:dyDescent="0.2">
      <c r="A39" s="554">
        <v>1885</v>
      </c>
      <c r="B39" s="555">
        <v>2249</v>
      </c>
      <c r="C39" s="394">
        <v>2220</v>
      </c>
      <c r="D39" s="427"/>
      <c r="E39" s="556"/>
      <c r="F39" s="433"/>
      <c r="G39" s="427"/>
      <c r="H39" s="556"/>
      <c r="I39" s="557"/>
      <c r="J39" s="434"/>
      <c r="K39" s="556"/>
      <c r="L39" s="433"/>
      <c r="M39" s="61"/>
    </row>
    <row r="40" spans="1:16" ht="19.5" customHeight="1" x14ac:dyDescent="0.2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6" ht="19.5" customHeight="1" thickBot="1" x14ac:dyDescent="0.2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O41" s="8"/>
    </row>
    <row r="42" spans="1:16" ht="19.5" customHeight="1" thickBot="1" x14ac:dyDescent="0.25">
      <c r="A42" s="87"/>
      <c r="B42" s="87"/>
      <c r="C42" s="1195" t="s">
        <v>2138</v>
      </c>
      <c r="D42" s="1196"/>
      <c r="E42" s="1050" t="s">
        <v>2108</v>
      </c>
      <c r="F42" s="87"/>
      <c r="G42" s="87"/>
      <c r="H42" s="87"/>
      <c r="I42" s="87"/>
      <c r="J42" s="87"/>
      <c r="K42" s="87"/>
      <c r="L42" s="87"/>
      <c r="M42" s="87"/>
      <c r="P42" s="8"/>
    </row>
    <row r="43" spans="1:16" ht="15" customHeight="1" x14ac:dyDescent="0.2">
      <c r="C43" s="1004" t="s">
        <v>2105</v>
      </c>
      <c r="D43" s="1013" t="s">
        <v>2130</v>
      </c>
      <c r="E43" s="1051" t="s">
        <v>2120</v>
      </c>
    </row>
    <row r="44" spans="1:16" ht="15" customHeight="1" thickBot="1" x14ac:dyDescent="0.25">
      <c r="C44" s="1006" t="s">
        <v>2105</v>
      </c>
      <c r="D44" s="1027" t="s">
        <v>2134</v>
      </c>
      <c r="E44" s="1052" t="s">
        <v>2122</v>
      </c>
    </row>
  </sheetData>
  <mergeCells count="7">
    <mergeCell ref="C42:D42"/>
    <mergeCell ref="J8:L8"/>
    <mergeCell ref="A1:D1"/>
    <mergeCell ref="A5:D5"/>
    <mergeCell ref="A8:C8"/>
    <mergeCell ref="D8:F8"/>
    <mergeCell ref="G8:I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topLeftCell="S1" zoomScale="83" zoomScaleNormal="150" workbookViewId="0">
      <selection activeCell="O26" sqref="O26"/>
    </sheetView>
  </sheetViews>
  <sheetFormatPr baseColWidth="10" defaultColWidth="10.6640625" defaultRowHeight="15" customHeight="1" x14ac:dyDescent="0.2"/>
  <cols>
    <col min="3" max="3" width="24.83203125" customWidth="1"/>
    <col min="6" max="6" width="13.1640625" customWidth="1"/>
    <col min="9" max="9" width="13.6640625" customWidth="1"/>
    <col min="12" max="12" width="13.83203125" customWidth="1"/>
    <col min="15" max="15" width="13" customWidth="1"/>
    <col min="16" max="16" width="14.6640625" customWidth="1"/>
    <col min="17" max="17" width="27.6640625" customWidth="1"/>
    <col min="18" max="19" width="10.5"/>
    <col min="20" max="20" width="16.6640625" customWidth="1"/>
    <col min="21" max="21" width="20.83203125" customWidth="1"/>
  </cols>
  <sheetData>
    <row r="1" spans="1:21" ht="19.5" customHeight="1" x14ac:dyDescent="0.2">
      <c r="A1" s="1226" t="s">
        <v>1484</v>
      </c>
      <c r="B1" s="1226"/>
      <c r="C1" s="1226"/>
      <c r="D1" s="1226"/>
      <c r="E1" s="1226"/>
      <c r="F1" s="1226"/>
      <c r="G1" s="1226"/>
      <c r="H1" s="1226"/>
      <c r="I1" s="1226"/>
      <c r="J1" s="1226"/>
      <c r="K1" s="1226"/>
      <c r="L1" s="1226"/>
      <c r="M1" s="87"/>
      <c r="O1" s="1161" t="s">
        <v>2151</v>
      </c>
    </row>
    <row r="2" spans="1:21" ht="19.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87"/>
    </row>
    <row r="3" spans="1:21" ht="19.5" customHeight="1" x14ac:dyDescent="0.2">
      <c r="A3" s="1227" t="s">
        <v>1302</v>
      </c>
      <c r="B3" s="122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1" ht="19.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21" ht="19.5" customHeight="1" x14ac:dyDescent="0.2">
      <c r="A5" s="1227" t="s">
        <v>1485</v>
      </c>
      <c r="B5" s="1227"/>
      <c r="C5" s="1227"/>
      <c r="D5" s="1227"/>
      <c r="E5" s="87"/>
      <c r="F5" s="87"/>
      <c r="G5" s="87"/>
      <c r="H5" s="87"/>
      <c r="I5" s="87"/>
      <c r="J5" s="87"/>
      <c r="K5" s="87"/>
      <c r="L5" s="87"/>
      <c r="M5" s="87"/>
    </row>
    <row r="6" spans="1:21" ht="19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S6" s="1058" t="s">
        <v>2152</v>
      </c>
    </row>
    <row r="7" spans="1:21" ht="19.5" customHeight="1" thickBot="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21" ht="19.5" customHeight="1" thickTop="1" thickBot="1" x14ac:dyDescent="0.25">
      <c r="A8" s="1225" t="s">
        <v>1470</v>
      </c>
      <c r="B8" s="1225"/>
      <c r="C8" s="1225"/>
      <c r="D8" s="1223" t="s">
        <v>1471</v>
      </c>
      <c r="E8" s="1223"/>
      <c r="F8" s="1223"/>
      <c r="G8" s="1228" t="s">
        <v>1472</v>
      </c>
      <c r="H8" s="1228"/>
      <c r="I8" s="1228"/>
      <c r="J8" s="1223" t="s">
        <v>1473</v>
      </c>
      <c r="K8" s="1223"/>
      <c r="L8" s="1223"/>
      <c r="M8" s="87"/>
      <c r="N8" s="1077"/>
      <c r="O8" s="1162" t="s">
        <v>2153</v>
      </c>
      <c r="P8" s="1163" t="s">
        <v>2154</v>
      </c>
      <c r="Q8" s="1164" t="s">
        <v>2155</v>
      </c>
      <c r="R8" s="1078"/>
      <c r="S8" s="1162" t="s">
        <v>2153</v>
      </c>
      <c r="T8" s="1163" t="s">
        <v>2154</v>
      </c>
      <c r="U8" s="1164" t="s">
        <v>2155</v>
      </c>
    </row>
    <row r="9" spans="1:21" ht="19.5" customHeight="1" thickTop="1" thickBot="1" x14ac:dyDescent="0.25">
      <c r="A9" s="510" t="s">
        <v>1373</v>
      </c>
      <c r="B9" s="511" t="s">
        <v>1474</v>
      </c>
      <c r="C9" s="512" t="s">
        <v>1475</v>
      </c>
      <c r="D9" s="510" t="s">
        <v>1373</v>
      </c>
      <c r="E9" s="511" t="s">
        <v>1474</v>
      </c>
      <c r="F9" s="513" t="s">
        <v>1475</v>
      </c>
      <c r="G9" s="512" t="s">
        <v>1373</v>
      </c>
      <c r="H9" s="511" t="s">
        <v>1474</v>
      </c>
      <c r="I9" s="512" t="s">
        <v>1475</v>
      </c>
      <c r="J9" s="510" t="s">
        <v>1373</v>
      </c>
      <c r="K9" s="511" t="s">
        <v>1474</v>
      </c>
      <c r="L9" s="513" t="s">
        <v>1475</v>
      </c>
      <c r="M9" s="87"/>
      <c r="N9" s="1165" t="s">
        <v>1476</v>
      </c>
      <c r="O9" s="1166" t="s">
        <v>2156</v>
      </c>
      <c r="P9" s="1078" t="s">
        <v>2157</v>
      </c>
      <c r="Q9" s="1167" t="s">
        <v>2158</v>
      </c>
      <c r="R9" s="1078"/>
      <c r="S9" s="1168" t="s">
        <v>2159</v>
      </c>
      <c r="T9" s="1169" t="s">
        <v>2160</v>
      </c>
      <c r="U9" s="1170" t="s">
        <v>2161</v>
      </c>
    </row>
    <row r="10" spans="1:21" ht="19.5" customHeight="1" thickTop="1" x14ac:dyDescent="0.2">
      <c r="A10" s="382"/>
      <c r="B10" s="514"/>
      <c r="C10" s="312"/>
      <c r="D10" s="382"/>
      <c r="E10" s="514"/>
      <c r="F10" s="383"/>
      <c r="G10" s="312"/>
      <c r="H10" s="514"/>
      <c r="I10" s="312"/>
      <c r="J10" s="382"/>
      <c r="K10" s="514"/>
      <c r="L10" s="383"/>
      <c r="M10" s="87"/>
      <c r="N10" s="1171" t="s">
        <v>1477</v>
      </c>
      <c r="O10" s="1166" t="s">
        <v>2162</v>
      </c>
      <c r="P10" s="1078" t="s">
        <v>2163</v>
      </c>
      <c r="Q10" s="1167" t="s">
        <v>2164</v>
      </c>
      <c r="R10" s="1078"/>
      <c r="S10" s="1172" t="s">
        <v>2165</v>
      </c>
      <c r="T10" s="1173" t="s">
        <v>2166</v>
      </c>
      <c r="U10" s="1174" t="s">
        <v>2167</v>
      </c>
    </row>
    <row r="11" spans="1:21" ht="19.5" customHeight="1" x14ac:dyDescent="0.2">
      <c r="A11" s="516" t="s">
        <v>1476</v>
      </c>
      <c r="B11" s="517"/>
      <c r="C11" s="312"/>
      <c r="D11" s="382"/>
      <c r="E11" s="514"/>
      <c r="F11" s="383"/>
      <c r="G11" s="312"/>
      <c r="H11" s="514"/>
      <c r="I11" s="312"/>
      <c r="J11" s="382"/>
      <c r="K11" s="514"/>
      <c r="L11" s="383"/>
      <c r="M11" s="87"/>
      <c r="N11" s="1171" t="s">
        <v>1478</v>
      </c>
      <c r="O11" s="1166" t="s">
        <v>2168</v>
      </c>
      <c r="P11" s="1078" t="s">
        <v>2169</v>
      </c>
      <c r="Q11" s="1167" t="s">
        <v>2170</v>
      </c>
      <c r="R11" s="1078"/>
      <c r="S11" s="1172" t="s">
        <v>2171</v>
      </c>
      <c r="T11" s="1173" t="s">
        <v>2172</v>
      </c>
      <c r="U11" s="1174" t="s">
        <v>2173</v>
      </c>
    </row>
    <row r="12" spans="1:21" ht="19.5" customHeight="1" x14ac:dyDescent="0.2">
      <c r="A12" s="388">
        <v>467</v>
      </c>
      <c r="B12" s="517">
        <v>351</v>
      </c>
      <c r="C12" s="291">
        <v>404</v>
      </c>
      <c r="D12" s="388">
        <v>176</v>
      </c>
      <c r="E12" s="1185">
        <v>135.5</v>
      </c>
      <c r="F12" s="1186">
        <v>120</v>
      </c>
      <c r="G12" s="1187">
        <v>305.66666670000001</v>
      </c>
      <c r="H12" s="527">
        <v>231.16666000000001</v>
      </c>
      <c r="I12" s="1187">
        <v>305.66666670000001</v>
      </c>
      <c r="J12" s="388">
        <v>100</v>
      </c>
      <c r="K12" s="527">
        <v>75.627044999999995</v>
      </c>
      <c r="L12" s="528">
        <v>100</v>
      </c>
      <c r="M12" s="87"/>
      <c r="N12" s="1171" t="s">
        <v>1479</v>
      </c>
      <c r="O12" s="1166" t="s">
        <v>2174</v>
      </c>
      <c r="P12" s="1078" t="s">
        <v>2175</v>
      </c>
      <c r="Q12" s="1167"/>
      <c r="R12" s="1078"/>
      <c r="S12" s="1172" t="s">
        <v>2176</v>
      </c>
      <c r="T12" s="1173" t="s">
        <v>2177</v>
      </c>
      <c r="U12" s="1174"/>
    </row>
    <row r="13" spans="1:21" ht="19.5" customHeight="1" thickBot="1" x14ac:dyDescent="0.25">
      <c r="A13" s="388">
        <v>466</v>
      </c>
      <c r="B13" s="517">
        <v>364</v>
      </c>
      <c r="C13" s="291">
        <v>409</v>
      </c>
      <c r="D13" s="382"/>
      <c r="E13" s="514"/>
      <c r="F13" s="383"/>
      <c r="G13" s="312"/>
      <c r="H13" s="514"/>
      <c r="I13" s="312"/>
      <c r="J13" s="382"/>
      <c r="K13" s="514"/>
      <c r="L13" s="383"/>
      <c r="M13" s="87"/>
      <c r="N13" s="1175" t="s">
        <v>1479</v>
      </c>
      <c r="O13" s="1176" t="s">
        <v>2178</v>
      </c>
      <c r="P13" s="1081" t="s">
        <v>2179</v>
      </c>
      <c r="Q13" s="1177"/>
      <c r="R13" s="1078"/>
      <c r="S13" s="1178" t="s">
        <v>2180</v>
      </c>
      <c r="T13" s="1179" t="s">
        <v>2181</v>
      </c>
      <c r="U13" s="1180"/>
    </row>
    <row r="14" spans="1:21" ht="19.5" customHeight="1" x14ac:dyDescent="0.2">
      <c r="A14" s="388">
        <v>512</v>
      </c>
      <c r="B14" s="517">
        <v>385</v>
      </c>
      <c r="C14" s="291">
        <v>464</v>
      </c>
      <c r="D14" s="382"/>
      <c r="E14" s="514"/>
      <c r="F14" s="383"/>
      <c r="G14" s="312"/>
      <c r="H14" s="514"/>
      <c r="I14" s="312"/>
      <c r="J14" s="382"/>
      <c r="K14" s="514"/>
      <c r="L14" s="383"/>
      <c r="M14" s="87"/>
      <c r="N14" s="1077"/>
      <c r="O14" s="1077"/>
      <c r="P14" s="1077"/>
      <c r="Q14" s="1077"/>
      <c r="R14" s="1077"/>
      <c r="S14" s="1077"/>
      <c r="T14" s="1077"/>
      <c r="U14" s="1077"/>
    </row>
    <row r="15" spans="1:21" ht="19.5" customHeight="1" thickBot="1" x14ac:dyDescent="0.25">
      <c r="A15" s="422"/>
      <c r="B15" s="526"/>
      <c r="C15" s="432"/>
      <c r="D15" s="422"/>
      <c r="E15" s="526"/>
      <c r="F15" s="431"/>
      <c r="G15" s="432"/>
      <c r="H15" s="526"/>
      <c r="I15" s="432"/>
      <c r="J15" s="422"/>
      <c r="K15" s="526"/>
      <c r="L15" s="431"/>
      <c r="M15" s="87"/>
      <c r="N15" s="1077"/>
      <c r="O15" s="1077"/>
      <c r="P15" s="1077"/>
      <c r="Q15" s="1077"/>
      <c r="R15" s="1077"/>
      <c r="S15" s="1077"/>
      <c r="T15" s="1077"/>
      <c r="U15" s="1077"/>
    </row>
    <row r="16" spans="1:21" ht="19.5" customHeight="1" thickBot="1" x14ac:dyDescent="0.25">
      <c r="A16" s="516" t="s">
        <v>1477</v>
      </c>
      <c r="B16" s="514"/>
      <c r="C16" s="312"/>
      <c r="D16" s="382"/>
      <c r="E16" s="514"/>
      <c r="F16" s="383"/>
      <c r="G16" s="312"/>
      <c r="H16" s="514"/>
      <c r="I16" s="312"/>
      <c r="J16" s="382"/>
      <c r="K16" s="514"/>
      <c r="L16" s="383"/>
      <c r="M16" s="87"/>
      <c r="N16" s="1077"/>
      <c r="O16" s="1018" t="s">
        <v>2138</v>
      </c>
      <c r="P16" s="1025"/>
      <c r="Q16" s="1050" t="s">
        <v>2108</v>
      </c>
      <c r="R16" s="1077"/>
      <c r="S16" s="1181"/>
      <c r="T16" s="1077"/>
      <c r="U16" s="1077"/>
    </row>
    <row r="17" spans="1:21" ht="19.5" customHeight="1" x14ac:dyDescent="0.2">
      <c r="A17" s="388">
        <v>427</v>
      </c>
      <c r="B17" s="517">
        <v>320</v>
      </c>
      <c r="C17" s="291">
        <v>437</v>
      </c>
      <c r="D17" s="388">
        <v>134</v>
      </c>
      <c r="E17" s="517">
        <v>127.5</v>
      </c>
      <c r="F17" s="389">
        <v>139.5</v>
      </c>
      <c r="G17" s="291">
        <v>281.67</v>
      </c>
      <c r="H17" s="517">
        <v>198.5</v>
      </c>
      <c r="I17" s="291">
        <v>305.95</v>
      </c>
      <c r="J17" s="388">
        <v>100</v>
      </c>
      <c r="K17" s="517">
        <v>70.459999999999994</v>
      </c>
      <c r="L17" s="389">
        <v>108.62</v>
      </c>
      <c r="M17" s="87"/>
      <c r="N17" s="1077"/>
      <c r="O17" s="1004" t="s">
        <v>2105</v>
      </c>
      <c r="P17" s="1013" t="s">
        <v>2141</v>
      </c>
      <c r="Q17" s="1051" t="s">
        <v>2120</v>
      </c>
      <c r="R17" s="1077"/>
      <c r="S17" s="1077"/>
      <c r="T17" s="1077"/>
      <c r="U17" s="1077"/>
    </row>
    <row r="18" spans="1:21" ht="19.5" customHeight="1" thickBot="1" x14ac:dyDescent="0.25">
      <c r="A18" s="388">
        <v>403</v>
      </c>
      <c r="B18" s="517">
        <v>327</v>
      </c>
      <c r="C18" s="291">
        <v>433</v>
      </c>
      <c r="D18" s="382"/>
      <c r="E18" s="514"/>
      <c r="F18" s="383"/>
      <c r="G18" s="312"/>
      <c r="H18" s="514"/>
      <c r="I18" s="312"/>
      <c r="J18" s="382"/>
      <c r="K18" s="514"/>
      <c r="L18" s="383"/>
      <c r="M18" s="87"/>
      <c r="N18" s="1077"/>
      <c r="O18" s="1006" t="s">
        <v>2105</v>
      </c>
      <c r="P18" s="1027" t="s">
        <v>2182</v>
      </c>
      <c r="Q18" s="1052" t="s">
        <v>2122</v>
      </c>
      <c r="R18" s="1077"/>
      <c r="S18" s="1077"/>
      <c r="T18" s="1077"/>
      <c r="U18" s="1077"/>
    </row>
    <row r="19" spans="1:21" ht="19.5" customHeight="1" x14ac:dyDescent="0.2">
      <c r="A19" s="388">
        <v>417</v>
      </c>
      <c r="B19" s="517">
        <v>331</v>
      </c>
      <c r="C19" s="291">
        <v>465</v>
      </c>
      <c r="D19" s="382"/>
      <c r="E19" s="514"/>
      <c r="F19" s="383"/>
      <c r="G19" s="312"/>
      <c r="H19" s="514"/>
      <c r="I19" s="312"/>
      <c r="J19" s="382"/>
      <c r="K19" s="514"/>
      <c r="L19" s="383"/>
      <c r="M19" s="87"/>
    </row>
    <row r="20" spans="1:21" ht="19.5" customHeight="1" thickBot="1" x14ac:dyDescent="0.25">
      <c r="A20" s="388"/>
      <c r="B20" s="517"/>
      <c r="C20" s="291"/>
      <c r="D20" s="382"/>
      <c r="E20" s="514"/>
      <c r="F20" s="383"/>
      <c r="G20" s="312"/>
      <c r="H20" s="514"/>
      <c r="I20" s="312"/>
      <c r="J20" s="382"/>
      <c r="K20" s="514"/>
      <c r="L20" s="383"/>
      <c r="M20" s="87"/>
    </row>
    <row r="21" spans="1:21" ht="19.5" customHeight="1" x14ac:dyDescent="0.2">
      <c r="A21" s="522" t="s">
        <v>1478</v>
      </c>
      <c r="B21" s="523"/>
      <c r="C21" s="524"/>
      <c r="D21" s="420"/>
      <c r="E21" s="523"/>
      <c r="F21" s="525"/>
      <c r="G21" s="524"/>
      <c r="H21" s="523"/>
      <c r="I21" s="524"/>
      <c r="J21" s="420"/>
      <c r="K21" s="523"/>
      <c r="L21" s="525"/>
      <c r="M21" s="87"/>
    </row>
    <row r="22" spans="1:21" ht="19.5" customHeight="1" x14ac:dyDescent="0.2">
      <c r="A22" s="558">
        <v>945</v>
      </c>
      <c r="B22" s="517">
        <v>405</v>
      </c>
      <c r="C22" s="291">
        <v>360</v>
      </c>
      <c r="D22" s="388">
        <v>183.5</v>
      </c>
      <c r="E22" s="517">
        <v>130.5</v>
      </c>
      <c r="F22" s="389">
        <v>130.5</v>
      </c>
      <c r="G22" s="291">
        <v>264</v>
      </c>
      <c r="H22" s="527">
        <v>193.83333300000001</v>
      </c>
      <c r="I22" s="291">
        <v>232.5</v>
      </c>
      <c r="J22" s="388">
        <v>100</v>
      </c>
      <c r="K22" s="527">
        <v>73.421717200000003</v>
      </c>
      <c r="L22" s="528">
        <v>88.068181800000005</v>
      </c>
      <c r="M22" s="87"/>
    </row>
    <row r="23" spans="1:21" ht="19.5" customHeight="1" x14ac:dyDescent="0.2">
      <c r="A23" s="388">
        <v>427</v>
      </c>
      <c r="B23" s="517">
        <v>288</v>
      </c>
      <c r="C23" s="291">
        <v>351</v>
      </c>
      <c r="D23" s="388"/>
      <c r="E23" s="517"/>
      <c r="F23" s="389"/>
      <c r="G23" s="291"/>
      <c r="H23" s="517"/>
      <c r="I23" s="291"/>
      <c r="J23" s="388"/>
      <c r="K23" s="517"/>
      <c r="L23" s="389"/>
      <c r="M23" s="87"/>
    </row>
    <row r="24" spans="1:21" ht="19.5" customHeight="1" x14ac:dyDescent="0.2">
      <c r="A24" s="388">
        <v>468</v>
      </c>
      <c r="B24" s="517">
        <v>280</v>
      </c>
      <c r="C24" s="291">
        <v>378</v>
      </c>
      <c r="D24" s="382"/>
      <c r="E24" s="514"/>
      <c r="F24" s="383"/>
      <c r="G24" s="312"/>
      <c r="H24" s="514"/>
      <c r="I24" s="312"/>
      <c r="J24" s="382"/>
      <c r="K24" s="514"/>
      <c r="L24" s="383"/>
      <c r="M24" s="87"/>
    </row>
    <row r="25" spans="1:21" ht="19.5" customHeight="1" thickBot="1" x14ac:dyDescent="0.25">
      <c r="A25" s="543"/>
      <c r="B25" s="544"/>
      <c r="C25" s="293"/>
      <c r="D25" s="422"/>
      <c r="E25" s="526"/>
      <c r="F25" s="431"/>
      <c r="G25" s="432"/>
      <c r="H25" s="526"/>
      <c r="I25" s="432"/>
      <c r="J25" s="422"/>
      <c r="K25" s="526"/>
      <c r="L25" s="431"/>
      <c r="M25" s="87"/>
    </row>
    <row r="26" spans="1:21" ht="19.5" customHeight="1" x14ac:dyDescent="0.2">
      <c r="A26" s="516" t="s">
        <v>1479</v>
      </c>
      <c r="B26" s="517"/>
      <c r="C26" s="291"/>
      <c r="D26" s="382"/>
      <c r="E26" s="514"/>
      <c r="F26" s="383"/>
      <c r="G26" s="312"/>
      <c r="H26" s="514"/>
      <c r="I26" s="312"/>
      <c r="J26" s="382"/>
      <c r="K26" s="514"/>
      <c r="L26" s="383"/>
      <c r="M26" s="87"/>
    </row>
    <row r="27" spans="1:21" ht="19.5" customHeight="1" x14ac:dyDescent="0.2">
      <c r="A27" s="388">
        <v>274</v>
      </c>
      <c r="B27" s="517">
        <v>187</v>
      </c>
      <c r="C27" s="291">
        <v>273</v>
      </c>
      <c r="D27" s="388">
        <v>125</v>
      </c>
      <c r="E27" s="517">
        <v>130.5</v>
      </c>
      <c r="F27" s="389">
        <v>112.5</v>
      </c>
      <c r="G27" s="291">
        <v>104</v>
      </c>
      <c r="H27" s="517">
        <v>71.5</v>
      </c>
      <c r="I27" s="291">
        <v>118.5</v>
      </c>
      <c r="J27" s="388">
        <v>100</v>
      </c>
      <c r="K27" s="517">
        <v>68.75</v>
      </c>
      <c r="L27" s="528">
        <v>113.942308</v>
      </c>
      <c r="M27" s="87"/>
    </row>
    <row r="28" spans="1:21" ht="19.5" customHeight="1" x14ac:dyDescent="0.2">
      <c r="A28" s="388">
        <v>196</v>
      </c>
      <c r="B28" s="517">
        <v>172</v>
      </c>
      <c r="C28" s="291">
        <v>252</v>
      </c>
      <c r="D28" s="382"/>
      <c r="E28" s="514"/>
      <c r="F28" s="383"/>
      <c r="G28" s="312"/>
      <c r="H28" s="514"/>
      <c r="I28" s="312"/>
      <c r="J28" s="382"/>
      <c r="K28" s="514"/>
      <c r="L28" s="383"/>
      <c r="M28" s="87"/>
    </row>
    <row r="29" spans="1:21" ht="19.5" customHeight="1" x14ac:dyDescent="0.2">
      <c r="A29" s="388">
        <v>217</v>
      </c>
      <c r="B29" s="517">
        <v>247</v>
      </c>
      <c r="C29" s="291">
        <v>168</v>
      </c>
      <c r="D29" s="388"/>
      <c r="E29" s="517"/>
      <c r="F29" s="389"/>
      <c r="G29" s="291"/>
      <c r="H29" s="517"/>
      <c r="I29" s="291"/>
      <c r="J29" s="388"/>
      <c r="K29" s="517"/>
      <c r="L29" s="389"/>
      <c r="M29" s="87"/>
    </row>
    <row r="30" spans="1:21" ht="19.5" customHeight="1" thickBot="1" x14ac:dyDescent="0.25">
      <c r="A30" s="388"/>
      <c r="B30" s="517"/>
      <c r="C30" s="291"/>
      <c r="D30" s="382"/>
      <c r="E30" s="514"/>
      <c r="F30" s="383"/>
      <c r="G30" s="312"/>
      <c r="H30" s="514"/>
      <c r="I30" s="312"/>
      <c r="J30" s="382"/>
      <c r="K30" s="514"/>
      <c r="L30" s="383"/>
      <c r="M30" s="87"/>
    </row>
    <row r="31" spans="1:21" ht="19.5" customHeight="1" x14ac:dyDescent="0.2">
      <c r="A31" s="522" t="s">
        <v>1480</v>
      </c>
      <c r="B31" s="548"/>
      <c r="C31" s="430"/>
      <c r="D31" s="420"/>
      <c r="E31" s="523"/>
      <c r="F31" s="525"/>
      <c r="G31" s="524"/>
      <c r="H31" s="523"/>
      <c r="I31" s="524"/>
      <c r="J31" s="420"/>
      <c r="K31" s="523"/>
      <c r="L31" s="525"/>
      <c r="M31" s="87"/>
    </row>
    <row r="32" spans="1:21" ht="19.5" customHeight="1" x14ac:dyDescent="0.2">
      <c r="A32" s="388">
        <v>121</v>
      </c>
      <c r="B32" s="553">
        <v>132</v>
      </c>
      <c r="C32" s="549">
        <v>163</v>
      </c>
      <c r="D32" s="388">
        <v>25.5</v>
      </c>
      <c r="E32" s="517">
        <v>33</v>
      </c>
      <c r="F32" s="389">
        <v>28</v>
      </c>
      <c r="G32" s="291">
        <v>94.5</v>
      </c>
      <c r="H32" s="517">
        <v>80</v>
      </c>
      <c r="I32" s="291">
        <v>107</v>
      </c>
      <c r="J32" s="388">
        <v>100</v>
      </c>
      <c r="K32" s="527">
        <v>84.656084699999994</v>
      </c>
      <c r="L32" s="528">
        <v>113.227513</v>
      </c>
      <c r="M32" s="87"/>
    </row>
    <row r="33" spans="1:13" ht="19.5" customHeight="1" x14ac:dyDescent="0.2">
      <c r="A33" s="388">
        <v>117</v>
      </c>
      <c r="B33" s="517">
        <v>112</v>
      </c>
      <c r="C33" s="291">
        <v>150</v>
      </c>
      <c r="D33" s="382"/>
      <c r="E33" s="514"/>
      <c r="F33" s="383"/>
      <c r="G33" s="312"/>
      <c r="H33" s="514"/>
      <c r="I33" s="312"/>
      <c r="J33" s="382"/>
      <c r="K33" s="514"/>
      <c r="L33" s="383"/>
      <c r="M33" s="87"/>
    </row>
    <row r="34" spans="1:13" ht="19.5" customHeight="1" x14ac:dyDescent="0.2">
      <c r="A34" s="547">
        <v>122</v>
      </c>
      <c r="B34" s="517">
        <v>114</v>
      </c>
      <c r="C34" s="291">
        <v>120</v>
      </c>
      <c r="D34" s="382"/>
      <c r="E34" s="514"/>
      <c r="F34" s="383"/>
      <c r="G34" s="312"/>
      <c r="H34" s="514"/>
      <c r="I34" s="312"/>
      <c r="J34" s="382"/>
      <c r="K34" s="514"/>
      <c r="L34" s="383"/>
      <c r="M34" s="87"/>
    </row>
    <row r="35" spans="1:13" ht="19.5" customHeight="1" thickBot="1" x14ac:dyDescent="0.25">
      <c r="A35" s="543"/>
      <c r="B35" s="544"/>
      <c r="C35" s="293"/>
      <c r="D35" s="543"/>
      <c r="E35" s="544"/>
      <c r="F35" s="550"/>
      <c r="G35" s="293"/>
      <c r="H35" s="544"/>
      <c r="I35" s="293"/>
      <c r="J35" s="543"/>
      <c r="K35" s="544"/>
      <c r="L35" s="550"/>
      <c r="M35" s="87"/>
    </row>
    <row r="36" spans="1:13" ht="19.5" customHeight="1" x14ac:dyDescent="0.2">
      <c r="A36" s="516" t="s">
        <v>1483</v>
      </c>
      <c r="B36" s="517"/>
      <c r="C36" s="291"/>
      <c r="D36" s="382"/>
      <c r="E36" s="514"/>
      <c r="F36" s="383"/>
      <c r="G36" s="312"/>
      <c r="H36" s="514"/>
      <c r="I36" s="312"/>
      <c r="J36" s="382"/>
      <c r="K36" s="514"/>
      <c r="L36" s="383"/>
      <c r="M36" s="87"/>
    </row>
    <row r="37" spans="1:13" ht="19.5" customHeight="1" x14ac:dyDescent="0.2">
      <c r="A37" s="388">
        <v>161</v>
      </c>
      <c r="B37" s="517">
        <v>138</v>
      </c>
      <c r="C37" s="291">
        <v>170</v>
      </c>
      <c r="D37" s="388">
        <v>20</v>
      </c>
      <c r="E37" s="517">
        <v>26</v>
      </c>
      <c r="F37" s="389">
        <v>21.5</v>
      </c>
      <c r="G37" s="291">
        <v>142.5</v>
      </c>
      <c r="H37" s="517">
        <v>93</v>
      </c>
      <c r="I37" s="1187">
        <v>116.833333</v>
      </c>
      <c r="J37" s="388">
        <v>100</v>
      </c>
      <c r="K37" s="527">
        <v>65.263157899999996</v>
      </c>
      <c r="L37" s="528">
        <v>81.988304099999993</v>
      </c>
      <c r="M37" s="87"/>
    </row>
    <row r="38" spans="1:13" ht="19.5" customHeight="1" x14ac:dyDescent="0.2">
      <c r="A38" s="388">
        <v>164</v>
      </c>
      <c r="B38" s="517">
        <v>100</v>
      </c>
      <c r="C38" s="291">
        <v>122</v>
      </c>
      <c r="D38" s="382"/>
      <c r="E38" s="514"/>
      <c r="F38" s="383"/>
      <c r="G38" s="312"/>
      <c r="H38" s="514"/>
      <c r="I38" s="312"/>
      <c r="J38" s="382"/>
      <c r="K38" s="514"/>
      <c r="L38" s="383"/>
      <c r="M38" s="87"/>
    </row>
    <row r="39" spans="1:13" ht="19.5" customHeight="1" thickBot="1" x14ac:dyDescent="0.25">
      <c r="A39" s="395">
        <v>212</v>
      </c>
      <c r="B39" s="555">
        <v>119</v>
      </c>
      <c r="C39" s="394">
        <v>123</v>
      </c>
      <c r="D39" s="427"/>
      <c r="E39" s="556"/>
      <c r="F39" s="433"/>
      <c r="G39" s="434"/>
      <c r="H39" s="556"/>
      <c r="I39" s="434"/>
      <c r="J39" s="427"/>
      <c r="K39" s="556"/>
      <c r="L39" s="433"/>
      <c r="M39" s="87"/>
    </row>
    <row r="40" spans="1:13" ht="19.5" customHeight="1" thickTop="1" x14ac:dyDescent="0.2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87"/>
    </row>
    <row r="42" spans="1:13" ht="15" customHeight="1" thickBot="1" x14ac:dyDescent="0.25"/>
    <row r="43" spans="1:13" ht="15" customHeight="1" thickBot="1" x14ac:dyDescent="0.25">
      <c r="A43" s="1195" t="s">
        <v>2138</v>
      </c>
      <c r="B43" s="1196"/>
      <c r="C43" s="1019" t="s">
        <v>2108</v>
      </c>
    </row>
    <row r="44" spans="1:13" ht="15" customHeight="1" x14ac:dyDescent="0.2">
      <c r="A44" s="1004" t="s">
        <v>2105</v>
      </c>
      <c r="B44" s="1013" t="s">
        <v>2149</v>
      </c>
      <c r="C44" s="1020" t="s">
        <v>2120</v>
      </c>
    </row>
    <row r="45" spans="1:13" ht="15" customHeight="1" thickBot="1" x14ac:dyDescent="0.25">
      <c r="A45" s="1006" t="s">
        <v>2105</v>
      </c>
      <c r="B45" s="1027" t="s">
        <v>2150</v>
      </c>
      <c r="C45" s="1028" t="s">
        <v>2122</v>
      </c>
    </row>
  </sheetData>
  <mergeCells count="8">
    <mergeCell ref="A43:B43"/>
    <mergeCell ref="A1:L1"/>
    <mergeCell ref="A3:B3"/>
    <mergeCell ref="A5:D5"/>
    <mergeCell ref="A8:C8"/>
    <mergeCell ref="D8:F8"/>
    <mergeCell ref="G8:I8"/>
    <mergeCell ref="J8:L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90"/>
  <sheetViews>
    <sheetView topLeftCell="A258" zoomScale="81" zoomScaleNormal="150" workbookViewId="0">
      <selection activeCell="G285" sqref="G285"/>
    </sheetView>
  </sheetViews>
  <sheetFormatPr baseColWidth="10" defaultColWidth="10.6640625" defaultRowHeight="15" customHeight="1" x14ac:dyDescent="0.2"/>
  <cols>
    <col min="1" max="4" width="10.83203125" customWidth="1"/>
    <col min="5" max="5" width="29.1640625" customWidth="1"/>
    <col min="6" max="6" width="17.1640625" customWidth="1"/>
    <col min="7" max="7" width="26.33203125" customWidth="1"/>
    <col min="8" max="8" width="10.83203125" customWidth="1"/>
    <col min="9" max="9" width="12.5" customWidth="1"/>
    <col min="10" max="10" width="10.83203125" customWidth="1"/>
    <col min="11" max="11" width="15.5" customWidth="1"/>
    <col min="12" max="13" width="17" customWidth="1"/>
    <col min="14" max="18" width="13.6640625" customWidth="1"/>
    <col min="19" max="19" width="14.1640625" customWidth="1"/>
    <col min="20" max="20" width="15.1640625" customWidth="1"/>
    <col min="21" max="21" width="16.6640625" customWidth="1"/>
    <col min="22" max="22" width="12.1640625" customWidth="1"/>
  </cols>
  <sheetData>
    <row r="1" spans="1:24" ht="19.5" customHeight="1" x14ac:dyDescent="0.2">
      <c r="A1" s="1229" t="s">
        <v>1486</v>
      </c>
      <c r="B1" s="1229"/>
      <c r="C1" s="87"/>
      <c r="D1" s="87"/>
      <c r="E1" s="559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ht="19.5" customHeight="1" x14ac:dyDescent="0.2">
      <c r="A2" s="560"/>
      <c r="B2" s="560"/>
      <c r="C2" s="87"/>
      <c r="D2" s="87"/>
      <c r="E2" s="559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ht="19.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s="87" customFormat="1" ht="19.5" customHeight="1" x14ac:dyDescent="0.2">
      <c r="A4" s="1226" t="s">
        <v>1487</v>
      </c>
      <c r="B4" s="1226"/>
    </row>
    <row r="5" spans="1:24" s="561" customFormat="1" ht="19.5" customHeight="1" x14ac:dyDescent="0.2">
      <c r="A5" s="2" t="s">
        <v>1488</v>
      </c>
      <c r="B5" s="334" t="s">
        <v>1489</v>
      </c>
      <c r="C5" s="334" t="s">
        <v>1490</v>
      </c>
      <c r="D5" s="334" t="s">
        <v>1491</v>
      </c>
      <c r="E5" s="334" t="s">
        <v>1492</v>
      </c>
      <c r="F5" s="334" t="s">
        <v>1493</v>
      </c>
      <c r="G5" s="334" t="s">
        <v>1494</v>
      </c>
      <c r="H5" s="334" t="s">
        <v>1495</v>
      </c>
      <c r="I5" s="334" t="s">
        <v>1496</v>
      </c>
      <c r="J5" s="334" t="s">
        <v>1497</v>
      </c>
      <c r="K5" s="334" t="s">
        <v>1498</v>
      </c>
      <c r="L5" s="334" t="s">
        <v>1499</v>
      </c>
      <c r="M5" s="334" t="s">
        <v>1500</v>
      </c>
      <c r="N5" s="334" t="s">
        <v>1501</v>
      </c>
      <c r="O5" s="334" t="s">
        <v>1502</v>
      </c>
      <c r="P5" s="334" t="s">
        <v>1503</v>
      </c>
      <c r="Q5" s="334" t="s">
        <v>1504</v>
      </c>
      <c r="R5" s="334" t="s">
        <v>1505</v>
      </c>
      <c r="S5" s="334" t="s">
        <v>1506</v>
      </c>
      <c r="T5" s="334" t="s">
        <v>1507</v>
      </c>
      <c r="U5" s="334" t="s">
        <v>1508</v>
      </c>
      <c r="V5" s="334" t="s">
        <v>1509</v>
      </c>
      <c r="W5" s="18"/>
    </row>
    <row r="6" spans="1:24" ht="19.5" customHeight="1" x14ac:dyDescent="0.2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61"/>
      <c r="X6" s="87"/>
    </row>
    <row r="7" spans="1:24" ht="19.5" customHeight="1" x14ac:dyDescent="0.2">
      <c r="A7" s="455">
        <v>1</v>
      </c>
      <c r="B7" s="455">
        <v>30720</v>
      </c>
      <c r="C7" s="455">
        <v>0</v>
      </c>
      <c r="D7" s="455">
        <v>4245</v>
      </c>
      <c r="E7" s="462"/>
      <c r="F7" s="455">
        <v>30720</v>
      </c>
      <c r="G7" s="455">
        <v>12.1407121407121</v>
      </c>
      <c r="H7" s="455">
        <v>16962</v>
      </c>
      <c r="I7" s="455">
        <v>12897</v>
      </c>
      <c r="J7" s="455">
        <v>29859</v>
      </c>
      <c r="K7" s="455">
        <v>4.7</v>
      </c>
      <c r="L7" s="455">
        <v>0.57061347061347101</v>
      </c>
      <c r="M7" s="455">
        <v>4.1293865293865304</v>
      </c>
      <c r="N7" s="455">
        <v>41.982421875</v>
      </c>
      <c r="O7" s="455">
        <v>97.197265625</v>
      </c>
      <c r="P7" s="455">
        <v>43.193007133527601</v>
      </c>
      <c r="Q7" s="455">
        <v>6.6280900391658001E-2</v>
      </c>
      <c r="R7" s="455">
        <v>2.7826327224974401</v>
      </c>
      <c r="S7" s="455">
        <v>6.4423222812321503</v>
      </c>
      <c r="T7" s="455">
        <v>48.644815676369397</v>
      </c>
      <c r="U7" s="455">
        <v>2.8628714034335099</v>
      </c>
      <c r="V7" s="562">
        <v>44.5303497821997</v>
      </c>
      <c r="W7" s="61"/>
      <c r="X7" s="87"/>
    </row>
    <row r="8" spans="1:24" ht="19.5" customHeight="1" x14ac:dyDescent="0.2">
      <c r="A8" s="455">
        <v>2</v>
      </c>
      <c r="B8" s="455">
        <v>38957</v>
      </c>
      <c r="C8" s="455">
        <v>405</v>
      </c>
      <c r="D8" s="455">
        <v>4895</v>
      </c>
      <c r="E8" s="462"/>
      <c r="F8" s="455">
        <v>38552</v>
      </c>
      <c r="G8" s="455">
        <v>11.2666006858932</v>
      </c>
      <c r="H8" s="455">
        <v>9653</v>
      </c>
      <c r="I8" s="455">
        <v>13916</v>
      </c>
      <c r="J8" s="455">
        <v>23569</v>
      </c>
      <c r="K8" s="455">
        <v>11.2</v>
      </c>
      <c r="L8" s="455">
        <v>1.2618592768200301</v>
      </c>
      <c r="M8" s="455">
        <v>9.9381407231799699</v>
      </c>
      <c r="N8" s="455">
        <v>36.096700560282201</v>
      </c>
      <c r="O8" s="455">
        <v>61.135609047520198</v>
      </c>
      <c r="P8" s="455">
        <v>59.043659043658998</v>
      </c>
      <c r="Q8" s="455">
        <v>0.15951737883187</v>
      </c>
      <c r="R8" s="455">
        <v>5.7580510578551101</v>
      </c>
      <c r="S8" s="455">
        <v>9.7521921085503802</v>
      </c>
      <c r="T8" s="462"/>
      <c r="U8" s="455">
        <v>9.4184897272871204</v>
      </c>
      <c r="V8" s="462"/>
      <c r="W8" s="61"/>
      <c r="X8" s="87"/>
    </row>
    <row r="9" spans="1:24" ht="19.5" customHeight="1" x14ac:dyDescent="0.2">
      <c r="A9" s="455">
        <v>3</v>
      </c>
      <c r="B9" s="455">
        <v>41306</v>
      </c>
      <c r="C9" s="455">
        <v>720</v>
      </c>
      <c r="D9" s="455">
        <v>7304</v>
      </c>
      <c r="E9" s="462"/>
      <c r="F9" s="455">
        <v>40586</v>
      </c>
      <c r="G9" s="455">
        <v>15.251618291919</v>
      </c>
      <c r="H9" s="455">
        <v>12739</v>
      </c>
      <c r="I9" s="455">
        <v>8677</v>
      </c>
      <c r="J9" s="455">
        <v>21416</v>
      </c>
      <c r="K9" s="455">
        <v>18.7</v>
      </c>
      <c r="L9" s="455">
        <v>2.8520526205888501</v>
      </c>
      <c r="M9" s="455">
        <v>15.847947379411201</v>
      </c>
      <c r="N9" s="455">
        <v>21.379293352387499</v>
      </c>
      <c r="O9" s="455">
        <v>52.766963977726299</v>
      </c>
      <c r="P9" s="455">
        <v>40.516436309301497</v>
      </c>
      <c r="Q9" s="455">
        <v>0.25437585321494199</v>
      </c>
      <c r="R9" s="455">
        <v>5.4383759876461202</v>
      </c>
      <c r="S9" s="455">
        <v>13.422641483396299</v>
      </c>
      <c r="T9" s="462"/>
      <c r="U9" s="455">
        <v>10.306403055407401</v>
      </c>
      <c r="V9" s="462"/>
      <c r="W9" s="61"/>
      <c r="X9" s="87"/>
    </row>
    <row r="10" spans="1:24" ht="19.5" customHeight="1" x14ac:dyDescent="0.2">
      <c r="A10" s="455">
        <v>4</v>
      </c>
      <c r="B10" s="455">
        <v>27190</v>
      </c>
      <c r="C10" s="455">
        <v>263</v>
      </c>
      <c r="D10" s="455">
        <v>4262</v>
      </c>
      <c r="E10" s="462"/>
      <c r="F10" s="455">
        <v>26927</v>
      </c>
      <c r="G10" s="455">
        <v>13.665074224887</v>
      </c>
      <c r="H10" s="455">
        <v>5591</v>
      </c>
      <c r="I10" s="455">
        <v>3695</v>
      </c>
      <c r="J10" s="455">
        <v>9286</v>
      </c>
      <c r="K10" s="455">
        <v>14.5</v>
      </c>
      <c r="L10" s="455">
        <v>1.9814357626086101</v>
      </c>
      <c r="M10" s="455">
        <v>12.5185642373914</v>
      </c>
      <c r="N10" s="455">
        <v>13.7222861811565</v>
      </c>
      <c r="O10" s="455">
        <v>34.4858320644706</v>
      </c>
      <c r="P10" s="455">
        <v>39.7910833512815</v>
      </c>
      <c r="Q10" s="455">
        <v>0.20093582990119799</v>
      </c>
      <c r="R10" s="455">
        <v>2.75729896195242</v>
      </c>
      <c r="S10" s="455">
        <v>6.9294392857077503</v>
      </c>
      <c r="T10" s="462"/>
      <c r="U10" s="455">
        <v>7.9954543558575004</v>
      </c>
      <c r="V10" s="462"/>
      <c r="W10" s="61"/>
      <c r="X10" s="87"/>
    </row>
    <row r="11" spans="1:24" ht="19.5" customHeight="1" x14ac:dyDescent="0.2">
      <c r="A11" s="455">
        <v>5</v>
      </c>
      <c r="B11" s="455">
        <v>28606</v>
      </c>
      <c r="C11" s="455">
        <v>558</v>
      </c>
      <c r="D11" s="455">
        <v>6258</v>
      </c>
      <c r="E11" s="462"/>
      <c r="F11" s="455">
        <v>28048</v>
      </c>
      <c r="G11" s="455">
        <v>18.241706990030899</v>
      </c>
      <c r="H11" s="455">
        <v>5987</v>
      </c>
      <c r="I11" s="455">
        <v>4654</v>
      </c>
      <c r="J11" s="455">
        <v>10641</v>
      </c>
      <c r="K11" s="455">
        <v>24.3</v>
      </c>
      <c r="L11" s="455">
        <v>4.4327347985775098</v>
      </c>
      <c r="M11" s="455">
        <v>19.867265201422502</v>
      </c>
      <c r="N11" s="455">
        <v>16.592983456931002</v>
      </c>
      <c r="O11" s="455">
        <v>37.938533941814001</v>
      </c>
      <c r="P11" s="455">
        <v>43.7364909313034</v>
      </c>
      <c r="Q11" s="455">
        <v>0.31889003766033203</v>
      </c>
      <c r="R11" s="455">
        <v>5.2913371194779799</v>
      </c>
      <c r="S11" s="455">
        <v>12.098220517482901</v>
      </c>
      <c r="T11" s="462"/>
      <c r="U11" s="455">
        <v>13.9471312402141</v>
      </c>
      <c r="V11" s="462"/>
      <c r="W11" s="61"/>
      <c r="X11" s="87"/>
    </row>
    <row r="12" spans="1:24" ht="19.5" customHeight="1" x14ac:dyDescent="0.2">
      <c r="A12" s="462"/>
      <c r="B12" s="462"/>
      <c r="C12" s="462"/>
      <c r="D12" s="462"/>
      <c r="E12" s="462"/>
      <c r="F12" s="462"/>
      <c r="G12" s="462"/>
      <c r="H12" s="462"/>
      <c r="I12" s="462"/>
      <c r="J12" s="462"/>
      <c r="K12" s="563">
        <v>73.400000000000006</v>
      </c>
      <c r="L12" s="564"/>
      <c r="M12" s="563">
        <v>62.301304070791502</v>
      </c>
      <c r="N12" s="563">
        <v>25.9547370851514</v>
      </c>
      <c r="O12" s="564"/>
      <c r="P12" s="564"/>
      <c r="Q12" s="563">
        <v>1</v>
      </c>
      <c r="R12" s="563">
        <v>22.027695849429101</v>
      </c>
      <c r="S12" s="563">
        <v>48.644815676369397</v>
      </c>
      <c r="T12" s="462"/>
      <c r="U12" s="455">
        <v>44.5303497821997</v>
      </c>
      <c r="V12" s="462"/>
      <c r="W12" s="61"/>
      <c r="X12" s="87"/>
    </row>
    <row r="13" spans="1:24" ht="19.5" customHeight="1" x14ac:dyDescent="0.2">
      <c r="A13" s="462"/>
      <c r="B13" s="462"/>
      <c r="C13" s="462"/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2"/>
      <c r="V13" s="462"/>
      <c r="W13" s="61"/>
      <c r="X13" s="87"/>
    </row>
    <row r="14" spans="1:24" ht="19.5" customHeight="1" x14ac:dyDescent="0.2">
      <c r="A14" s="565"/>
      <c r="B14" s="565"/>
      <c r="C14" s="565"/>
      <c r="D14" s="565"/>
      <c r="E14" s="565"/>
      <c r="F14" s="565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61"/>
      <c r="X14" s="87"/>
    </row>
    <row r="15" spans="1:24" ht="19.5" customHeight="1" x14ac:dyDescent="0.2">
      <c r="A15" s="455">
        <v>1</v>
      </c>
      <c r="B15" s="455">
        <v>17079</v>
      </c>
      <c r="C15" s="455">
        <v>0</v>
      </c>
      <c r="D15" s="455">
        <v>1767</v>
      </c>
      <c r="E15" s="462"/>
      <c r="F15" s="455">
        <v>17079</v>
      </c>
      <c r="G15" s="455">
        <v>9.3759949060808694</v>
      </c>
      <c r="H15" s="455">
        <v>9007</v>
      </c>
      <c r="I15" s="455">
        <v>6652</v>
      </c>
      <c r="J15" s="455">
        <v>15659</v>
      </c>
      <c r="K15" s="455">
        <v>7.8</v>
      </c>
      <c r="L15" s="455">
        <v>0.73132760267430796</v>
      </c>
      <c r="M15" s="455">
        <v>7.06867239732569</v>
      </c>
      <c r="N15" s="455">
        <v>38.948416183617297</v>
      </c>
      <c r="O15" s="455">
        <v>91.685695883833901</v>
      </c>
      <c r="P15" s="455">
        <v>42.480362730697998</v>
      </c>
      <c r="Q15" s="455">
        <v>0.11069095001302701</v>
      </c>
      <c r="R15" s="455">
        <v>4.3112371888673602</v>
      </c>
      <c r="S15" s="455">
        <v>10.1487767799871</v>
      </c>
      <c r="T15" s="455">
        <v>50.5933149693331</v>
      </c>
      <c r="U15" s="455">
        <v>4.7021917075589599</v>
      </c>
      <c r="V15" s="562">
        <v>45.534752329556902</v>
      </c>
      <c r="W15" s="61"/>
      <c r="X15" s="87"/>
    </row>
    <row r="16" spans="1:24" ht="19.5" customHeight="1" x14ac:dyDescent="0.2">
      <c r="A16" s="455">
        <v>2</v>
      </c>
      <c r="B16" s="455">
        <v>29873</v>
      </c>
      <c r="C16" s="455">
        <v>556</v>
      </c>
      <c r="D16" s="455">
        <v>2396</v>
      </c>
      <c r="E16" s="462"/>
      <c r="F16" s="455">
        <v>29317</v>
      </c>
      <c r="G16" s="455">
        <v>7.5552612493299298</v>
      </c>
      <c r="H16" s="455">
        <v>5058</v>
      </c>
      <c r="I16" s="455">
        <v>4988</v>
      </c>
      <c r="J16" s="455">
        <v>10046</v>
      </c>
      <c r="K16" s="455">
        <v>10.5</v>
      </c>
      <c r="L16" s="455">
        <v>0.79330243117964205</v>
      </c>
      <c r="M16" s="455">
        <v>9.7066975688203598</v>
      </c>
      <c r="N16" s="455">
        <v>17.014019169765</v>
      </c>
      <c r="O16" s="455">
        <v>34.266807654262003</v>
      </c>
      <c r="P16" s="455">
        <v>49.651602627911601</v>
      </c>
      <c r="Q16" s="455">
        <v>0.152000759829861</v>
      </c>
      <c r="R16" s="455">
        <v>2.5861438415640898</v>
      </c>
      <c r="S16" s="455">
        <v>5.2085808003915099</v>
      </c>
      <c r="T16" s="462"/>
      <c r="U16" s="455">
        <v>7.5470813262128704</v>
      </c>
      <c r="V16" s="462"/>
      <c r="W16" s="61"/>
      <c r="X16" s="87"/>
    </row>
    <row r="17" spans="1:24" ht="19.5" customHeight="1" x14ac:dyDescent="0.2">
      <c r="A17" s="455">
        <v>3</v>
      </c>
      <c r="B17" s="455">
        <v>36209</v>
      </c>
      <c r="C17" s="455">
        <v>841</v>
      </c>
      <c r="D17" s="455">
        <v>4902</v>
      </c>
      <c r="E17" s="462"/>
      <c r="F17" s="455">
        <v>35368</v>
      </c>
      <c r="G17" s="455">
        <v>12.1728333747206</v>
      </c>
      <c r="H17" s="455">
        <v>6820</v>
      </c>
      <c r="I17" s="455">
        <v>4635</v>
      </c>
      <c r="J17" s="455">
        <v>11455</v>
      </c>
      <c r="K17" s="455">
        <v>14.4</v>
      </c>
      <c r="L17" s="455">
        <v>1.75288800595977</v>
      </c>
      <c r="M17" s="455">
        <v>12.6471119940402</v>
      </c>
      <c r="N17" s="455">
        <v>13.1050667269848</v>
      </c>
      <c r="O17" s="455">
        <v>32.388034381361699</v>
      </c>
      <c r="P17" s="455">
        <v>40.4626800523789</v>
      </c>
      <c r="Q17" s="455">
        <v>0.198045794578215</v>
      </c>
      <c r="R17" s="455">
        <v>2.5954033529462399</v>
      </c>
      <c r="S17" s="455">
        <v>6.4143140038833302</v>
      </c>
      <c r="T17" s="462"/>
      <c r="U17" s="455">
        <v>8.0134636217374702</v>
      </c>
      <c r="V17" s="462"/>
      <c r="W17" s="61"/>
      <c r="X17" s="87"/>
    </row>
    <row r="18" spans="1:24" ht="19.5" customHeight="1" x14ac:dyDescent="0.2">
      <c r="A18" s="455">
        <v>4</v>
      </c>
      <c r="B18" s="455">
        <v>47741</v>
      </c>
      <c r="C18" s="455">
        <v>998</v>
      </c>
      <c r="D18" s="455">
        <v>7352</v>
      </c>
      <c r="E18" s="462"/>
      <c r="F18" s="455">
        <v>46743</v>
      </c>
      <c r="G18" s="455">
        <v>13.5909048895462</v>
      </c>
      <c r="H18" s="455">
        <v>15800</v>
      </c>
      <c r="I18" s="455">
        <v>19690</v>
      </c>
      <c r="J18" s="455">
        <v>35490</v>
      </c>
      <c r="K18" s="455">
        <v>20.5</v>
      </c>
      <c r="L18" s="455">
        <v>2.7861355023569598</v>
      </c>
      <c r="M18" s="455">
        <v>17.713864497643002</v>
      </c>
      <c r="N18" s="455">
        <v>42.1239543888925</v>
      </c>
      <c r="O18" s="455">
        <v>75.925807072716793</v>
      </c>
      <c r="P18" s="455">
        <v>55.480417018878597</v>
      </c>
      <c r="Q18" s="455">
        <v>0.27738794209616602</v>
      </c>
      <c r="R18" s="455">
        <v>11.6846770208876</v>
      </c>
      <c r="S18" s="455">
        <v>21.060903375891399</v>
      </c>
      <c r="T18" s="462"/>
      <c r="U18" s="455">
        <v>15.3895987035038</v>
      </c>
      <c r="V18" s="462"/>
      <c r="W18" s="61"/>
      <c r="X18" s="87"/>
    </row>
    <row r="19" spans="1:24" ht="19.5" customHeight="1" x14ac:dyDescent="0.2">
      <c r="A19" s="455">
        <v>5</v>
      </c>
      <c r="B19" s="455">
        <v>28014</v>
      </c>
      <c r="C19" s="455">
        <v>98</v>
      </c>
      <c r="D19" s="455">
        <v>7807</v>
      </c>
      <c r="E19" s="462"/>
      <c r="F19" s="455">
        <v>27916</v>
      </c>
      <c r="G19" s="455">
        <v>21.854267558715701</v>
      </c>
      <c r="H19" s="455">
        <v>5151</v>
      </c>
      <c r="I19" s="455">
        <v>3122</v>
      </c>
      <c r="J19" s="455">
        <v>8273</v>
      </c>
      <c r="K19" s="455">
        <v>21.4</v>
      </c>
      <c r="L19" s="455">
        <v>4.6768132575651498</v>
      </c>
      <c r="M19" s="455">
        <v>16.723186742434802</v>
      </c>
      <c r="N19" s="455">
        <v>11.183550651955899</v>
      </c>
      <c r="O19" s="455">
        <v>29.635334575154001</v>
      </c>
      <c r="P19" s="455">
        <v>37.737217454369599</v>
      </c>
      <c r="Q19" s="455">
        <v>0.26187455348273098</v>
      </c>
      <c r="R19" s="455">
        <v>2.9286873333324501</v>
      </c>
      <c r="S19" s="455">
        <v>7.7607400091798198</v>
      </c>
      <c r="T19" s="462"/>
      <c r="U19" s="455">
        <v>9.8824169705437903</v>
      </c>
      <c r="V19" s="462"/>
      <c r="W19" s="61"/>
      <c r="X19" s="87"/>
    </row>
    <row r="20" spans="1:24" ht="19.5" customHeight="1" x14ac:dyDescent="0.2">
      <c r="A20" s="462"/>
      <c r="B20" s="462"/>
      <c r="C20" s="462"/>
      <c r="D20" s="462"/>
      <c r="E20" s="462"/>
      <c r="F20" s="462"/>
      <c r="G20" s="462"/>
      <c r="H20" s="462"/>
      <c r="I20" s="462"/>
      <c r="J20" s="462"/>
      <c r="K20" s="563">
        <v>74.599999999999994</v>
      </c>
      <c r="L20" s="564"/>
      <c r="M20" s="563">
        <v>63.859533200264202</v>
      </c>
      <c r="N20" s="563">
        <v>24.4750014242431</v>
      </c>
      <c r="O20" s="564"/>
      <c r="P20" s="564"/>
      <c r="Q20" s="563">
        <v>1</v>
      </c>
      <c r="R20" s="563">
        <v>24.106148737597799</v>
      </c>
      <c r="S20" s="563">
        <v>50.5933149693331</v>
      </c>
      <c r="T20" s="462"/>
      <c r="U20" s="455">
        <v>45.534752329556902</v>
      </c>
      <c r="V20" s="462"/>
      <c r="W20" s="61"/>
      <c r="X20" s="87"/>
    </row>
    <row r="21" spans="1:24" ht="19.5" customHeight="1" x14ac:dyDescent="0.2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61"/>
      <c r="X21" s="87"/>
    </row>
    <row r="22" spans="1:24" ht="19.5" customHeight="1" x14ac:dyDescent="0.2">
      <c r="A22" s="462"/>
      <c r="B22" s="462"/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61"/>
      <c r="X22" s="87"/>
    </row>
    <row r="23" spans="1:24" ht="19.5" customHeight="1" x14ac:dyDescent="0.2">
      <c r="A23" s="455">
        <v>1</v>
      </c>
      <c r="B23" s="455">
        <v>29491</v>
      </c>
      <c r="C23" s="455">
        <v>0</v>
      </c>
      <c r="D23" s="455">
        <v>556</v>
      </c>
      <c r="E23" s="462"/>
      <c r="F23" s="455">
        <v>29491</v>
      </c>
      <c r="G23" s="455">
        <v>1.85043431956601</v>
      </c>
      <c r="H23" s="455">
        <v>9792</v>
      </c>
      <c r="I23" s="455">
        <v>9307</v>
      </c>
      <c r="J23" s="455">
        <v>19099</v>
      </c>
      <c r="K23" s="455">
        <v>14.2</v>
      </c>
      <c r="L23" s="455">
        <v>0.26276167337837403</v>
      </c>
      <c r="M23" s="455">
        <v>13.9372383266216</v>
      </c>
      <c r="N23" s="455">
        <v>31.558780644942502</v>
      </c>
      <c r="O23" s="455">
        <v>64.762130819572107</v>
      </c>
      <c r="P23" s="455">
        <v>48.730300015707599</v>
      </c>
      <c r="Q23" s="455">
        <v>0.20977496848496699</v>
      </c>
      <c r="R23" s="455">
        <v>6.6202422152168099</v>
      </c>
      <c r="S23" s="455">
        <v>13.585473951695</v>
      </c>
      <c r="T23" s="455">
        <v>48.179001486361102</v>
      </c>
      <c r="U23" s="455">
        <v>10.2223971500581</v>
      </c>
      <c r="V23" s="562">
        <v>45.836815189505799</v>
      </c>
      <c r="W23" s="61"/>
      <c r="X23" s="87"/>
    </row>
    <row r="24" spans="1:24" ht="19.5" customHeight="1" x14ac:dyDescent="0.2">
      <c r="A24" s="455">
        <v>2</v>
      </c>
      <c r="B24" s="455">
        <v>30040</v>
      </c>
      <c r="C24" s="455">
        <v>496</v>
      </c>
      <c r="D24" s="455">
        <v>2424</v>
      </c>
      <c r="E24" s="462"/>
      <c r="F24" s="455">
        <v>29544</v>
      </c>
      <c r="G24" s="455">
        <v>7.5825825825825799</v>
      </c>
      <c r="H24" s="455">
        <v>8783</v>
      </c>
      <c r="I24" s="455">
        <v>4064</v>
      </c>
      <c r="J24" s="455">
        <v>12847</v>
      </c>
      <c r="K24" s="455">
        <v>16.3</v>
      </c>
      <c r="L24" s="455">
        <v>1.2359609609609601</v>
      </c>
      <c r="M24" s="455">
        <v>15.064039039039001</v>
      </c>
      <c r="N24" s="455">
        <v>13.7557541294341</v>
      </c>
      <c r="O24" s="455">
        <v>43.484294611427003</v>
      </c>
      <c r="P24" s="455">
        <v>31.6338444773099</v>
      </c>
      <c r="Q24" s="455">
        <v>0.22673489830726901</v>
      </c>
      <c r="R24" s="455">
        <v>3.1189095136770302</v>
      </c>
      <c r="S24" s="455">
        <v>9.8594071166852402</v>
      </c>
      <c r="T24" s="462"/>
      <c r="U24" s="455">
        <v>7.1724965106308201</v>
      </c>
      <c r="V24" s="462"/>
      <c r="W24" s="61"/>
      <c r="X24" s="87"/>
    </row>
    <row r="25" spans="1:24" ht="19.5" customHeight="1" x14ac:dyDescent="0.2">
      <c r="A25" s="455">
        <v>3</v>
      </c>
      <c r="B25" s="455">
        <v>32709</v>
      </c>
      <c r="C25" s="455">
        <v>70</v>
      </c>
      <c r="D25" s="455">
        <v>3647</v>
      </c>
      <c r="E25" s="462"/>
      <c r="F25" s="455">
        <v>32639</v>
      </c>
      <c r="G25" s="455">
        <v>10.0507082621397</v>
      </c>
      <c r="H25" s="455">
        <v>7470</v>
      </c>
      <c r="I25" s="455">
        <v>6637</v>
      </c>
      <c r="J25" s="455">
        <v>14107</v>
      </c>
      <c r="K25" s="455">
        <v>20.2</v>
      </c>
      <c r="L25" s="455">
        <v>2.0302430689522102</v>
      </c>
      <c r="M25" s="455">
        <v>18.1697569310478</v>
      </c>
      <c r="N25" s="455">
        <v>20.334569073807401</v>
      </c>
      <c r="O25" s="455">
        <v>43.221299672171298</v>
      </c>
      <c r="P25" s="455">
        <v>47.047565038633302</v>
      </c>
      <c r="Q25" s="455">
        <v>0.27348030494029602</v>
      </c>
      <c r="R25" s="455">
        <v>5.5611041511343604</v>
      </c>
      <c r="S25" s="455">
        <v>11.8201742142613</v>
      </c>
      <c r="T25" s="462"/>
      <c r="U25" s="455">
        <v>12.866582433463799</v>
      </c>
      <c r="V25" s="462"/>
      <c r="W25" s="61"/>
      <c r="X25" s="87"/>
    </row>
    <row r="26" spans="1:24" ht="19.5" customHeight="1" x14ac:dyDescent="0.2">
      <c r="A26" s="455">
        <v>4</v>
      </c>
      <c r="B26" s="455">
        <v>26544</v>
      </c>
      <c r="C26" s="455">
        <v>368</v>
      </c>
      <c r="D26" s="455">
        <v>6972</v>
      </c>
      <c r="E26" s="462"/>
      <c r="F26" s="455">
        <v>26176</v>
      </c>
      <c r="G26" s="455">
        <v>21.032943163991799</v>
      </c>
      <c r="H26" s="455">
        <v>5396</v>
      </c>
      <c r="I26" s="455">
        <v>6260</v>
      </c>
      <c r="J26" s="455">
        <v>11656</v>
      </c>
      <c r="K26" s="455">
        <v>24.4</v>
      </c>
      <c r="L26" s="455">
        <v>5.1320381320140003</v>
      </c>
      <c r="M26" s="455">
        <v>19.267961867985999</v>
      </c>
      <c r="N26" s="455">
        <v>23.915036674816601</v>
      </c>
      <c r="O26" s="455">
        <v>44.529339853300698</v>
      </c>
      <c r="P26" s="455">
        <v>53.706245710363802</v>
      </c>
      <c r="Q26" s="455">
        <v>0.29000982826746802</v>
      </c>
      <c r="R26" s="455">
        <v>6.9355956790737698</v>
      </c>
      <c r="S26" s="455">
        <v>12.913946203719499</v>
      </c>
      <c r="T26" s="462"/>
      <c r="U26" s="455">
        <v>15.575339095353</v>
      </c>
      <c r="V26" s="462"/>
      <c r="W26" s="61"/>
      <c r="X26" s="87"/>
    </row>
    <row r="27" spans="1:24" ht="19.5" customHeight="1" x14ac:dyDescent="0.2">
      <c r="A27" s="462"/>
      <c r="B27" s="462"/>
      <c r="C27" s="462"/>
      <c r="D27" s="462"/>
      <c r="E27" s="462"/>
      <c r="F27" s="462"/>
      <c r="G27" s="462"/>
      <c r="H27" s="462"/>
      <c r="I27" s="462"/>
      <c r="J27" s="462"/>
      <c r="K27" s="563">
        <v>75.099999999999994</v>
      </c>
      <c r="L27" s="564"/>
      <c r="M27" s="563">
        <v>66.438996164694501</v>
      </c>
      <c r="N27" s="563">
        <v>17.912828104600099</v>
      </c>
      <c r="O27" s="564"/>
      <c r="P27" s="564"/>
      <c r="Q27" s="563">
        <v>1</v>
      </c>
      <c r="R27" s="563">
        <v>22.235851559101999</v>
      </c>
      <c r="S27" s="563">
        <v>48.179001486361102</v>
      </c>
      <c r="T27" s="462"/>
      <c r="U27" s="455">
        <v>45.836815189505799</v>
      </c>
      <c r="V27" s="462"/>
      <c r="W27" s="61"/>
      <c r="X27" s="87"/>
    </row>
    <row r="28" spans="1:24" ht="19.5" customHeight="1" x14ac:dyDescent="0.2">
      <c r="A28" s="462"/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  <c r="U28" s="462"/>
      <c r="V28" s="462"/>
      <c r="W28" s="61"/>
      <c r="X28" s="87"/>
    </row>
    <row r="29" spans="1:24" ht="19.5" customHeight="1" x14ac:dyDescent="0.2">
      <c r="A29" s="565"/>
      <c r="B29" s="565"/>
      <c r="C29" s="565"/>
      <c r="D29" s="565"/>
      <c r="E29" s="565"/>
      <c r="F29" s="565"/>
      <c r="G29" s="565"/>
      <c r="H29" s="565"/>
      <c r="I29" s="565"/>
      <c r="J29" s="565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5"/>
      <c r="W29" s="61"/>
      <c r="X29" s="87"/>
    </row>
    <row r="30" spans="1:24" ht="19.5" customHeight="1" x14ac:dyDescent="0.2">
      <c r="A30" s="455">
        <v>1</v>
      </c>
      <c r="B30" s="455">
        <v>11815</v>
      </c>
      <c r="C30" s="455">
        <v>0</v>
      </c>
      <c r="D30" s="455">
        <v>0</v>
      </c>
      <c r="E30" s="462"/>
      <c r="F30" s="455">
        <v>11815</v>
      </c>
      <c r="G30" s="455">
        <v>0</v>
      </c>
      <c r="H30" s="455">
        <v>6050</v>
      </c>
      <c r="I30" s="455">
        <v>5137</v>
      </c>
      <c r="J30" s="455">
        <v>11187</v>
      </c>
      <c r="K30" s="455">
        <v>4</v>
      </c>
      <c r="L30" s="455">
        <v>0</v>
      </c>
      <c r="M30" s="455">
        <v>4</v>
      </c>
      <c r="N30" s="455">
        <v>43.478628861616599</v>
      </c>
      <c r="O30" s="455">
        <v>94.684722809987306</v>
      </c>
      <c r="P30" s="455">
        <v>45.9193706981318</v>
      </c>
      <c r="Q30" s="455">
        <v>0.11874883884238201</v>
      </c>
      <c r="R30" s="455">
        <v>5.1630366917758597</v>
      </c>
      <c r="S30" s="455">
        <v>11.2437008897988</v>
      </c>
      <c r="T30" s="455">
        <v>47.419074979338703</v>
      </c>
      <c r="U30" s="455">
        <v>5.4528719507760597</v>
      </c>
      <c r="V30" s="562">
        <v>43.711762115971702</v>
      </c>
      <c r="W30" s="61"/>
      <c r="X30" s="87"/>
    </row>
    <row r="31" spans="1:24" ht="19.5" customHeight="1" x14ac:dyDescent="0.2">
      <c r="A31" s="455">
        <v>2</v>
      </c>
      <c r="B31" s="455">
        <v>33652</v>
      </c>
      <c r="C31" s="455">
        <v>0</v>
      </c>
      <c r="D31" s="455">
        <v>4265</v>
      </c>
      <c r="E31" s="462"/>
      <c r="F31" s="455">
        <v>33652</v>
      </c>
      <c r="G31" s="455">
        <v>11.248252762613101</v>
      </c>
      <c r="H31" s="455">
        <v>11412</v>
      </c>
      <c r="I31" s="455">
        <v>7372</v>
      </c>
      <c r="J31" s="455">
        <v>18784</v>
      </c>
      <c r="K31" s="455">
        <v>8.1</v>
      </c>
      <c r="L31" s="455">
        <v>0.91110847377165904</v>
      </c>
      <c r="M31" s="455">
        <v>7.1888915262283399</v>
      </c>
      <c r="N31" s="455">
        <v>21.906573160584799</v>
      </c>
      <c r="O31" s="455">
        <v>55.818376322358297</v>
      </c>
      <c r="P31" s="455">
        <v>39.246166950596297</v>
      </c>
      <c r="Q31" s="455">
        <v>0.21341813032586399</v>
      </c>
      <c r="R31" s="455">
        <v>4.6752598857787699</v>
      </c>
      <c r="S31" s="455">
        <v>11.9126535125432</v>
      </c>
      <c r="T31" s="462"/>
      <c r="U31" s="455">
        <v>8.3758435730529808</v>
      </c>
      <c r="V31" s="462"/>
      <c r="W31" s="61"/>
      <c r="X31" s="87"/>
    </row>
    <row r="32" spans="1:24" ht="19.5" customHeight="1" x14ac:dyDescent="0.2">
      <c r="A32" s="455">
        <v>3</v>
      </c>
      <c r="B32" s="455">
        <v>38450</v>
      </c>
      <c r="C32" s="455">
        <v>0</v>
      </c>
      <c r="D32" s="455">
        <v>3517</v>
      </c>
      <c r="E32" s="462"/>
      <c r="F32" s="455">
        <v>38450</v>
      </c>
      <c r="G32" s="455">
        <v>8.3803941191888907</v>
      </c>
      <c r="H32" s="455">
        <v>8322</v>
      </c>
      <c r="I32" s="455">
        <v>5998</v>
      </c>
      <c r="J32" s="455">
        <v>14320</v>
      </c>
      <c r="K32" s="455">
        <v>9.3000000000000007</v>
      </c>
      <c r="L32" s="455">
        <v>0.77937665308456605</v>
      </c>
      <c r="M32" s="455">
        <v>8.5206233469154302</v>
      </c>
      <c r="N32" s="455">
        <v>15.599479843953199</v>
      </c>
      <c r="O32" s="455">
        <v>37.243172951885597</v>
      </c>
      <c r="P32" s="455">
        <v>41.885474860335201</v>
      </c>
      <c r="Q32" s="455">
        <v>0.25295353216487498</v>
      </c>
      <c r="R32" s="455">
        <v>3.9459435264627398</v>
      </c>
      <c r="S32" s="455">
        <v>9.4207921472068001</v>
      </c>
      <c r="T32" s="462"/>
      <c r="U32" s="455">
        <v>10.5950788123249</v>
      </c>
      <c r="V32" s="462"/>
      <c r="W32" s="61"/>
      <c r="X32" s="87"/>
    </row>
    <row r="33" spans="1:24" ht="19.5" customHeight="1" x14ac:dyDescent="0.2">
      <c r="A33" s="455">
        <v>4</v>
      </c>
      <c r="B33" s="455">
        <v>35126</v>
      </c>
      <c r="C33" s="455">
        <v>0</v>
      </c>
      <c r="D33" s="455">
        <v>3833</v>
      </c>
      <c r="E33" s="462"/>
      <c r="F33" s="455">
        <v>35126</v>
      </c>
      <c r="G33" s="455">
        <v>9.8385482173567098</v>
      </c>
      <c r="H33" s="455">
        <v>6724</v>
      </c>
      <c r="I33" s="455">
        <v>5842</v>
      </c>
      <c r="J33" s="455">
        <v>12566</v>
      </c>
      <c r="K33" s="455">
        <v>15.5</v>
      </c>
      <c r="L33" s="455">
        <v>1.52497497369029</v>
      </c>
      <c r="M33" s="455">
        <v>13.9750250263097</v>
      </c>
      <c r="N33" s="455">
        <v>16.631554973523901</v>
      </c>
      <c r="O33" s="455">
        <v>35.774070489096403</v>
      </c>
      <c r="P33" s="455">
        <v>46.490530001591601</v>
      </c>
      <c r="Q33" s="455">
        <v>0.41487949866687801</v>
      </c>
      <c r="R33" s="455">
        <v>6.9000911894662096</v>
      </c>
      <c r="S33" s="455">
        <v>14.841928429789901</v>
      </c>
      <c r="T33" s="462"/>
      <c r="U33" s="455">
        <v>19.287967779817802</v>
      </c>
      <c r="V33" s="462"/>
      <c r="W33" s="61"/>
      <c r="X33" s="87"/>
    </row>
    <row r="34" spans="1:24" ht="19.5" customHeight="1" x14ac:dyDescent="0.2">
      <c r="A34" s="462"/>
      <c r="B34" s="462"/>
      <c r="C34" s="462"/>
      <c r="D34" s="462"/>
      <c r="E34" s="462"/>
      <c r="F34" s="462"/>
      <c r="G34" s="462"/>
      <c r="H34" s="462"/>
      <c r="I34" s="462"/>
      <c r="J34" s="462"/>
      <c r="K34" s="563">
        <v>59.2</v>
      </c>
      <c r="L34" s="564"/>
      <c r="M34" s="563">
        <v>33.684539899453497</v>
      </c>
      <c r="N34" s="563">
        <v>19.523247367935699</v>
      </c>
      <c r="O34" s="564"/>
      <c r="P34" s="564"/>
      <c r="Q34" s="563">
        <v>1</v>
      </c>
      <c r="R34" s="563">
        <v>20.684331293483599</v>
      </c>
      <c r="S34" s="563">
        <v>47.419074979338703</v>
      </c>
      <c r="T34" s="462"/>
      <c r="U34" s="455">
        <v>43.711762115971702</v>
      </c>
      <c r="V34" s="462"/>
      <c r="W34" s="61"/>
      <c r="X34" s="87"/>
    </row>
    <row r="35" spans="1:24" ht="19.5" customHeight="1" x14ac:dyDescent="0.2">
      <c r="A35" s="492"/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61"/>
      <c r="X35" s="87"/>
    </row>
    <row r="36" spans="1:24" ht="19.5" customHeight="1" x14ac:dyDescent="0.2">
      <c r="A36" s="462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61"/>
      <c r="X36" s="87"/>
    </row>
    <row r="37" spans="1:24" ht="19.5" customHeight="1" x14ac:dyDescent="0.2">
      <c r="A37" s="455">
        <v>1</v>
      </c>
      <c r="B37" s="455">
        <v>19336</v>
      </c>
      <c r="C37" s="455">
        <v>0</v>
      </c>
      <c r="D37" s="455">
        <v>627</v>
      </c>
      <c r="E37" s="462"/>
      <c r="F37" s="455">
        <v>19336</v>
      </c>
      <c r="G37" s="455">
        <v>3.1408104994239299</v>
      </c>
      <c r="H37" s="455">
        <v>6043</v>
      </c>
      <c r="I37" s="455">
        <v>4061</v>
      </c>
      <c r="J37" s="455">
        <v>10104</v>
      </c>
      <c r="K37" s="455">
        <v>3.9</v>
      </c>
      <c r="L37" s="455">
        <v>0.122491609477533</v>
      </c>
      <c r="M37" s="455">
        <v>3.77750839052247</v>
      </c>
      <c r="N37" s="455">
        <v>21.002275548200299</v>
      </c>
      <c r="O37" s="455">
        <v>52.254861398427799</v>
      </c>
      <c r="P37" s="455">
        <v>40.192003167062502</v>
      </c>
      <c r="Q37" s="455">
        <v>8.4120016594903396E-2</v>
      </c>
      <c r="R37" s="455">
        <v>1.7667117676453401</v>
      </c>
      <c r="S37" s="455">
        <v>4.3956798080001196</v>
      </c>
      <c r="T37" s="455">
        <v>47.3256200233062</v>
      </c>
      <c r="U37" s="455">
        <v>3.3809519733957099</v>
      </c>
      <c r="V37" s="562">
        <v>41.542993235968403</v>
      </c>
      <c r="W37" s="61"/>
      <c r="X37" s="87"/>
    </row>
    <row r="38" spans="1:24" ht="19.5" customHeight="1" x14ac:dyDescent="0.2">
      <c r="A38" s="455">
        <v>2</v>
      </c>
      <c r="B38" s="455">
        <v>14482</v>
      </c>
      <c r="C38" s="455">
        <v>166</v>
      </c>
      <c r="D38" s="455">
        <v>1335</v>
      </c>
      <c r="E38" s="462"/>
      <c r="F38" s="455">
        <v>14316</v>
      </c>
      <c r="G38" s="455">
        <v>8.5298064021468303</v>
      </c>
      <c r="H38" s="455">
        <v>3377</v>
      </c>
      <c r="I38" s="455">
        <v>3208</v>
      </c>
      <c r="J38" s="455">
        <v>6585</v>
      </c>
      <c r="K38" s="455">
        <v>12.5</v>
      </c>
      <c r="L38" s="455">
        <v>1.06622580026835</v>
      </c>
      <c r="M38" s="455">
        <v>11.4337741997316</v>
      </c>
      <c r="N38" s="455">
        <v>22.408493992735401</v>
      </c>
      <c r="O38" s="455">
        <v>45.997485331098098</v>
      </c>
      <c r="P38" s="455">
        <v>48.716780561883098</v>
      </c>
      <c r="Q38" s="455">
        <v>0.25461472907298499</v>
      </c>
      <c r="R38" s="455">
        <v>5.7055326268939304</v>
      </c>
      <c r="S38" s="455">
        <v>11.711637265616099</v>
      </c>
      <c r="T38" s="462"/>
      <c r="U38" s="455">
        <v>12.4040098840719</v>
      </c>
      <c r="V38" s="462"/>
      <c r="W38" s="61"/>
      <c r="X38" s="87"/>
    </row>
    <row r="39" spans="1:24" ht="19.5" customHeight="1" x14ac:dyDescent="0.2">
      <c r="A39" s="455">
        <v>3</v>
      </c>
      <c r="B39" s="455">
        <v>14339</v>
      </c>
      <c r="C39" s="455">
        <v>252</v>
      </c>
      <c r="D39" s="455">
        <v>1838</v>
      </c>
      <c r="E39" s="462"/>
      <c r="F39" s="455">
        <v>14087</v>
      </c>
      <c r="G39" s="455">
        <v>11.541601255887</v>
      </c>
      <c r="H39" s="455">
        <v>3558</v>
      </c>
      <c r="I39" s="455">
        <v>3383</v>
      </c>
      <c r="J39" s="455">
        <v>6941</v>
      </c>
      <c r="K39" s="455">
        <v>13.8</v>
      </c>
      <c r="L39" s="455">
        <v>1.5927409733124001</v>
      </c>
      <c r="M39" s="455">
        <v>12.2072590266876</v>
      </c>
      <c r="N39" s="455">
        <v>24.015049336267499</v>
      </c>
      <c r="O39" s="455">
        <v>49.272378788954398</v>
      </c>
      <c r="P39" s="455">
        <v>48.739374729866</v>
      </c>
      <c r="Q39" s="455">
        <v>0.27183919286046099</v>
      </c>
      <c r="R39" s="455">
        <v>6.5282316280750896</v>
      </c>
      <c r="S39" s="455">
        <v>13.394163680304199</v>
      </c>
      <c r="T39" s="462"/>
      <c r="U39" s="455">
        <v>13.249272287090299</v>
      </c>
      <c r="V39" s="462"/>
      <c r="W39" s="61"/>
      <c r="X39" s="87"/>
    </row>
    <row r="40" spans="1:24" ht="19.5" customHeight="1" x14ac:dyDescent="0.2">
      <c r="A40" s="455">
        <v>4</v>
      </c>
      <c r="B40" s="455">
        <v>13216</v>
      </c>
      <c r="C40" s="455">
        <v>0</v>
      </c>
      <c r="D40" s="455">
        <v>3259</v>
      </c>
      <c r="E40" s="462"/>
      <c r="F40" s="455">
        <v>13216</v>
      </c>
      <c r="G40" s="455">
        <v>19.7814871016692</v>
      </c>
      <c r="H40" s="455">
        <v>4106</v>
      </c>
      <c r="I40" s="455">
        <v>1943</v>
      </c>
      <c r="J40" s="455">
        <v>6049</v>
      </c>
      <c r="K40" s="455">
        <v>21.8</v>
      </c>
      <c r="L40" s="455">
        <v>4.3123641881638903</v>
      </c>
      <c r="M40" s="455">
        <v>17.4876358118361</v>
      </c>
      <c r="N40" s="455">
        <v>14.701876513317201</v>
      </c>
      <c r="O40" s="455">
        <v>45.7702784503632</v>
      </c>
      <c r="P40" s="455">
        <v>32.121011737477303</v>
      </c>
      <c r="Q40" s="455">
        <v>0.38942606147165099</v>
      </c>
      <c r="R40" s="455">
        <v>5.7252938668236899</v>
      </c>
      <c r="S40" s="455">
        <v>17.8241392693857</v>
      </c>
      <c r="T40" s="462"/>
      <c r="U40" s="455">
        <v>12.5087590914105</v>
      </c>
      <c r="V40" s="462"/>
      <c r="W40" s="61"/>
      <c r="X40" s="87"/>
    </row>
    <row r="41" spans="1:24" ht="19.5" customHeight="1" x14ac:dyDescent="0.2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61"/>
      <c r="X41" s="87"/>
    </row>
    <row r="42" spans="1:24" ht="19.5" customHeight="1" x14ac:dyDescent="0.2">
      <c r="A42" s="462"/>
      <c r="B42" s="462"/>
      <c r="C42" s="462"/>
      <c r="D42" s="462"/>
      <c r="E42" s="462"/>
      <c r="F42" s="462"/>
      <c r="G42" s="462"/>
      <c r="H42" s="462"/>
      <c r="I42" s="462"/>
      <c r="J42" s="462"/>
      <c r="K42" s="563">
        <v>52</v>
      </c>
      <c r="L42" s="564"/>
      <c r="M42" s="563">
        <v>44.906177428777802</v>
      </c>
      <c r="N42" s="563">
        <v>11.7325279129315</v>
      </c>
      <c r="O42" s="564"/>
      <c r="P42" s="564"/>
      <c r="Q42" s="563">
        <v>1</v>
      </c>
      <c r="R42" s="563">
        <v>19.725769889437998</v>
      </c>
      <c r="S42" s="563">
        <v>47.3256200233062</v>
      </c>
      <c r="T42" s="564"/>
      <c r="U42" s="563">
        <v>41.542993235968403</v>
      </c>
      <c r="V42" s="462"/>
      <c r="W42" s="61"/>
      <c r="X42" s="87"/>
    </row>
    <row r="43" spans="1:24" ht="19.5" customHeight="1" x14ac:dyDescent="0.2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563"/>
      <c r="L43" s="564"/>
      <c r="M43" s="563"/>
      <c r="N43" s="563"/>
      <c r="O43" s="564"/>
      <c r="P43" s="564"/>
      <c r="Q43" s="563"/>
      <c r="R43" s="563"/>
      <c r="S43" s="563"/>
      <c r="T43" s="564"/>
      <c r="U43" s="563"/>
      <c r="V43" s="462"/>
      <c r="W43" s="61"/>
      <c r="X43" s="87"/>
    </row>
    <row r="44" spans="1:24" ht="19.5" customHeight="1" x14ac:dyDescent="0.2">
      <c r="A44" s="565"/>
      <c r="B44" s="565"/>
      <c r="C44" s="565"/>
      <c r="D44" s="565"/>
      <c r="E44" s="565"/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61"/>
      <c r="X44" s="87"/>
    </row>
    <row r="45" spans="1:24" ht="19.5" customHeight="1" x14ac:dyDescent="0.2">
      <c r="A45" s="455">
        <v>1</v>
      </c>
      <c r="B45" s="455">
        <v>10852</v>
      </c>
      <c r="C45" s="455">
        <v>0</v>
      </c>
      <c r="D45" s="455">
        <v>423</v>
      </c>
      <c r="E45" s="462"/>
      <c r="F45" s="455">
        <v>10852</v>
      </c>
      <c r="G45" s="455">
        <v>3.7516629711751701</v>
      </c>
      <c r="H45" s="455">
        <v>6435</v>
      </c>
      <c r="I45" s="455">
        <v>3192</v>
      </c>
      <c r="J45" s="455">
        <v>9627</v>
      </c>
      <c r="K45" s="455">
        <v>5.8</v>
      </c>
      <c r="L45" s="455">
        <v>0.21759645232815999</v>
      </c>
      <c r="M45" s="455">
        <v>5.5824035476718397</v>
      </c>
      <c r="N45" s="455">
        <v>29.413932915591602</v>
      </c>
      <c r="O45" s="455">
        <v>88.711758201253204</v>
      </c>
      <c r="P45" s="455">
        <v>33.156746650046799</v>
      </c>
      <c r="Q45" s="455">
        <v>9.6223818953579995E-2</v>
      </c>
      <c r="R45" s="455">
        <v>2.8303209555826299</v>
      </c>
      <c r="S45" s="455">
        <v>8.5361841602111603</v>
      </c>
      <c r="T45" s="455">
        <v>44.644210014839302</v>
      </c>
      <c r="U45" s="455">
        <v>3.19046878674382</v>
      </c>
      <c r="V45" s="562">
        <v>44.660998611127503</v>
      </c>
      <c r="W45" s="61"/>
      <c r="X45" s="87"/>
    </row>
    <row r="46" spans="1:24" ht="19.5" customHeight="1" x14ac:dyDescent="0.2">
      <c r="A46" s="455">
        <v>2</v>
      </c>
      <c r="B46" s="455">
        <v>12783</v>
      </c>
      <c r="C46" s="455">
        <v>208</v>
      </c>
      <c r="D46" s="455">
        <v>1476</v>
      </c>
      <c r="E46" s="462"/>
      <c r="F46" s="455">
        <v>12575</v>
      </c>
      <c r="G46" s="455">
        <v>10.504590420610601</v>
      </c>
      <c r="H46" s="455">
        <v>3088</v>
      </c>
      <c r="I46" s="455">
        <v>3145</v>
      </c>
      <c r="J46" s="455">
        <v>6233</v>
      </c>
      <c r="K46" s="455">
        <v>7.9</v>
      </c>
      <c r="L46" s="455">
        <v>0.82986264322823999</v>
      </c>
      <c r="M46" s="455">
        <v>7.0701373567717596</v>
      </c>
      <c r="N46" s="455">
        <v>25.009940357852901</v>
      </c>
      <c r="O46" s="455">
        <v>49.566600397614302</v>
      </c>
      <c r="P46" s="455">
        <v>50.4572437028718</v>
      </c>
      <c r="Q46" s="455">
        <v>0.121867867699868</v>
      </c>
      <c r="R46" s="455">
        <v>3.04790810271242</v>
      </c>
      <c r="S46" s="455">
        <v>6.0405758995887098</v>
      </c>
      <c r="T46" s="462"/>
      <c r="U46" s="455">
        <v>6.1491167000816001</v>
      </c>
      <c r="V46" s="462"/>
      <c r="W46" s="61"/>
      <c r="X46" s="87"/>
    </row>
    <row r="47" spans="1:24" ht="19.5" customHeight="1" x14ac:dyDescent="0.2">
      <c r="A47" s="455">
        <v>3</v>
      </c>
      <c r="B47" s="455">
        <v>9928</v>
      </c>
      <c r="C47" s="455">
        <v>282</v>
      </c>
      <c r="D47" s="455">
        <v>1396</v>
      </c>
      <c r="E47" s="462"/>
      <c r="F47" s="455">
        <v>9646</v>
      </c>
      <c r="G47" s="455">
        <v>12.642637203405201</v>
      </c>
      <c r="H47" s="455">
        <v>2852</v>
      </c>
      <c r="I47" s="455">
        <v>2201</v>
      </c>
      <c r="J47" s="455">
        <v>5053</v>
      </c>
      <c r="K47" s="455">
        <v>11.5</v>
      </c>
      <c r="L47" s="455">
        <v>1.4539032783915999</v>
      </c>
      <c r="M47" s="455">
        <v>10.0460967216084</v>
      </c>
      <c r="N47" s="455">
        <v>22.817748289446399</v>
      </c>
      <c r="O47" s="455">
        <v>52.384408044785403</v>
      </c>
      <c r="P47" s="455">
        <v>43.558282208588999</v>
      </c>
      <c r="Q47" s="455">
        <v>0.17316444142296999</v>
      </c>
      <c r="R47" s="455">
        <v>3.9512226370719201</v>
      </c>
      <c r="S47" s="455">
        <v>9.0711167583482002</v>
      </c>
      <c r="T47" s="462"/>
      <c r="U47" s="455">
        <v>7.5427456079943997</v>
      </c>
      <c r="V47" s="462"/>
      <c r="W47" s="61"/>
      <c r="X47" s="87"/>
    </row>
    <row r="48" spans="1:24" ht="19.5" customHeight="1" x14ac:dyDescent="0.2">
      <c r="A48" s="455">
        <v>4</v>
      </c>
      <c r="B48" s="455">
        <v>10846</v>
      </c>
      <c r="C48" s="455">
        <v>96</v>
      </c>
      <c r="D48" s="455">
        <v>1729</v>
      </c>
      <c r="E48" s="462"/>
      <c r="F48" s="455">
        <v>10750</v>
      </c>
      <c r="G48" s="455">
        <v>13.8552768651334</v>
      </c>
      <c r="H48" s="455">
        <v>1518</v>
      </c>
      <c r="I48" s="455">
        <v>2121</v>
      </c>
      <c r="J48" s="455">
        <v>3639</v>
      </c>
      <c r="K48" s="455">
        <v>14.4</v>
      </c>
      <c r="L48" s="455">
        <v>1.99515986857921</v>
      </c>
      <c r="M48" s="455">
        <v>12.4048401314208</v>
      </c>
      <c r="N48" s="455">
        <v>19.730232558139502</v>
      </c>
      <c r="O48" s="455">
        <v>33.8511627906977</v>
      </c>
      <c r="P48" s="455">
        <v>58.285243198680902</v>
      </c>
      <c r="Q48" s="455">
        <v>0.21382207157914099</v>
      </c>
      <c r="R48" s="455">
        <v>4.2187591983196002</v>
      </c>
      <c r="S48" s="455">
        <v>7.2381257532697001</v>
      </c>
      <c r="T48" s="462"/>
      <c r="U48" s="455">
        <v>12.462671443235999</v>
      </c>
      <c r="V48" s="462"/>
      <c r="W48" s="61"/>
      <c r="X48" s="87"/>
    </row>
    <row r="49" spans="1:24" ht="19.5" customHeight="1" x14ac:dyDescent="0.2">
      <c r="A49" s="455">
        <v>5</v>
      </c>
      <c r="B49" s="455">
        <v>11321</v>
      </c>
      <c r="C49" s="455">
        <v>124</v>
      </c>
      <c r="D49" s="455">
        <v>2174</v>
      </c>
      <c r="E49" s="462"/>
      <c r="F49" s="455">
        <v>11197</v>
      </c>
      <c r="G49" s="455">
        <v>16.259068132525599</v>
      </c>
      <c r="H49" s="455">
        <v>1928</v>
      </c>
      <c r="I49" s="455">
        <v>2703</v>
      </c>
      <c r="J49" s="455">
        <v>4631</v>
      </c>
      <c r="K49" s="455">
        <v>14.4</v>
      </c>
      <c r="L49" s="455">
        <v>2.3413058110836902</v>
      </c>
      <c r="M49" s="455">
        <v>12.0586941889163</v>
      </c>
      <c r="N49" s="455">
        <v>24.140394748593401</v>
      </c>
      <c r="O49" s="455">
        <v>41.359292667678801</v>
      </c>
      <c r="P49" s="455">
        <v>58.367523213128898</v>
      </c>
      <c r="Q49" s="455">
        <v>0.207855558370514</v>
      </c>
      <c r="R49" s="455">
        <v>5.0177152297535104</v>
      </c>
      <c r="S49" s="455">
        <v>8.5967588712499001</v>
      </c>
      <c r="T49" s="462"/>
      <c r="U49" s="455">
        <v>12.132014128168899</v>
      </c>
      <c r="V49" s="462"/>
      <c r="W49" s="61"/>
      <c r="X49" s="87"/>
    </row>
    <row r="50" spans="1:24" ht="19.5" customHeight="1" x14ac:dyDescent="0.2">
      <c r="A50" s="455">
        <v>6</v>
      </c>
      <c r="B50" s="455">
        <v>11605</v>
      </c>
      <c r="C50" s="455">
        <v>0</v>
      </c>
      <c r="D50" s="455">
        <v>2724</v>
      </c>
      <c r="E50" s="462"/>
      <c r="F50" s="455">
        <v>11605</v>
      </c>
      <c r="G50" s="455">
        <v>19.0103984925675</v>
      </c>
      <c r="H50" s="455">
        <v>2657</v>
      </c>
      <c r="I50" s="455">
        <v>545</v>
      </c>
      <c r="J50" s="455">
        <v>3202</v>
      </c>
      <c r="K50" s="455">
        <v>13.4</v>
      </c>
      <c r="L50" s="455">
        <v>2.5473933980040502</v>
      </c>
      <c r="M50" s="455">
        <v>10.852606601995999</v>
      </c>
      <c r="N50" s="455">
        <v>4.6962516156829004</v>
      </c>
      <c r="O50" s="455">
        <v>27.591555364067201</v>
      </c>
      <c r="P50" s="455">
        <v>17.020612117426602</v>
      </c>
      <c r="Q50" s="455">
        <v>0.18706624197392599</v>
      </c>
      <c r="R50" s="455">
        <v>0.87851014110977999</v>
      </c>
      <c r="S50" s="455">
        <v>5.1614485721715901</v>
      </c>
      <c r="T50" s="462"/>
      <c r="U50" s="455">
        <v>3.1839819449028699</v>
      </c>
      <c r="V50" s="462"/>
      <c r="W50" s="61"/>
      <c r="X50" s="87"/>
    </row>
    <row r="51" spans="1:24" ht="19.5" customHeight="1" x14ac:dyDescent="0.2">
      <c r="A51" s="462"/>
      <c r="B51" s="462"/>
      <c r="C51" s="462"/>
      <c r="D51" s="462"/>
      <c r="E51" s="462"/>
      <c r="F51" s="462"/>
      <c r="G51" s="462"/>
      <c r="H51" s="462"/>
      <c r="I51" s="462"/>
      <c r="J51" s="462"/>
      <c r="K51" s="563">
        <v>67.400000000000006</v>
      </c>
      <c r="L51" s="564"/>
      <c r="M51" s="563">
        <v>58.014778548385102</v>
      </c>
      <c r="N51" s="563">
        <v>20.968083414217801</v>
      </c>
      <c r="O51" s="564"/>
      <c r="P51" s="564"/>
      <c r="Q51" s="563">
        <v>1</v>
      </c>
      <c r="R51" s="563">
        <v>19.9444362645499</v>
      </c>
      <c r="S51" s="563">
        <v>44.644210014839302</v>
      </c>
      <c r="T51" s="462"/>
      <c r="U51" s="455">
        <v>44.660998611127503</v>
      </c>
      <c r="V51" s="462"/>
      <c r="W51" s="61"/>
      <c r="X51" s="87"/>
    </row>
    <row r="52" spans="1:24" ht="19.5" customHeight="1" x14ac:dyDescent="0.2">
      <c r="A52" s="492"/>
      <c r="B52" s="492"/>
      <c r="C52" s="492"/>
      <c r="D52" s="492"/>
      <c r="E52" s="492"/>
      <c r="F52" s="492"/>
      <c r="G52" s="492"/>
      <c r="H52" s="492"/>
      <c r="I52" s="492"/>
      <c r="J52" s="492"/>
      <c r="K52" s="566"/>
      <c r="L52" s="566"/>
      <c r="M52" s="566"/>
      <c r="N52" s="566"/>
      <c r="O52" s="566"/>
      <c r="P52" s="566"/>
      <c r="Q52" s="566"/>
      <c r="R52" s="566"/>
      <c r="S52" s="566"/>
      <c r="T52" s="492"/>
      <c r="U52" s="492"/>
      <c r="V52" s="492"/>
      <c r="W52" s="61"/>
      <c r="X52" s="87"/>
    </row>
    <row r="53" spans="1:24" ht="19.5" customHeight="1" x14ac:dyDescent="0.2">
      <c r="A53" s="462"/>
      <c r="B53" s="462"/>
      <c r="C53" s="462"/>
      <c r="D53" s="462"/>
      <c r="E53" s="462"/>
      <c r="F53" s="462"/>
      <c r="G53" s="462"/>
      <c r="H53" s="462"/>
      <c r="I53" s="462"/>
      <c r="J53" s="462"/>
      <c r="K53" s="564"/>
      <c r="L53" s="564"/>
      <c r="M53" s="564"/>
      <c r="N53" s="564"/>
      <c r="O53" s="564"/>
      <c r="P53" s="564"/>
      <c r="Q53" s="564"/>
      <c r="R53" s="564"/>
      <c r="S53" s="564"/>
      <c r="T53" s="462"/>
      <c r="U53" s="462"/>
      <c r="V53" s="462"/>
      <c r="W53" s="61"/>
      <c r="X53" s="87"/>
    </row>
    <row r="54" spans="1:24" ht="19.5" customHeight="1" x14ac:dyDescent="0.2">
      <c r="A54" s="455">
        <v>1</v>
      </c>
      <c r="B54" s="455">
        <v>10652</v>
      </c>
      <c r="C54" s="455">
        <v>0</v>
      </c>
      <c r="D54" s="455">
        <v>0</v>
      </c>
      <c r="E54" s="462"/>
      <c r="F54" s="455">
        <v>10652</v>
      </c>
      <c r="G54" s="455">
        <v>0</v>
      </c>
      <c r="H54" s="455">
        <v>7085</v>
      </c>
      <c r="I54" s="455">
        <v>3320</v>
      </c>
      <c r="J54" s="455">
        <v>10405</v>
      </c>
      <c r="K54" s="455">
        <v>6.4</v>
      </c>
      <c r="L54" s="455">
        <v>0</v>
      </c>
      <c r="M54" s="455">
        <v>6.4</v>
      </c>
      <c r="N54" s="455">
        <v>31.167855801727399</v>
      </c>
      <c r="O54" s="455">
        <v>97.681186631618502</v>
      </c>
      <c r="P54" s="455">
        <v>31.907736665064899</v>
      </c>
      <c r="Q54" s="455">
        <v>0.101461669069612</v>
      </c>
      <c r="R54" s="455">
        <v>3.1623426709642399</v>
      </c>
      <c r="S54" s="455">
        <v>9.9108962323442498</v>
      </c>
      <c r="T54" s="455">
        <v>50.820957720812999</v>
      </c>
      <c r="U54" s="455">
        <v>3.23741221827113</v>
      </c>
      <c r="V54" s="562">
        <v>43.209750345031203</v>
      </c>
      <c r="W54" s="61"/>
      <c r="X54" s="87"/>
    </row>
    <row r="55" spans="1:24" ht="19.5" customHeight="1" x14ac:dyDescent="0.2">
      <c r="A55" s="455">
        <v>2</v>
      </c>
      <c r="B55" s="455">
        <v>24633</v>
      </c>
      <c r="C55" s="455">
        <v>205</v>
      </c>
      <c r="D55" s="455">
        <v>1460</v>
      </c>
      <c r="E55" s="462"/>
      <c r="F55" s="455">
        <v>24428</v>
      </c>
      <c r="G55" s="455">
        <v>5.6396786155747796</v>
      </c>
      <c r="H55" s="455">
        <v>4556</v>
      </c>
      <c r="I55" s="455">
        <v>4295</v>
      </c>
      <c r="J55" s="455">
        <v>8851</v>
      </c>
      <c r="K55" s="455">
        <v>10.9</v>
      </c>
      <c r="L55" s="455">
        <v>0.61472496909765195</v>
      </c>
      <c r="M55" s="455">
        <v>10.285275030902399</v>
      </c>
      <c r="N55" s="455">
        <v>17.582282626494202</v>
      </c>
      <c r="O55" s="455">
        <v>36.233011298509901</v>
      </c>
      <c r="P55" s="455">
        <v>48.525590328776403</v>
      </c>
      <c r="Q55" s="455">
        <v>0.163056433043024</v>
      </c>
      <c r="R55" s="455">
        <v>2.8669042898304702</v>
      </c>
      <c r="S55" s="455">
        <v>5.9080255807426099</v>
      </c>
      <c r="T55" s="462"/>
      <c r="U55" s="455">
        <v>7.9124096703173503</v>
      </c>
      <c r="V55" s="462"/>
      <c r="W55" s="61"/>
      <c r="X55" s="87"/>
    </row>
    <row r="56" spans="1:24" ht="19.5" customHeight="1" x14ac:dyDescent="0.2">
      <c r="A56" s="455">
        <v>3</v>
      </c>
      <c r="B56" s="455">
        <v>19986</v>
      </c>
      <c r="C56" s="455">
        <v>97</v>
      </c>
      <c r="D56" s="455">
        <v>1576</v>
      </c>
      <c r="E56" s="462"/>
      <c r="F56" s="455">
        <v>19889</v>
      </c>
      <c r="G56" s="455">
        <v>7.3421849522478499</v>
      </c>
      <c r="H56" s="455">
        <v>4024</v>
      </c>
      <c r="I56" s="455">
        <v>3699</v>
      </c>
      <c r="J56" s="455">
        <v>7723</v>
      </c>
      <c r="K56" s="455">
        <v>16.899999999999999</v>
      </c>
      <c r="L56" s="455">
        <v>1.24082925692989</v>
      </c>
      <c r="M56" s="455">
        <v>15.659170743070099</v>
      </c>
      <c r="N56" s="455">
        <v>18.5982201216753</v>
      </c>
      <c r="O56" s="455">
        <v>38.830509326763497</v>
      </c>
      <c r="P56" s="455">
        <v>47.895895377443999</v>
      </c>
      <c r="Q56" s="455">
        <v>0.24825087497467599</v>
      </c>
      <c r="R56" s="455">
        <v>4.6170244181775102</v>
      </c>
      <c r="S56" s="455">
        <v>9.6397079160813597</v>
      </c>
      <c r="T56" s="462"/>
      <c r="U56" s="455">
        <v>11.890197935146</v>
      </c>
      <c r="V56" s="462"/>
      <c r="W56" s="61"/>
      <c r="X56" s="87"/>
    </row>
    <row r="57" spans="1:24" ht="19.5" customHeight="1" x14ac:dyDescent="0.2">
      <c r="A57" s="455">
        <v>4</v>
      </c>
      <c r="B57" s="455">
        <v>19720</v>
      </c>
      <c r="C57" s="455">
        <v>433</v>
      </c>
      <c r="D57" s="455">
        <v>2552</v>
      </c>
      <c r="E57" s="462"/>
      <c r="F57" s="455">
        <v>19287</v>
      </c>
      <c r="G57" s="455">
        <v>11.6855167361143</v>
      </c>
      <c r="H57" s="455">
        <v>4930</v>
      </c>
      <c r="I57" s="455">
        <v>3566</v>
      </c>
      <c r="J57" s="455">
        <v>8496</v>
      </c>
      <c r="K57" s="455">
        <v>17.399999999999999</v>
      </c>
      <c r="L57" s="455">
        <v>2.03327991208389</v>
      </c>
      <c r="M57" s="455">
        <v>15.3667200879161</v>
      </c>
      <c r="N57" s="455">
        <v>18.489137761186299</v>
      </c>
      <c r="O57" s="455">
        <v>44.050396640224001</v>
      </c>
      <c r="P57" s="455">
        <v>41.972693032015101</v>
      </c>
      <c r="Q57" s="455">
        <v>0.24361454191335899</v>
      </c>
      <c r="R57" s="455">
        <v>4.5042228260643897</v>
      </c>
      <c r="S57" s="455">
        <v>10.731317198609901</v>
      </c>
      <c r="T57" s="462"/>
      <c r="U57" s="455">
        <v>10.2251583858644</v>
      </c>
      <c r="V57" s="462"/>
      <c r="W57" s="61"/>
      <c r="X57" s="87"/>
    </row>
    <row r="58" spans="1:24" ht="19.5" customHeight="1" x14ac:dyDescent="0.2">
      <c r="A58" s="455">
        <v>5</v>
      </c>
      <c r="B58" s="455">
        <v>16839</v>
      </c>
      <c r="C58" s="455">
        <v>160</v>
      </c>
      <c r="D58" s="455">
        <v>2858</v>
      </c>
      <c r="E58" s="462"/>
      <c r="F58" s="455">
        <v>16679</v>
      </c>
      <c r="G58" s="455">
        <v>14.6286533244613</v>
      </c>
      <c r="H58" s="455">
        <v>5928</v>
      </c>
      <c r="I58" s="455">
        <v>4089</v>
      </c>
      <c r="J58" s="455">
        <v>10017</v>
      </c>
      <c r="K58" s="455">
        <v>18</v>
      </c>
      <c r="L58" s="455">
        <v>2.63315759840303</v>
      </c>
      <c r="M58" s="455">
        <v>15.366842401596999</v>
      </c>
      <c r="N58" s="455">
        <v>24.515858264883999</v>
      </c>
      <c r="O58" s="455">
        <v>60.057557407518402</v>
      </c>
      <c r="P58" s="455">
        <v>40.820604971548399</v>
      </c>
      <c r="Q58" s="455">
        <v>0.243616480999329</v>
      </c>
      <c r="R58" s="455">
        <v>5.9724671191693597</v>
      </c>
      <c r="S58" s="455">
        <v>14.6310107930348</v>
      </c>
      <c r="T58" s="462"/>
      <c r="U58" s="455">
        <v>9.94457213543234</v>
      </c>
      <c r="V58" s="462"/>
      <c r="W58" s="61"/>
      <c r="X58" s="87"/>
    </row>
    <row r="59" spans="1:24" ht="19.5" customHeight="1" x14ac:dyDescent="0.2">
      <c r="A59" s="462"/>
      <c r="B59" s="462"/>
      <c r="C59" s="462"/>
      <c r="D59" s="462"/>
      <c r="E59" s="462"/>
      <c r="F59" s="462"/>
      <c r="G59" s="462"/>
      <c r="H59" s="462"/>
      <c r="I59" s="462"/>
      <c r="J59" s="462"/>
      <c r="K59" s="563">
        <v>69.599999999999994</v>
      </c>
      <c r="L59" s="564"/>
      <c r="M59" s="563">
        <v>63.078008263485501</v>
      </c>
      <c r="N59" s="563">
        <v>18.392225762661202</v>
      </c>
      <c r="O59" s="564"/>
      <c r="P59" s="564"/>
      <c r="Q59" s="563">
        <v>1</v>
      </c>
      <c r="R59" s="563">
        <v>21.122961324205999</v>
      </c>
      <c r="S59" s="455">
        <v>50.820957720812999</v>
      </c>
      <c r="T59" s="462"/>
      <c r="U59" s="455">
        <v>43.209750345031203</v>
      </c>
      <c r="V59" s="462"/>
      <c r="W59" s="61"/>
      <c r="X59" s="87"/>
    </row>
    <row r="60" spans="1:24" ht="19.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62"/>
      <c r="J60" s="462"/>
      <c r="K60" s="564"/>
      <c r="L60" s="564"/>
      <c r="M60" s="564"/>
      <c r="N60" s="564"/>
      <c r="O60" s="564"/>
      <c r="P60" s="564"/>
      <c r="Q60" s="564"/>
      <c r="R60" s="564"/>
      <c r="S60" s="564"/>
      <c r="T60" s="462"/>
      <c r="U60" s="462"/>
      <c r="V60" s="462"/>
      <c r="W60" s="61"/>
      <c r="X60" s="87"/>
    </row>
    <row r="61" spans="1:24" ht="19.5" customHeight="1" x14ac:dyDescent="0.2">
      <c r="A61" s="565"/>
      <c r="B61" s="565"/>
      <c r="C61" s="565"/>
      <c r="D61" s="565"/>
      <c r="E61" s="565"/>
      <c r="F61" s="565"/>
      <c r="G61" s="565"/>
      <c r="H61" s="565"/>
      <c r="I61" s="565"/>
      <c r="J61" s="565"/>
      <c r="K61" s="567"/>
      <c r="L61" s="567"/>
      <c r="M61" s="567"/>
      <c r="N61" s="567"/>
      <c r="O61" s="567"/>
      <c r="P61" s="567"/>
      <c r="Q61" s="567"/>
      <c r="R61" s="567"/>
      <c r="S61" s="567"/>
      <c r="T61" s="565"/>
      <c r="U61" s="565"/>
      <c r="V61" s="565"/>
      <c r="W61" s="61"/>
      <c r="X61" s="87"/>
    </row>
    <row r="62" spans="1:24" ht="19.5" customHeight="1" x14ac:dyDescent="0.2">
      <c r="A62" s="455">
        <v>1</v>
      </c>
      <c r="B62" s="455">
        <v>10067</v>
      </c>
      <c r="C62" s="455">
        <v>0</v>
      </c>
      <c r="D62" s="455">
        <v>0</v>
      </c>
      <c r="E62" s="462"/>
      <c r="F62" s="455">
        <v>10067</v>
      </c>
      <c r="G62" s="455">
        <v>0</v>
      </c>
      <c r="H62" s="455">
        <v>4638</v>
      </c>
      <c r="I62" s="455">
        <v>5064</v>
      </c>
      <c r="J62" s="455">
        <v>9702</v>
      </c>
      <c r="K62" s="455">
        <v>4.8</v>
      </c>
      <c r="L62" s="455">
        <v>0</v>
      </c>
      <c r="M62" s="455">
        <v>4.8</v>
      </c>
      <c r="N62" s="455">
        <v>50.302970100327798</v>
      </c>
      <c r="O62" s="455">
        <v>96.374292241978694</v>
      </c>
      <c r="P62" s="455">
        <v>52.195423623995097</v>
      </c>
      <c r="Q62" s="455">
        <v>6.5655329090683001E-2</v>
      </c>
      <c r="R62" s="455">
        <v>3.3026580561758099</v>
      </c>
      <c r="S62" s="455">
        <v>6.3274858730287704</v>
      </c>
      <c r="T62" s="455">
        <v>47.183528585057303</v>
      </c>
      <c r="U62" s="455">
        <v>3.4269077150610099</v>
      </c>
      <c r="V62" s="562">
        <v>48.111611394909502</v>
      </c>
      <c r="W62" s="61"/>
      <c r="X62" s="87"/>
    </row>
    <row r="63" spans="1:24" ht="19.5" customHeight="1" x14ac:dyDescent="0.2">
      <c r="A63" s="455">
        <v>2</v>
      </c>
      <c r="B63" s="455">
        <v>18543</v>
      </c>
      <c r="C63" s="455">
        <v>0</v>
      </c>
      <c r="D63" s="455">
        <v>885</v>
      </c>
      <c r="E63" s="462"/>
      <c r="F63" s="455">
        <v>18543</v>
      </c>
      <c r="G63" s="455">
        <v>4.5552810376775801</v>
      </c>
      <c r="H63" s="455">
        <v>3455</v>
      </c>
      <c r="I63" s="455">
        <v>2082</v>
      </c>
      <c r="J63" s="455">
        <v>5537</v>
      </c>
      <c r="K63" s="455">
        <v>8.4</v>
      </c>
      <c r="L63" s="455">
        <v>0.38264360716491702</v>
      </c>
      <c r="M63" s="455">
        <v>8.0173563928350795</v>
      </c>
      <c r="N63" s="455">
        <v>11.227956641320199</v>
      </c>
      <c r="O63" s="455">
        <v>29.860324650811599</v>
      </c>
      <c r="P63" s="455">
        <v>37.601589308289697</v>
      </c>
      <c r="Q63" s="455">
        <v>0.10966295258518299</v>
      </c>
      <c r="R63" s="455">
        <v>1.2312908767855899</v>
      </c>
      <c r="S63" s="455">
        <v>3.2745713663601301</v>
      </c>
      <c r="T63" s="462"/>
      <c r="U63" s="455">
        <v>4.1235013054424998</v>
      </c>
      <c r="V63" s="462"/>
      <c r="W63" s="61"/>
      <c r="X63" s="87"/>
    </row>
    <row r="64" spans="1:24" ht="19.5" customHeight="1" x14ac:dyDescent="0.2">
      <c r="A64" s="455">
        <v>3</v>
      </c>
      <c r="B64" s="455">
        <v>12866</v>
      </c>
      <c r="C64" s="455">
        <v>682</v>
      </c>
      <c r="D64" s="455">
        <v>1451</v>
      </c>
      <c r="E64" s="462"/>
      <c r="F64" s="455">
        <v>12184</v>
      </c>
      <c r="G64" s="455">
        <v>10.641730839750601</v>
      </c>
      <c r="H64" s="455">
        <v>3991</v>
      </c>
      <c r="I64" s="455">
        <v>3997</v>
      </c>
      <c r="J64" s="455">
        <v>7988</v>
      </c>
      <c r="K64" s="455">
        <v>15.7</v>
      </c>
      <c r="L64" s="455">
        <v>1.67075174184085</v>
      </c>
      <c r="M64" s="455">
        <v>14.0292482581591</v>
      </c>
      <c r="N64" s="455">
        <v>32.805318450426803</v>
      </c>
      <c r="O64" s="455">
        <v>65.561391989494396</v>
      </c>
      <c r="P64" s="455">
        <v>50.037556334501701</v>
      </c>
      <c r="Q64" s="455">
        <v>0.19189477318423501</v>
      </c>
      <c r="R64" s="455">
        <v>6.2951691432812602</v>
      </c>
      <c r="S64" s="455">
        <v>12.580888445466799</v>
      </c>
      <c r="T64" s="462"/>
      <c r="U64" s="455">
        <v>9.6019455235026197</v>
      </c>
      <c r="V64" s="462"/>
      <c r="W64" s="61"/>
      <c r="X64" s="87"/>
    </row>
    <row r="65" spans="1:24" ht="19.5" customHeight="1" x14ac:dyDescent="0.2">
      <c r="A65" s="455">
        <v>4</v>
      </c>
      <c r="B65" s="455">
        <v>14218</v>
      </c>
      <c r="C65" s="455">
        <v>0</v>
      </c>
      <c r="D65" s="455">
        <v>2248</v>
      </c>
      <c r="E65" s="462"/>
      <c r="F65" s="455">
        <v>14218</v>
      </c>
      <c r="G65" s="455">
        <v>13.652374590064399</v>
      </c>
      <c r="H65" s="455">
        <v>3505</v>
      </c>
      <c r="I65" s="455">
        <v>3038</v>
      </c>
      <c r="J65" s="455">
        <v>6543</v>
      </c>
      <c r="K65" s="455">
        <v>27.2</v>
      </c>
      <c r="L65" s="455">
        <v>3.7134458884975099</v>
      </c>
      <c r="M65" s="455">
        <v>23.4865541115025</v>
      </c>
      <c r="N65" s="455">
        <v>21.367280911520599</v>
      </c>
      <c r="O65" s="455">
        <v>46.019130679420499</v>
      </c>
      <c r="P65" s="455">
        <v>46.431300626623901</v>
      </c>
      <c r="Q65" s="455">
        <v>0.32125363320767297</v>
      </c>
      <c r="R65" s="455">
        <v>6.8643166245949603</v>
      </c>
      <c r="S65" s="455">
        <v>14.783812927822501</v>
      </c>
      <c r="T65" s="462"/>
      <c r="U65" s="455">
        <v>14.9162240208606</v>
      </c>
      <c r="V65" s="462"/>
      <c r="W65" s="61"/>
      <c r="X65" s="87"/>
    </row>
    <row r="66" spans="1:24" ht="19.5" customHeight="1" x14ac:dyDescent="0.2">
      <c r="A66" s="455">
        <v>5</v>
      </c>
      <c r="B66" s="455">
        <v>13817</v>
      </c>
      <c r="C66" s="455">
        <v>68</v>
      </c>
      <c r="D66" s="455">
        <v>2067</v>
      </c>
      <c r="E66" s="462"/>
      <c r="F66" s="455">
        <v>13749</v>
      </c>
      <c r="G66" s="455">
        <v>13.069044006069801</v>
      </c>
      <c r="H66" s="455">
        <v>2187</v>
      </c>
      <c r="I66" s="455">
        <v>2322</v>
      </c>
      <c r="J66" s="455">
        <v>4509</v>
      </c>
      <c r="K66" s="455">
        <v>26.2</v>
      </c>
      <c r="L66" s="455">
        <v>3.4240895295902898</v>
      </c>
      <c r="M66" s="455">
        <v>22.775910470409698</v>
      </c>
      <c r="N66" s="455">
        <v>16.888500981889599</v>
      </c>
      <c r="O66" s="455">
        <v>32.795112371808898</v>
      </c>
      <c r="P66" s="455">
        <v>51.497005988024</v>
      </c>
      <c r="Q66" s="455">
        <v>0.311533311932226</v>
      </c>
      <c r="R66" s="455">
        <v>5.2613306444587096</v>
      </c>
      <c r="S66" s="455">
        <v>10.216769972379099</v>
      </c>
      <c r="T66" s="462"/>
      <c r="U66" s="455">
        <v>16.043032830042801</v>
      </c>
      <c r="V66" s="462"/>
      <c r="W66" s="61"/>
      <c r="X66" s="87"/>
    </row>
    <row r="67" spans="1:24" ht="19.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563">
        <v>82.3</v>
      </c>
      <c r="L67" s="564"/>
      <c r="M67" s="563">
        <v>73.109069232906407</v>
      </c>
      <c r="N67" s="563">
        <v>22.098671180914199</v>
      </c>
      <c r="O67" s="564"/>
      <c r="P67" s="564"/>
      <c r="Q67" s="563">
        <v>1</v>
      </c>
      <c r="R67" s="563">
        <v>22.954765345296298</v>
      </c>
      <c r="S67" s="563">
        <v>47.183528585057303</v>
      </c>
      <c r="T67" s="462"/>
      <c r="U67" s="455">
        <v>48.111611394909502</v>
      </c>
      <c r="V67" s="462"/>
      <c r="W67" s="61"/>
      <c r="X67" s="87"/>
    </row>
    <row r="68" spans="1:24" ht="19.5" customHeight="1" x14ac:dyDescent="0.2">
      <c r="A68" s="492"/>
      <c r="B68" s="492"/>
      <c r="C68" s="492"/>
      <c r="D68" s="492"/>
      <c r="E68" s="492"/>
      <c r="F68" s="492"/>
      <c r="G68" s="492"/>
      <c r="H68" s="492"/>
      <c r="I68" s="492"/>
      <c r="J68" s="492"/>
      <c r="K68" s="568"/>
      <c r="L68" s="566"/>
      <c r="M68" s="568"/>
      <c r="N68" s="568"/>
      <c r="O68" s="566"/>
      <c r="P68" s="566"/>
      <c r="Q68" s="568"/>
      <c r="R68" s="568"/>
      <c r="S68" s="568"/>
      <c r="T68" s="492"/>
      <c r="U68" s="487"/>
      <c r="V68" s="492"/>
      <c r="W68" s="61"/>
      <c r="X68" s="87"/>
    </row>
    <row r="69" spans="1:24" ht="19.5" customHeight="1" x14ac:dyDescent="0.2">
      <c r="A69" s="462"/>
      <c r="B69" s="462"/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462"/>
      <c r="P69" s="462"/>
      <c r="Q69" s="462"/>
      <c r="R69" s="462"/>
      <c r="S69" s="462"/>
      <c r="T69" s="462"/>
      <c r="U69" s="462"/>
      <c r="V69" s="462"/>
      <c r="W69" s="61"/>
      <c r="X69" s="87"/>
    </row>
    <row r="70" spans="1:24" ht="19.5" customHeight="1" x14ac:dyDescent="0.2">
      <c r="A70" s="455">
        <v>1</v>
      </c>
      <c r="B70" s="455">
        <v>19197</v>
      </c>
      <c r="C70" s="455">
        <v>0</v>
      </c>
      <c r="D70" s="455">
        <v>410</v>
      </c>
      <c r="E70" s="564"/>
      <c r="F70" s="455">
        <v>19197</v>
      </c>
      <c r="G70" s="455">
        <v>2.0910899168664301</v>
      </c>
      <c r="H70" s="455">
        <v>8019</v>
      </c>
      <c r="I70" s="455">
        <v>4322</v>
      </c>
      <c r="J70" s="455">
        <v>12341</v>
      </c>
      <c r="K70" s="455">
        <v>7.2</v>
      </c>
      <c r="L70" s="455">
        <v>0.15055847401438299</v>
      </c>
      <c r="M70" s="455">
        <v>7.0494415259856202</v>
      </c>
      <c r="N70" s="455">
        <v>22.513934468927399</v>
      </c>
      <c r="O70" s="455">
        <v>64.286086367661596</v>
      </c>
      <c r="P70" s="455">
        <v>35.021473138319401</v>
      </c>
      <c r="Q70" s="455">
        <v>0.12284435565848199</v>
      </c>
      <c r="R70" s="455">
        <v>2.7657097731726701</v>
      </c>
      <c r="S70" s="455">
        <v>7.8971828576408898</v>
      </c>
      <c r="T70" s="455">
        <v>45.332810531832003</v>
      </c>
      <c r="U70" s="455">
        <v>4.3021903018876699</v>
      </c>
      <c r="V70" s="562">
        <v>46.103681562978203</v>
      </c>
      <c r="W70" s="61"/>
      <c r="X70" s="87"/>
    </row>
    <row r="71" spans="1:24" ht="19.5" customHeight="1" x14ac:dyDescent="0.2">
      <c r="A71" s="455">
        <v>2</v>
      </c>
      <c r="B71" s="455">
        <v>22437</v>
      </c>
      <c r="C71" s="455">
        <v>658</v>
      </c>
      <c r="D71" s="455">
        <v>1002</v>
      </c>
      <c r="E71" s="462"/>
      <c r="F71" s="455">
        <v>21779</v>
      </c>
      <c r="G71" s="455">
        <v>4.3984021772529696</v>
      </c>
      <c r="H71" s="455">
        <v>5631</v>
      </c>
      <c r="I71" s="455">
        <v>3179</v>
      </c>
      <c r="J71" s="455">
        <v>8810</v>
      </c>
      <c r="K71" s="455">
        <v>11.1</v>
      </c>
      <c r="L71" s="455">
        <v>0.48822264167508</v>
      </c>
      <c r="M71" s="455">
        <v>10.6117773583249</v>
      </c>
      <c r="N71" s="455">
        <v>14.596629780981701</v>
      </c>
      <c r="O71" s="455">
        <v>40.451811377932898</v>
      </c>
      <c r="P71" s="455">
        <v>36.083995459704902</v>
      </c>
      <c r="Q71" s="455">
        <v>0.18492201788884599</v>
      </c>
      <c r="R71" s="455">
        <v>2.69923823347556</v>
      </c>
      <c r="S71" s="455">
        <v>7.4804305872663504</v>
      </c>
      <c r="T71" s="462"/>
      <c r="U71" s="455">
        <v>6.6727252539005999</v>
      </c>
      <c r="V71" s="462"/>
      <c r="W71" s="61"/>
      <c r="X71" s="87"/>
    </row>
    <row r="72" spans="1:24" ht="19.5" customHeight="1" x14ac:dyDescent="0.2">
      <c r="A72" s="455">
        <v>3</v>
      </c>
      <c r="B72" s="455">
        <v>30818</v>
      </c>
      <c r="C72" s="455">
        <v>878</v>
      </c>
      <c r="D72" s="455">
        <v>2127</v>
      </c>
      <c r="E72" s="462"/>
      <c r="F72" s="455">
        <v>29940</v>
      </c>
      <c r="G72" s="455">
        <v>6.6329871830854197</v>
      </c>
      <c r="H72" s="455">
        <v>3875</v>
      </c>
      <c r="I72" s="455">
        <v>3190</v>
      </c>
      <c r="J72" s="455">
        <v>7065</v>
      </c>
      <c r="K72" s="455">
        <v>13.8</v>
      </c>
      <c r="L72" s="455">
        <v>0.91535223126578702</v>
      </c>
      <c r="M72" s="455">
        <v>12.884647768734199</v>
      </c>
      <c r="N72" s="455">
        <v>10.654642618570501</v>
      </c>
      <c r="O72" s="455">
        <v>23.597194388777599</v>
      </c>
      <c r="P72" s="455">
        <v>45.152158527954697</v>
      </c>
      <c r="Q72" s="455">
        <v>0.224529311606049</v>
      </c>
      <c r="R72" s="455">
        <v>2.3922795725561001</v>
      </c>
      <c r="S72" s="455">
        <v>5.2982618119463503</v>
      </c>
      <c r="T72" s="462"/>
      <c r="U72" s="455">
        <v>10.1379830718089</v>
      </c>
      <c r="V72" s="462"/>
      <c r="W72" s="61"/>
      <c r="X72" s="87"/>
    </row>
    <row r="73" spans="1:24" ht="19.5" customHeight="1" x14ac:dyDescent="0.2">
      <c r="A73" s="455">
        <v>4</v>
      </c>
      <c r="B73" s="455">
        <v>21137</v>
      </c>
      <c r="C73" s="455">
        <v>799</v>
      </c>
      <c r="D73" s="455">
        <v>3361</v>
      </c>
      <c r="E73" s="462"/>
      <c r="F73" s="455">
        <v>20338</v>
      </c>
      <c r="G73" s="455">
        <v>14.1820329971729</v>
      </c>
      <c r="H73" s="455">
        <v>2486</v>
      </c>
      <c r="I73" s="455">
        <v>3634</v>
      </c>
      <c r="J73" s="455">
        <v>6120</v>
      </c>
      <c r="K73" s="455">
        <v>16.600000000000001</v>
      </c>
      <c r="L73" s="455">
        <v>2.3542174775307001</v>
      </c>
      <c r="M73" s="455">
        <v>14.2457825224693</v>
      </c>
      <c r="N73" s="455">
        <v>17.868030288130601</v>
      </c>
      <c r="O73" s="455">
        <v>30.091454420297001</v>
      </c>
      <c r="P73" s="455">
        <v>59.379084967320303</v>
      </c>
      <c r="Q73" s="455">
        <v>0.248248597902785</v>
      </c>
      <c r="R73" s="455">
        <v>4.4357134663129196</v>
      </c>
      <c r="S73" s="455">
        <v>7.4701613686943</v>
      </c>
      <c r="T73" s="462"/>
      <c r="U73" s="455">
        <v>14.7407745878876</v>
      </c>
      <c r="V73" s="462"/>
      <c r="W73" s="61"/>
      <c r="X73" s="87"/>
    </row>
    <row r="74" spans="1:24" ht="19.5" customHeight="1" x14ac:dyDescent="0.2">
      <c r="A74" s="455">
        <v>5</v>
      </c>
      <c r="B74" s="455">
        <v>8860</v>
      </c>
      <c r="C74" s="455">
        <v>98</v>
      </c>
      <c r="D74" s="455">
        <v>3205</v>
      </c>
      <c r="E74" s="462"/>
      <c r="F74" s="455">
        <v>8762</v>
      </c>
      <c r="G74" s="455">
        <v>26.781983788752399</v>
      </c>
      <c r="H74" s="455">
        <v>3657</v>
      </c>
      <c r="I74" s="455">
        <v>3205</v>
      </c>
      <c r="J74" s="455">
        <v>6862</v>
      </c>
      <c r="K74" s="455">
        <v>17.2</v>
      </c>
      <c r="L74" s="455">
        <v>4.6065012116654103</v>
      </c>
      <c r="M74" s="455">
        <v>12.5934987883346</v>
      </c>
      <c r="N74" s="455">
        <v>36.578406756448302</v>
      </c>
      <c r="O74" s="455">
        <v>78.315453092901194</v>
      </c>
      <c r="P74" s="455">
        <v>46.706499562809697</v>
      </c>
      <c r="Q74" s="455">
        <v>0.219455716943837</v>
      </c>
      <c r="R74" s="455">
        <v>8.0273404793996601</v>
      </c>
      <c r="S74" s="455">
        <v>17.186773906284099</v>
      </c>
      <c r="T74" s="462"/>
      <c r="U74" s="455">
        <v>10.250008347493401</v>
      </c>
      <c r="V74" s="462"/>
      <c r="W74" s="61"/>
      <c r="X74" s="87"/>
    </row>
    <row r="75" spans="1:24" ht="19.5" customHeight="1" x14ac:dyDescent="0.2">
      <c r="A75" s="508"/>
      <c r="B75" s="508"/>
      <c r="C75" s="508"/>
      <c r="D75" s="508"/>
      <c r="E75" s="508"/>
      <c r="F75" s="508"/>
      <c r="G75" s="508"/>
      <c r="H75" s="508"/>
      <c r="I75" s="508"/>
      <c r="J75" s="508"/>
      <c r="K75" s="569">
        <v>65.900000000000006</v>
      </c>
      <c r="L75" s="570"/>
      <c r="M75" s="569">
        <v>57.385147963848702</v>
      </c>
      <c r="N75" s="569">
        <v>17.035273985509701</v>
      </c>
      <c r="O75" s="570"/>
      <c r="P75" s="570"/>
      <c r="Q75" s="569">
        <v>1</v>
      </c>
      <c r="R75" s="569">
        <v>20.320281524916901</v>
      </c>
      <c r="S75" s="569">
        <v>45.332810531832003</v>
      </c>
      <c r="T75" s="508"/>
      <c r="U75" s="503">
        <v>46.103681562978203</v>
      </c>
      <c r="V75" s="508"/>
      <c r="W75" s="61"/>
      <c r="X75" s="87"/>
    </row>
    <row r="76" spans="1:24" ht="19.5" customHeight="1" x14ac:dyDescent="0.2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57"/>
      <c r="L76" s="57"/>
      <c r="M76" s="57"/>
      <c r="N76" s="57"/>
      <c r="O76" s="57"/>
      <c r="P76" s="57"/>
      <c r="Q76" s="57"/>
      <c r="R76" s="57"/>
      <c r="S76" s="61"/>
      <c r="T76" s="61"/>
      <c r="U76" s="61"/>
      <c r="V76" s="61"/>
      <c r="W76" s="61"/>
      <c r="X76" s="87"/>
    </row>
    <row r="77" spans="1:24" ht="19.5" customHeight="1" x14ac:dyDescent="0.2">
      <c r="A77" s="87"/>
      <c r="B77" s="87"/>
      <c r="C77" s="87"/>
      <c r="D77" s="87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87"/>
    </row>
    <row r="78" spans="1:24" ht="19.5" customHeight="1" x14ac:dyDescent="0.2">
      <c r="A78" s="1226" t="s">
        <v>1510</v>
      </c>
      <c r="B78" s="1226"/>
      <c r="C78" s="1226"/>
      <c r="D78" s="1226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87"/>
    </row>
    <row r="79" spans="1:24" ht="19.5" customHeight="1" x14ac:dyDescent="0.2">
      <c r="A79" s="2" t="s">
        <v>1488</v>
      </c>
      <c r="B79" s="334" t="s">
        <v>1489</v>
      </c>
      <c r="C79" s="334" t="s">
        <v>1490</v>
      </c>
      <c r="D79" s="334" t="s">
        <v>1491</v>
      </c>
      <c r="E79" s="334" t="s">
        <v>1492</v>
      </c>
      <c r="F79" s="334" t="s">
        <v>1493</v>
      </c>
      <c r="G79" s="334" t="s">
        <v>1494</v>
      </c>
      <c r="H79" s="334" t="s">
        <v>1495</v>
      </c>
      <c r="I79" s="334" t="s">
        <v>1496</v>
      </c>
      <c r="J79" s="334" t="s">
        <v>1497</v>
      </c>
      <c r="K79" s="334" t="s">
        <v>1498</v>
      </c>
      <c r="L79" s="334" t="s">
        <v>1499</v>
      </c>
      <c r="M79" s="334" t="s">
        <v>1500</v>
      </c>
      <c r="N79" s="334" t="s">
        <v>1501</v>
      </c>
      <c r="O79" s="334" t="s">
        <v>1502</v>
      </c>
      <c r="P79" s="334" t="s">
        <v>1503</v>
      </c>
      <c r="Q79" s="334" t="s">
        <v>1504</v>
      </c>
      <c r="R79" s="334" t="s">
        <v>1505</v>
      </c>
      <c r="S79" s="334" t="s">
        <v>1506</v>
      </c>
      <c r="T79" s="334" t="s">
        <v>1507</v>
      </c>
      <c r="U79" s="334" t="s">
        <v>1508</v>
      </c>
      <c r="V79" s="334" t="s">
        <v>1509</v>
      </c>
      <c r="W79" s="61"/>
      <c r="X79" s="87"/>
    </row>
    <row r="80" spans="1:24" ht="19.5" customHeight="1" x14ac:dyDescent="0.2">
      <c r="A80" s="445">
        <v>1</v>
      </c>
      <c r="B80" s="445">
        <v>23036</v>
      </c>
      <c r="C80" s="445">
        <v>0</v>
      </c>
      <c r="D80" s="445">
        <v>2935</v>
      </c>
      <c r="E80" s="571"/>
      <c r="F80" s="445">
        <v>23036</v>
      </c>
      <c r="G80" s="445">
        <v>11.3010665742559</v>
      </c>
      <c r="H80" s="445">
        <v>11264</v>
      </c>
      <c r="I80" s="445">
        <v>6612</v>
      </c>
      <c r="J80" s="445">
        <v>17876</v>
      </c>
      <c r="K80" s="445">
        <v>3.2</v>
      </c>
      <c r="L80" s="445">
        <v>0.36163413037618902</v>
      </c>
      <c r="M80" s="445">
        <v>2.8383658696238099</v>
      </c>
      <c r="N80" s="445">
        <v>28.702899808994601</v>
      </c>
      <c r="O80" s="445">
        <v>77.600277826011506</v>
      </c>
      <c r="P80" s="445">
        <v>36.9881405236071</v>
      </c>
      <c r="Q80" s="445">
        <v>6.4907946085028298E-2</v>
      </c>
      <c r="R80" s="445">
        <v>1.8630462732861901</v>
      </c>
      <c r="S80" s="445">
        <v>5.0368746493139698</v>
      </c>
      <c r="T80" s="445">
        <v>42.435698655825099</v>
      </c>
      <c r="U80" s="445">
        <v>2.40082423089174</v>
      </c>
      <c r="V80" s="572">
        <v>35.539984255950799</v>
      </c>
      <c r="W80" s="61"/>
      <c r="X80" s="87"/>
    </row>
    <row r="81" spans="1:24" ht="19.5" customHeight="1" x14ac:dyDescent="0.2">
      <c r="A81" s="455">
        <v>2</v>
      </c>
      <c r="B81" s="455">
        <v>31935</v>
      </c>
      <c r="C81" s="455">
        <v>0</v>
      </c>
      <c r="D81" s="455">
        <v>5974</v>
      </c>
      <c r="E81" s="462"/>
      <c r="F81" s="455">
        <v>31935</v>
      </c>
      <c r="G81" s="455">
        <v>15.758790788467101</v>
      </c>
      <c r="H81" s="455">
        <v>10407</v>
      </c>
      <c r="I81" s="455">
        <v>4578</v>
      </c>
      <c r="J81" s="455">
        <v>14985</v>
      </c>
      <c r="K81" s="455">
        <v>9.5</v>
      </c>
      <c r="L81" s="455">
        <v>1.4970851249043799</v>
      </c>
      <c r="M81" s="455">
        <v>8.0029148750956196</v>
      </c>
      <c r="N81" s="455">
        <v>14.3353687177078</v>
      </c>
      <c r="O81" s="455">
        <v>46.923438233912599</v>
      </c>
      <c r="P81" s="455">
        <v>30.5505505505506</v>
      </c>
      <c r="Q81" s="455">
        <v>0.18301120824308101</v>
      </c>
      <c r="R81" s="455">
        <v>2.6235331496377801</v>
      </c>
      <c r="S81" s="455">
        <v>8.5875151261079505</v>
      </c>
      <c r="T81" s="462"/>
      <c r="U81" s="455">
        <v>5.59109316874759</v>
      </c>
      <c r="V81" s="462"/>
      <c r="W81" s="61"/>
      <c r="X81" s="87"/>
    </row>
    <row r="82" spans="1:24" ht="19.5" customHeight="1" x14ac:dyDescent="0.2">
      <c r="A82" s="455">
        <v>3</v>
      </c>
      <c r="B82" s="455">
        <v>28420</v>
      </c>
      <c r="C82" s="455">
        <v>0</v>
      </c>
      <c r="D82" s="455">
        <v>6525</v>
      </c>
      <c r="E82" s="462"/>
      <c r="F82" s="455">
        <v>28420</v>
      </c>
      <c r="G82" s="455">
        <v>18.6721991701245</v>
      </c>
      <c r="H82" s="455">
        <v>9259</v>
      </c>
      <c r="I82" s="455">
        <v>3957</v>
      </c>
      <c r="J82" s="455">
        <v>13216</v>
      </c>
      <c r="K82" s="455">
        <v>17.100000000000001</v>
      </c>
      <c r="L82" s="455">
        <v>3.1929460580912901</v>
      </c>
      <c r="M82" s="455">
        <v>13.9070539419087</v>
      </c>
      <c r="N82" s="455">
        <v>13.9232934553132</v>
      </c>
      <c r="O82" s="455">
        <v>46.502463054187203</v>
      </c>
      <c r="P82" s="455">
        <v>29.94098062954</v>
      </c>
      <c r="Q82" s="455">
        <v>0.31802746683345301</v>
      </c>
      <c r="R82" s="455">
        <v>4.42798974757204</v>
      </c>
      <c r="S82" s="455">
        <v>14.7890605266394</v>
      </c>
      <c r="T82" s="462"/>
      <c r="U82" s="455">
        <v>9.5220542241220798</v>
      </c>
      <c r="V82" s="462"/>
      <c r="W82" s="61"/>
      <c r="X82" s="87"/>
    </row>
    <row r="83" spans="1:24" ht="19.5" customHeight="1" x14ac:dyDescent="0.2">
      <c r="A83" s="455">
        <v>4</v>
      </c>
      <c r="B83" s="455">
        <v>35791</v>
      </c>
      <c r="C83" s="455">
        <v>252</v>
      </c>
      <c r="D83" s="455">
        <v>11083</v>
      </c>
      <c r="E83" s="462"/>
      <c r="F83" s="455">
        <v>35539</v>
      </c>
      <c r="G83" s="455">
        <v>23.7720389515679</v>
      </c>
      <c r="H83" s="455">
        <v>6713</v>
      </c>
      <c r="I83" s="455">
        <v>4768</v>
      </c>
      <c r="J83" s="455">
        <v>11481</v>
      </c>
      <c r="K83" s="455">
        <v>24.9</v>
      </c>
      <c r="L83" s="455">
        <v>5.9192376989404201</v>
      </c>
      <c r="M83" s="455">
        <v>18.980762301059599</v>
      </c>
      <c r="N83" s="455">
        <v>13.4162469399814</v>
      </c>
      <c r="O83" s="455">
        <v>32.305354680773199</v>
      </c>
      <c r="P83" s="455">
        <v>41.529483494469098</v>
      </c>
      <c r="Q83" s="455">
        <v>0.43405337883843698</v>
      </c>
      <c r="R83" s="455">
        <v>5.8233673156297803</v>
      </c>
      <c r="S83" s="455">
        <v>14.0222483537637</v>
      </c>
      <c r="T83" s="462"/>
      <c r="U83" s="455">
        <v>18.026012632189399</v>
      </c>
      <c r="V83" s="462"/>
      <c r="W83" s="61"/>
      <c r="X83" s="87"/>
    </row>
    <row r="84" spans="1:24" ht="19.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563">
        <v>54.7</v>
      </c>
      <c r="L84" s="564"/>
      <c r="M84" s="563">
        <v>43.729096987687697</v>
      </c>
      <c r="N84" s="563">
        <v>14.075561784399399</v>
      </c>
      <c r="O84" s="564"/>
      <c r="P84" s="564"/>
      <c r="Q84" s="563">
        <v>1</v>
      </c>
      <c r="R84" s="563">
        <v>14.7379364861258</v>
      </c>
      <c r="S84" s="563">
        <v>42.435698655825099</v>
      </c>
      <c r="T84" s="564"/>
      <c r="U84" s="563">
        <v>35.539984255950799</v>
      </c>
      <c r="V84" s="462"/>
      <c r="W84" s="61"/>
      <c r="X84" s="87"/>
    </row>
    <row r="85" spans="1:24" ht="19.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61"/>
      <c r="X85" s="87"/>
    </row>
    <row r="86" spans="1:24" ht="19.5" customHeight="1" x14ac:dyDescent="0.2">
      <c r="A86" s="565"/>
      <c r="B86" s="565"/>
      <c r="C86" s="565"/>
      <c r="D86" s="565"/>
      <c r="E86" s="565"/>
      <c r="F86" s="565"/>
      <c r="G86" s="565"/>
      <c r="H86" s="565"/>
      <c r="I86" s="565"/>
      <c r="J86" s="565"/>
      <c r="K86" s="565"/>
      <c r="L86" s="565"/>
      <c r="M86" s="565"/>
      <c r="N86" s="565"/>
      <c r="O86" s="565"/>
      <c r="P86" s="565"/>
      <c r="Q86" s="565"/>
      <c r="R86" s="565"/>
      <c r="S86" s="565"/>
      <c r="T86" s="565"/>
      <c r="U86" s="565"/>
      <c r="V86" s="565"/>
      <c r="W86" s="61"/>
      <c r="X86" s="87"/>
    </row>
    <row r="87" spans="1:24" ht="19.5" customHeight="1" x14ac:dyDescent="0.2">
      <c r="A87" s="455">
        <v>1</v>
      </c>
      <c r="B87" s="455">
        <v>29712</v>
      </c>
      <c r="C87" s="455">
        <v>0</v>
      </c>
      <c r="D87" s="455">
        <v>4686</v>
      </c>
      <c r="E87" s="462"/>
      <c r="F87" s="455">
        <v>29712</v>
      </c>
      <c r="G87" s="455">
        <v>13.6228850514565</v>
      </c>
      <c r="H87" s="455">
        <v>12448</v>
      </c>
      <c r="I87" s="455">
        <v>4044</v>
      </c>
      <c r="J87" s="455">
        <v>16492</v>
      </c>
      <c r="K87" s="455">
        <v>8.1999999999999993</v>
      </c>
      <c r="L87" s="455">
        <v>1.11707657421943</v>
      </c>
      <c r="M87" s="455">
        <v>7.08292342578057</v>
      </c>
      <c r="N87" s="455">
        <v>13.610662358642999</v>
      </c>
      <c r="O87" s="455">
        <v>55.506192784060303</v>
      </c>
      <c r="P87" s="455">
        <v>24.5209798690274</v>
      </c>
      <c r="Q87" s="455">
        <v>0.10764112773844101</v>
      </c>
      <c r="R87" s="455">
        <v>1.46506704555147</v>
      </c>
      <c r="S87" s="455">
        <v>5.9747491877435399</v>
      </c>
      <c r="T87" s="455">
        <v>43.076667201973002</v>
      </c>
      <c r="U87" s="455">
        <v>2.6394659263537101</v>
      </c>
      <c r="V87" s="562">
        <v>32.138261194683402</v>
      </c>
      <c r="W87" s="61"/>
      <c r="X87" s="87"/>
    </row>
    <row r="88" spans="1:24" ht="19.5" customHeight="1" x14ac:dyDescent="0.2">
      <c r="A88" s="455">
        <v>2</v>
      </c>
      <c r="B88" s="455">
        <v>36282</v>
      </c>
      <c r="C88" s="455">
        <v>194</v>
      </c>
      <c r="D88" s="455">
        <v>8450</v>
      </c>
      <c r="E88" s="462"/>
      <c r="F88" s="455">
        <v>36088</v>
      </c>
      <c r="G88" s="455">
        <v>18.972562755399899</v>
      </c>
      <c r="H88" s="455">
        <v>13465</v>
      </c>
      <c r="I88" s="455">
        <v>7118</v>
      </c>
      <c r="J88" s="455">
        <v>20583</v>
      </c>
      <c r="K88" s="455">
        <v>13.1</v>
      </c>
      <c r="L88" s="455">
        <v>2.4854057209573801</v>
      </c>
      <c r="M88" s="455">
        <v>10.614594279042599</v>
      </c>
      <c r="N88" s="455">
        <v>19.7240079804921</v>
      </c>
      <c r="O88" s="455">
        <v>57.0355796940811</v>
      </c>
      <c r="P88" s="455">
        <v>34.581936549579801</v>
      </c>
      <c r="Q88" s="455">
        <v>0.16131289723158801</v>
      </c>
      <c r="R88" s="455">
        <v>3.1817368723521402</v>
      </c>
      <c r="S88" s="455">
        <v>9.2005746057353406</v>
      </c>
      <c r="T88" s="462"/>
      <c r="U88" s="455">
        <v>5.5785123766916502</v>
      </c>
      <c r="V88" s="462"/>
      <c r="W88" s="61"/>
      <c r="X88" s="87"/>
    </row>
    <row r="89" spans="1:24" ht="19.5" customHeight="1" x14ac:dyDescent="0.2">
      <c r="A89" s="455">
        <v>3</v>
      </c>
      <c r="B89" s="455">
        <v>35137</v>
      </c>
      <c r="C89" s="455">
        <v>0</v>
      </c>
      <c r="D89" s="455">
        <v>8947</v>
      </c>
      <c r="E89" s="462"/>
      <c r="F89" s="455">
        <v>35137</v>
      </c>
      <c r="G89" s="455">
        <v>20.295345249977299</v>
      </c>
      <c r="H89" s="455">
        <v>12164</v>
      </c>
      <c r="I89" s="455">
        <v>5530</v>
      </c>
      <c r="J89" s="455">
        <v>17694</v>
      </c>
      <c r="K89" s="455">
        <v>28.9</v>
      </c>
      <c r="L89" s="455">
        <v>5.86535477724345</v>
      </c>
      <c r="M89" s="455">
        <v>23.034645222756598</v>
      </c>
      <c r="N89" s="455">
        <v>15.7383954236275</v>
      </c>
      <c r="O89" s="455">
        <v>50.357173350029903</v>
      </c>
      <c r="P89" s="455">
        <v>31.253532270826302</v>
      </c>
      <c r="Q89" s="455">
        <v>0.35006381401887698</v>
      </c>
      <c r="R89" s="455">
        <v>5.5094427285322896</v>
      </c>
      <c r="S89" s="455">
        <v>17.6282241661212</v>
      </c>
      <c r="T89" s="462"/>
      <c r="U89" s="455">
        <v>10.9407307082875</v>
      </c>
      <c r="V89" s="462"/>
      <c r="W89" s="61"/>
      <c r="X89" s="87"/>
    </row>
    <row r="90" spans="1:24" ht="19.5" customHeight="1" x14ac:dyDescent="0.2">
      <c r="A90" s="455">
        <v>4</v>
      </c>
      <c r="B90" s="455">
        <v>26898</v>
      </c>
      <c r="C90" s="455">
        <v>0</v>
      </c>
      <c r="D90" s="455">
        <v>7973</v>
      </c>
      <c r="E90" s="462"/>
      <c r="F90" s="455">
        <v>26898</v>
      </c>
      <c r="G90" s="455">
        <v>22.864271170887001</v>
      </c>
      <c r="H90" s="455">
        <v>4782</v>
      </c>
      <c r="I90" s="455">
        <v>2471</v>
      </c>
      <c r="J90" s="455">
        <v>7253</v>
      </c>
      <c r="K90" s="455">
        <v>32.5</v>
      </c>
      <c r="L90" s="455">
        <v>7.4308881305382704</v>
      </c>
      <c r="M90" s="455">
        <v>25.0691118694617</v>
      </c>
      <c r="N90" s="455">
        <v>9.1865566213101406</v>
      </c>
      <c r="O90" s="455">
        <v>26.964830098892101</v>
      </c>
      <c r="P90" s="455">
        <v>34.068661243623303</v>
      </c>
      <c r="Q90" s="455">
        <v>0.380982161011095</v>
      </c>
      <c r="R90" s="455">
        <v>3.49991419383751</v>
      </c>
      <c r="S90" s="455">
        <v>10.2731192423729</v>
      </c>
      <c r="T90" s="462"/>
      <c r="U90" s="455">
        <v>12.979552183350499</v>
      </c>
      <c r="V90" s="462"/>
      <c r="W90" s="61"/>
      <c r="X90" s="87"/>
    </row>
    <row r="91" spans="1:24" ht="19.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563">
        <v>82.7</v>
      </c>
      <c r="L91" s="564"/>
      <c r="M91" s="563">
        <v>65.801274797041501</v>
      </c>
      <c r="N91" s="563">
        <v>11.6519244768146</v>
      </c>
      <c r="O91" s="564"/>
      <c r="P91" s="564"/>
      <c r="Q91" s="563">
        <v>1</v>
      </c>
      <c r="R91" s="563">
        <v>13.656160840273399</v>
      </c>
      <c r="S91" s="563">
        <v>43.076667201973002</v>
      </c>
      <c r="T91" s="564"/>
      <c r="U91" s="563">
        <v>32.138261194683402</v>
      </c>
      <c r="V91" s="462"/>
      <c r="W91" s="61"/>
      <c r="X91" s="87"/>
    </row>
    <row r="92" spans="1:24" ht="19.5" customHeight="1" x14ac:dyDescent="0.2">
      <c r="A92" s="492"/>
      <c r="B92" s="492"/>
      <c r="C92" s="492"/>
      <c r="D92" s="492"/>
      <c r="E92" s="492"/>
      <c r="F92" s="492"/>
      <c r="G92" s="492"/>
      <c r="H92" s="492"/>
      <c r="I92" s="492"/>
      <c r="J92" s="492"/>
      <c r="K92" s="492"/>
      <c r="L92" s="492"/>
      <c r="M92" s="492"/>
      <c r="N92" s="492"/>
      <c r="O92" s="492"/>
      <c r="P92" s="492"/>
      <c r="Q92" s="492"/>
      <c r="R92" s="492"/>
      <c r="S92" s="492"/>
      <c r="T92" s="492"/>
      <c r="U92" s="492"/>
      <c r="V92" s="492"/>
      <c r="W92" s="61"/>
      <c r="X92" s="87"/>
    </row>
    <row r="93" spans="1:24" ht="19.5" customHeight="1" x14ac:dyDescent="0.2">
      <c r="A93" s="564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62"/>
      <c r="V93" s="462"/>
      <c r="W93" s="61"/>
      <c r="X93" s="87"/>
    </row>
    <row r="94" spans="1:24" ht="19.5" customHeight="1" x14ac:dyDescent="0.2">
      <c r="A94" s="455">
        <v>1</v>
      </c>
      <c r="B94" s="455">
        <v>30953</v>
      </c>
      <c r="C94" s="455">
        <v>0</v>
      </c>
      <c r="D94" s="455">
        <v>3267</v>
      </c>
      <c r="E94" s="462"/>
      <c r="F94" s="455">
        <v>30953</v>
      </c>
      <c r="G94" s="455">
        <v>9.5470485096434796</v>
      </c>
      <c r="H94" s="455">
        <v>16494</v>
      </c>
      <c r="I94" s="455">
        <v>8147</v>
      </c>
      <c r="J94" s="455">
        <v>24641</v>
      </c>
      <c r="K94" s="455">
        <v>8.3000000000000007</v>
      </c>
      <c r="L94" s="455">
        <v>0.79240502630040899</v>
      </c>
      <c r="M94" s="455">
        <v>7.5075949736995904</v>
      </c>
      <c r="N94" s="455">
        <v>26.320550512066699</v>
      </c>
      <c r="O94" s="455">
        <v>79.607792459535403</v>
      </c>
      <c r="P94" s="455">
        <v>33.062781542956898</v>
      </c>
      <c r="Q94" s="455">
        <v>0.120334779624127</v>
      </c>
      <c r="R94" s="455">
        <v>3.16727764545525</v>
      </c>
      <c r="S94" s="455">
        <v>9.57958616198143</v>
      </c>
      <c r="T94" s="455">
        <v>43.622377874634203</v>
      </c>
      <c r="U94" s="455">
        <v>3.97860253073237</v>
      </c>
      <c r="V94" s="562">
        <v>26.894870872501201</v>
      </c>
      <c r="W94" s="61"/>
      <c r="X94" s="87"/>
    </row>
    <row r="95" spans="1:24" ht="19.5" customHeight="1" x14ac:dyDescent="0.2">
      <c r="A95" s="455">
        <v>2</v>
      </c>
      <c r="B95" s="455">
        <v>34151</v>
      </c>
      <c r="C95" s="455">
        <v>293</v>
      </c>
      <c r="D95" s="455">
        <v>4772</v>
      </c>
      <c r="E95" s="462"/>
      <c r="F95" s="455">
        <v>33858</v>
      </c>
      <c r="G95" s="455">
        <v>12.353093450686</v>
      </c>
      <c r="H95" s="455">
        <v>11231</v>
      </c>
      <c r="I95" s="455">
        <v>4139</v>
      </c>
      <c r="J95" s="455">
        <v>15370</v>
      </c>
      <c r="K95" s="455">
        <v>14.3</v>
      </c>
      <c r="L95" s="455">
        <v>1.7664923634481</v>
      </c>
      <c r="M95" s="455">
        <v>12.533507636551899</v>
      </c>
      <c r="N95" s="455">
        <v>12.224585031602601</v>
      </c>
      <c r="O95" s="455">
        <v>45.395475220036602</v>
      </c>
      <c r="P95" s="455">
        <v>26.929082628497099</v>
      </c>
      <c r="Q95" s="455">
        <v>0.20089214783766701</v>
      </c>
      <c r="R95" s="455">
        <v>2.4558231434228399</v>
      </c>
      <c r="S95" s="455">
        <v>9.1195945190647603</v>
      </c>
      <c r="T95" s="462"/>
      <c r="U95" s="455">
        <v>5.4098412485367904</v>
      </c>
      <c r="V95" s="462"/>
      <c r="W95" s="61"/>
      <c r="X95" s="87"/>
    </row>
    <row r="96" spans="1:24" ht="19.5" customHeight="1" x14ac:dyDescent="0.2">
      <c r="A96" s="455">
        <v>3</v>
      </c>
      <c r="B96" s="455">
        <v>31317</v>
      </c>
      <c r="C96" s="455">
        <v>367</v>
      </c>
      <c r="D96" s="455">
        <v>8519</v>
      </c>
      <c r="E96" s="462"/>
      <c r="F96" s="455">
        <v>30950</v>
      </c>
      <c r="G96" s="455">
        <v>21.584027971319301</v>
      </c>
      <c r="H96" s="455">
        <v>10064</v>
      </c>
      <c r="I96" s="455">
        <v>4412</v>
      </c>
      <c r="J96" s="455">
        <v>14476</v>
      </c>
      <c r="K96" s="455">
        <v>20.100000000000001</v>
      </c>
      <c r="L96" s="455">
        <v>4.3383896222351703</v>
      </c>
      <c r="M96" s="455">
        <v>15.7616103777648</v>
      </c>
      <c r="N96" s="455">
        <v>14.2552504038772</v>
      </c>
      <c r="O96" s="455">
        <v>46.7722132471729</v>
      </c>
      <c r="P96" s="455">
        <v>30.478032605692199</v>
      </c>
      <c r="Q96" s="455">
        <v>0.25263348888346399</v>
      </c>
      <c r="R96" s="455">
        <v>3.6013536444389098</v>
      </c>
      <c r="S96" s="455">
        <v>11.8162274154346</v>
      </c>
      <c r="T96" s="462"/>
      <c r="U96" s="455">
        <v>7.69977171147998</v>
      </c>
      <c r="V96" s="462"/>
      <c r="W96" s="61"/>
      <c r="X96" s="87"/>
    </row>
    <row r="97" spans="1:24" ht="19.5" customHeight="1" x14ac:dyDescent="0.2">
      <c r="A97" s="455">
        <v>4</v>
      </c>
      <c r="B97" s="455">
        <v>24173</v>
      </c>
      <c r="C97" s="455">
        <v>0</v>
      </c>
      <c r="D97" s="455">
        <v>8468</v>
      </c>
      <c r="E97" s="462"/>
      <c r="F97" s="455">
        <v>24173</v>
      </c>
      <c r="G97" s="455">
        <v>25.942832633804102</v>
      </c>
      <c r="H97" s="455">
        <v>5724</v>
      </c>
      <c r="I97" s="455">
        <v>1711</v>
      </c>
      <c r="J97" s="455">
        <v>7435</v>
      </c>
      <c r="K97" s="455">
        <v>35.9</v>
      </c>
      <c r="L97" s="455">
        <v>9.31347691553567</v>
      </c>
      <c r="M97" s="455">
        <v>26.5865230844643</v>
      </c>
      <c r="N97" s="455">
        <v>7.07814503785215</v>
      </c>
      <c r="O97" s="455">
        <v>30.7574566665288</v>
      </c>
      <c r="P97" s="455">
        <v>23.012777404169501</v>
      </c>
      <c r="Q97" s="455">
        <v>0.42613958365474203</v>
      </c>
      <c r="R97" s="455">
        <v>3.0162777794781901</v>
      </c>
      <c r="S97" s="455">
        <v>13.106969778153299</v>
      </c>
      <c r="T97" s="462"/>
      <c r="U97" s="455">
        <v>9.8066553817520301</v>
      </c>
      <c r="V97" s="462"/>
      <c r="W97" s="61"/>
      <c r="X97" s="87"/>
    </row>
    <row r="98" spans="1:24" ht="19.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62"/>
      <c r="J98" s="462"/>
      <c r="K98" s="563">
        <v>78.599999999999994</v>
      </c>
      <c r="L98" s="564"/>
      <c r="M98" s="563">
        <v>62.3892360724806</v>
      </c>
      <c r="N98" s="563">
        <v>11.975706197079701</v>
      </c>
      <c r="O98" s="564"/>
      <c r="P98" s="564"/>
      <c r="Q98" s="563">
        <v>1</v>
      </c>
      <c r="R98" s="563">
        <v>12.2407322127952</v>
      </c>
      <c r="S98" s="563">
        <v>43.622377874634203</v>
      </c>
      <c r="T98" s="564"/>
      <c r="U98" s="563">
        <v>26.894870872501201</v>
      </c>
      <c r="V98" s="462"/>
      <c r="W98" s="61"/>
      <c r="X98" s="87"/>
    </row>
    <row r="99" spans="1:24" ht="19.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  <c r="S99" s="462"/>
      <c r="T99" s="462"/>
      <c r="U99" s="462"/>
      <c r="V99" s="462"/>
      <c r="W99" s="61"/>
      <c r="X99" s="87"/>
    </row>
    <row r="100" spans="1:24" ht="19.5" customHeight="1" x14ac:dyDescent="0.2">
      <c r="A100" s="565"/>
      <c r="B100" s="565"/>
      <c r="C100" s="565"/>
      <c r="D100" s="565"/>
      <c r="E100" s="565"/>
      <c r="F100" s="565"/>
      <c r="G100" s="565"/>
      <c r="H100" s="565"/>
      <c r="I100" s="565"/>
      <c r="J100" s="565"/>
      <c r="K100" s="565"/>
      <c r="L100" s="565"/>
      <c r="M100" s="565"/>
      <c r="N100" s="565"/>
      <c r="O100" s="565"/>
      <c r="P100" s="565"/>
      <c r="Q100" s="565"/>
      <c r="R100" s="565"/>
      <c r="S100" s="565"/>
      <c r="T100" s="565"/>
      <c r="U100" s="565"/>
      <c r="V100" s="565"/>
      <c r="W100" s="61"/>
      <c r="X100" s="87"/>
    </row>
    <row r="101" spans="1:24" ht="19.5" customHeight="1" x14ac:dyDescent="0.2">
      <c r="A101" s="455">
        <v>1</v>
      </c>
      <c r="B101" s="455">
        <v>22512</v>
      </c>
      <c r="C101" s="455">
        <v>250</v>
      </c>
      <c r="D101" s="455">
        <v>794</v>
      </c>
      <c r="E101" s="462"/>
      <c r="F101" s="455">
        <v>22262</v>
      </c>
      <c r="G101" s="455">
        <v>3.4437890353920899</v>
      </c>
      <c r="H101" s="455">
        <v>5596</v>
      </c>
      <c r="I101" s="455">
        <v>5551</v>
      </c>
      <c r="J101" s="455">
        <v>21547</v>
      </c>
      <c r="K101" s="455">
        <v>12.3</v>
      </c>
      <c r="L101" s="455">
        <v>0.42358605135322702</v>
      </c>
      <c r="M101" s="455">
        <v>11.8764139486468</v>
      </c>
      <c r="N101" s="455">
        <v>24.934866588805999</v>
      </c>
      <c r="O101" s="455">
        <v>96.788249034228699</v>
      </c>
      <c r="P101" s="455">
        <v>25.762287093330901</v>
      </c>
      <c r="Q101" s="455">
        <v>0.177121937363241</v>
      </c>
      <c r="R101" s="455">
        <v>4.4165118781032797</v>
      </c>
      <c r="S101" s="455">
        <v>17.143322182938501</v>
      </c>
      <c r="T101" s="455">
        <v>44.472979642682503</v>
      </c>
      <c r="U101" s="455">
        <v>4.5630662008787901</v>
      </c>
      <c r="V101" s="562">
        <v>36.163204099904</v>
      </c>
      <c r="W101" s="61"/>
      <c r="X101" s="87"/>
    </row>
    <row r="102" spans="1:24" ht="19.5" customHeight="1" x14ac:dyDescent="0.2">
      <c r="A102" s="455">
        <v>2</v>
      </c>
      <c r="B102" s="455">
        <v>31161</v>
      </c>
      <c r="C102" s="455">
        <v>296</v>
      </c>
      <c r="D102" s="455">
        <v>3778</v>
      </c>
      <c r="E102" s="462"/>
      <c r="F102" s="455">
        <v>30865</v>
      </c>
      <c r="G102" s="455">
        <v>10.905522039084399</v>
      </c>
      <c r="H102" s="455">
        <v>2390</v>
      </c>
      <c r="I102" s="455">
        <v>453</v>
      </c>
      <c r="J102" s="455">
        <v>2843</v>
      </c>
      <c r="K102" s="455">
        <v>19.899999999999999</v>
      </c>
      <c r="L102" s="455">
        <v>2.1701988857777899</v>
      </c>
      <c r="M102" s="455">
        <v>17.729801114222202</v>
      </c>
      <c r="N102" s="455">
        <v>1.4676818402721501</v>
      </c>
      <c r="O102" s="455">
        <v>9.2110805119066903</v>
      </c>
      <c r="P102" s="455">
        <v>15.9338726697151</v>
      </c>
      <c r="Q102" s="455">
        <v>0.26441792413052501</v>
      </c>
      <c r="R102" s="455">
        <v>0.38808138548883198</v>
      </c>
      <c r="S102" s="455">
        <v>2.4355747879575</v>
      </c>
      <c r="T102" s="462"/>
      <c r="U102" s="455">
        <v>4.2132015346861698</v>
      </c>
      <c r="V102" s="462"/>
      <c r="W102" s="61"/>
      <c r="X102" s="87"/>
    </row>
    <row r="103" spans="1:24" ht="19.5" customHeight="1" x14ac:dyDescent="0.2">
      <c r="A103" s="455">
        <v>3</v>
      </c>
      <c r="B103" s="455">
        <v>28286</v>
      </c>
      <c r="C103" s="455">
        <v>0</v>
      </c>
      <c r="D103" s="455">
        <v>7448</v>
      </c>
      <c r="E103" s="462"/>
      <c r="F103" s="455">
        <v>28286</v>
      </c>
      <c r="G103" s="455">
        <v>20.8428947221134</v>
      </c>
      <c r="H103" s="455">
        <v>6857</v>
      </c>
      <c r="I103" s="455">
        <v>6896</v>
      </c>
      <c r="J103" s="455">
        <v>13753</v>
      </c>
      <c r="K103" s="455">
        <v>22.5</v>
      </c>
      <c r="L103" s="455">
        <v>4.6896513124755099</v>
      </c>
      <c r="M103" s="455">
        <v>17.810348687524499</v>
      </c>
      <c r="N103" s="455">
        <v>24.379551721699801</v>
      </c>
      <c r="O103" s="455">
        <v>48.6212260482217</v>
      </c>
      <c r="P103" s="455">
        <v>50.141787246419</v>
      </c>
      <c r="Q103" s="455">
        <v>0.265619190968722</v>
      </c>
      <c r="R103" s="455">
        <v>6.4756768044979998</v>
      </c>
      <c r="S103" s="455">
        <v>12.914730726836</v>
      </c>
      <c r="T103" s="462"/>
      <c r="U103" s="455">
        <v>13.318620962119599</v>
      </c>
      <c r="V103" s="462"/>
      <c r="W103" s="61"/>
      <c r="X103" s="87"/>
    </row>
    <row r="104" spans="1:24" ht="19.5" customHeight="1" x14ac:dyDescent="0.2">
      <c r="A104" s="455">
        <v>4</v>
      </c>
      <c r="B104" s="455">
        <v>31630</v>
      </c>
      <c r="C104" s="455">
        <v>0</v>
      </c>
      <c r="D104" s="455">
        <v>6386</v>
      </c>
      <c r="E104" s="462"/>
      <c r="F104" s="455">
        <v>31630</v>
      </c>
      <c r="G104" s="455">
        <v>16.7981902356902</v>
      </c>
      <c r="H104" s="455">
        <v>6723</v>
      </c>
      <c r="I104" s="455">
        <v>6216</v>
      </c>
      <c r="J104" s="455">
        <v>12939</v>
      </c>
      <c r="K104" s="455">
        <v>23.6</v>
      </c>
      <c r="L104" s="455">
        <v>3.9643728956228901</v>
      </c>
      <c r="M104" s="455">
        <v>19.6356271043771</v>
      </c>
      <c r="N104" s="455">
        <v>19.6522288966171</v>
      </c>
      <c r="O104" s="455">
        <v>40.907366424280703</v>
      </c>
      <c r="P104" s="455">
        <v>48.040806862972403</v>
      </c>
      <c r="Q104" s="455">
        <v>0.292840947537512</v>
      </c>
      <c r="R104" s="455">
        <v>5.7549773313094299</v>
      </c>
      <c r="S104" s="455">
        <v>11.979351944950601</v>
      </c>
      <c r="T104" s="462"/>
      <c r="U104" s="455">
        <v>14.068315402219399</v>
      </c>
      <c r="V104" s="462"/>
      <c r="W104" s="61"/>
      <c r="X104" s="87"/>
    </row>
    <row r="105" spans="1:24" ht="19.5" customHeight="1" x14ac:dyDescent="0.2">
      <c r="A105" s="462"/>
      <c r="B105" s="462"/>
      <c r="C105" s="462"/>
      <c r="D105" s="462"/>
      <c r="E105" s="462"/>
      <c r="F105" s="462"/>
      <c r="G105" s="462"/>
      <c r="H105" s="462"/>
      <c r="I105" s="462"/>
      <c r="J105" s="462"/>
      <c r="K105" s="563">
        <v>78.3</v>
      </c>
      <c r="L105" s="564"/>
      <c r="M105" s="563">
        <v>67.0521908547706</v>
      </c>
      <c r="N105" s="563">
        <v>14.086865809479001</v>
      </c>
      <c r="O105" s="564"/>
      <c r="P105" s="564"/>
      <c r="Q105" s="563">
        <v>1</v>
      </c>
      <c r="R105" s="563">
        <v>17.035247399399498</v>
      </c>
      <c r="S105" s="563">
        <v>44.472979642682503</v>
      </c>
      <c r="T105" s="564"/>
      <c r="U105" s="563">
        <v>36.163204099904</v>
      </c>
      <c r="V105" s="462"/>
      <c r="W105" s="61"/>
      <c r="X105" s="87"/>
    </row>
    <row r="106" spans="1:24" ht="19.5" customHeight="1" x14ac:dyDescent="0.2">
      <c r="A106" s="492"/>
      <c r="B106" s="492"/>
      <c r="C106" s="492"/>
      <c r="D106" s="492"/>
      <c r="E106" s="492"/>
      <c r="F106" s="492"/>
      <c r="G106" s="492"/>
      <c r="H106" s="492"/>
      <c r="I106" s="492"/>
      <c r="J106" s="492"/>
      <c r="K106" s="492"/>
      <c r="L106" s="492"/>
      <c r="M106" s="492"/>
      <c r="N106" s="492"/>
      <c r="O106" s="492"/>
      <c r="P106" s="492"/>
      <c r="Q106" s="492"/>
      <c r="R106" s="492"/>
      <c r="S106" s="492"/>
      <c r="T106" s="492"/>
      <c r="U106" s="492"/>
      <c r="V106" s="492"/>
      <c r="W106" s="61"/>
      <c r="X106" s="87"/>
    </row>
    <row r="107" spans="1:24" ht="19.5" customHeight="1" x14ac:dyDescent="0.2">
      <c r="A107" s="462"/>
      <c r="B107" s="462"/>
      <c r="C107" s="462"/>
      <c r="D107" s="462"/>
      <c r="E107" s="462"/>
      <c r="F107" s="462"/>
      <c r="G107" s="462"/>
      <c r="H107" s="462"/>
      <c r="I107" s="462"/>
      <c r="J107" s="462"/>
      <c r="K107" s="462"/>
      <c r="L107" s="462"/>
      <c r="M107" s="462"/>
      <c r="N107" s="462"/>
      <c r="O107" s="462"/>
      <c r="P107" s="462"/>
      <c r="Q107" s="462"/>
      <c r="R107" s="462"/>
      <c r="S107" s="462"/>
      <c r="T107" s="462"/>
      <c r="U107" s="462"/>
      <c r="V107" s="462"/>
      <c r="W107" s="61"/>
      <c r="X107" s="87"/>
    </row>
    <row r="108" spans="1:24" ht="19.5" customHeight="1" x14ac:dyDescent="0.2">
      <c r="A108" s="455">
        <v>1</v>
      </c>
      <c r="B108" s="455">
        <v>47172</v>
      </c>
      <c r="C108" s="455">
        <v>0</v>
      </c>
      <c r="D108" s="455">
        <v>2923</v>
      </c>
      <c r="E108" s="462"/>
      <c r="F108" s="455">
        <v>47172</v>
      </c>
      <c r="G108" s="455">
        <v>5.8349136640383303</v>
      </c>
      <c r="H108" s="455">
        <v>19132</v>
      </c>
      <c r="I108" s="455">
        <v>4195</v>
      </c>
      <c r="J108" s="455">
        <v>23327</v>
      </c>
      <c r="K108" s="455">
        <v>4.3</v>
      </c>
      <c r="L108" s="455">
        <v>0.25090128755364799</v>
      </c>
      <c r="M108" s="455">
        <v>4.0490987124463498</v>
      </c>
      <c r="N108" s="455">
        <v>8.8929873653862508</v>
      </c>
      <c r="O108" s="455">
        <v>49.450945476129903</v>
      </c>
      <c r="P108" s="455">
        <v>17.983452651434</v>
      </c>
      <c r="Q108" s="455">
        <v>4.3816377107590801E-2</v>
      </c>
      <c r="R108" s="455">
        <v>0.38965848801480402</v>
      </c>
      <c r="S108" s="455">
        <v>2.1667612753090202</v>
      </c>
      <c r="T108" s="455">
        <v>47.966475839303797</v>
      </c>
      <c r="U108" s="455">
        <v>0.78796974307173395</v>
      </c>
      <c r="V108" s="562">
        <v>24.521974114106602</v>
      </c>
      <c r="W108" s="61"/>
      <c r="X108" s="87"/>
    </row>
    <row r="109" spans="1:24" ht="19.5" customHeight="1" x14ac:dyDescent="0.2">
      <c r="A109" s="455">
        <v>2</v>
      </c>
      <c r="B109" s="455">
        <v>31059</v>
      </c>
      <c r="C109" s="455">
        <v>0</v>
      </c>
      <c r="D109" s="455">
        <v>2979</v>
      </c>
      <c r="E109" s="462"/>
      <c r="F109" s="455">
        <v>31059</v>
      </c>
      <c r="G109" s="455">
        <v>8.7519830777366501</v>
      </c>
      <c r="H109" s="455">
        <v>10994</v>
      </c>
      <c r="I109" s="455">
        <v>4378</v>
      </c>
      <c r="J109" s="455">
        <v>15372</v>
      </c>
      <c r="K109" s="455">
        <v>13.5</v>
      </c>
      <c r="L109" s="455">
        <v>1.1815177154944501</v>
      </c>
      <c r="M109" s="455">
        <v>12.318482284505601</v>
      </c>
      <c r="N109" s="455">
        <v>14.0957532438263</v>
      </c>
      <c r="O109" s="455">
        <v>49.4929006085193</v>
      </c>
      <c r="P109" s="455">
        <v>28.480353890189999</v>
      </c>
      <c r="Q109" s="455">
        <v>0.133301582278534</v>
      </c>
      <c r="R109" s="455">
        <v>1.8789862108098201</v>
      </c>
      <c r="S109" s="455">
        <v>6.5974819626698196</v>
      </c>
      <c r="T109" s="462"/>
      <c r="U109" s="455">
        <v>3.7964762374149101</v>
      </c>
      <c r="V109" s="462"/>
      <c r="W109" s="61"/>
      <c r="X109" s="87"/>
    </row>
    <row r="110" spans="1:24" ht="19.5" customHeight="1" x14ac:dyDescent="0.2">
      <c r="A110" s="455">
        <v>3</v>
      </c>
      <c r="B110" s="455">
        <v>38188</v>
      </c>
      <c r="C110" s="455">
        <v>1772</v>
      </c>
      <c r="D110" s="455">
        <v>4936</v>
      </c>
      <c r="E110" s="462"/>
      <c r="F110" s="455">
        <v>36416</v>
      </c>
      <c r="G110" s="455">
        <v>11.9365447862256</v>
      </c>
      <c r="H110" s="455">
        <v>14787</v>
      </c>
      <c r="I110" s="455">
        <v>7629</v>
      </c>
      <c r="J110" s="455">
        <v>22416</v>
      </c>
      <c r="K110" s="455">
        <v>34.799999999999997</v>
      </c>
      <c r="L110" s="455">
        <v>4.1539175856065</v>
      </c>
      <c r="M110" s="455">
        <v>30.646082414393501</v>
      </c>
      <c r="N110" s="455">
        <v>20.949582601054502</v>
      </c>
      <c r="O110" s="455">
        <v>61.5553602811951</v>
      </c>
      <c r="P110" s="455">
        <v>34.033725910064199</v>
      </c>
      <c r="Q110" s="455">
        <v>0.33162943146132701</v>
      </c>
      <c r="R110" s="455">
        <v>6.9474981673398002</v>
      </c>
      <c r="S110" s="455">
        <v>20.413569133449801</v>
      </c>
      <c r="T110" s="462"/>
      <c r="U110" s="455">
        <v>11.2865851740652</v>
      </c>
      <c r="V110" s="462"/>
      <c r="W110" s="61"/>
      <c r="X110" s="87"/>
    </row>
    <row r="111" spans="1:24" ht="19.5" customHeight="1" x14ac:dyDescent="0.2">
      <c r="A111" s="455">
        <v>4</v>
      </c>
      <c r="B111" s="455">
        <v>34832</v>
      </c>
      <c r="C111" s="455">
        <v>0</v>
      </c>
      <c r="D111" s="455">
        <v>7138</v>
      </c>
      <c r="E111" s="462"/>
      <c r="F111" s="455">
        <v>34832</v>
      </c>
      <c r="G111" s="455">
        <v>17.007386228258301</v>
      </c>
      <c r="H111" s="455">
        <v>10976</v>
      </c>
      <c r="I111" s="455">
        <v>2346</v>
      </c>
      <c r="J111" s="455">
        <v>13322</v>
      </c>
      <c r="K111" s="455">
        <v>54.7</v>
      </c>
      <c r="L111" s="455">
        <v>9.3030402668572805</v>
      </c>
      <c r="M111" s="455">
        <v>45.396959733142701</v>
      </c>
      <c r="N111" s="455">
        <v>6.7351860358291198</v>
      </c>
      <c r="O111" s="455">
        <v>38.246440055121703</v>
      </c>
      <c r="P111" s="455">
        <v>17.609968473202201</v>
      </c>
      <c r="Q111" s="455">
        <v>0.49125260915254898</v>
      </c>
      <c r="R111" s="455">
        <v>3.3086777132288701</v>
      </c>
      <c r="S111" s="455">
        <v>18.7886634678751</v>
      </c>
      <c r="T111" s="462"/>
      <c r="U111" s="455">
        <v>8.6509429595547207</v>
      </c>
      <c r="V111" s="462"/>
      <c r="W111" s="61"/>
      <c r="X111" s="87"/>
    </row>
    <row r="112" spans="1:24" ht="19.5" customHeight="1" x14ac:dyDescent="0.2">
      <c r="A112" s="508"/>
      <c r="B112" s="508"/>
      <c r="C112" s="508"/>
      <c r="D112" s="508"/>
      <c r="E112" s="508"/>
      <c r="F112" s="508"/>
      <c r="G112" s="508"/>
      <c r="H112" s="508"/>
      <c r="I112" s="508"/>
      <c r="J112" s="508"/>
      <c r="K112" s="569">
        <v>107.3</v>
      </c>
      <c r="L112" s="570"/>
      <c r="M112" s="569">
        <v>92.410623144488099</v>
      </c>
      <c r="N112" s="569">
        <v>10.1347018492192</v>
      </c>
      <c r="O112" s="570"/>
      <c r="P112" s="570"/>
      <c r="Q112" s="569">
        <v>1</v>
      </c>
      <c r="R112" s="569">
        <v>12.5248205793933</v>
      </c>
      <c r="S112" s="569">
        <v>47.966475839303797</v>
      </c>
      <c r="T112" s="570"/>
      <c r="U112" s="569">
        <v>24.521974114106602</v>
      </c>
      <c r="V112" s="508"/>
      <c r="W112" s="61"/>
      <c r="X112" s="87"/>
    </row>
    <row r="113" spans="1:24" ht="19.5" customHeight="1" x14ac:dyDescent="0.2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87"/>
    </row>
    <row r="114" spans="1:24" ht="19.5" customHeight="1" x14ac:dyDescent="0.2">
      <c r="A114" s="87"/>
      <c r="B114" s="87"/>
      <c r="C114" s="87"/>
      <c r="D114" s="87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87"/>
    </row>
    <row r="115" spans="1:24" ht="19.5" customHeight="1" x14ac:dyDescent="0.2">
      <c r="A115" s="1226" t="s">
        <v>1511</v>
      </c>
      <c r="B115" s="1226"/>
      <c r="C115" s="1226"/>
      <c r="D115" s="1226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87"/>
    </row>
    <row r="116" spans="1:24" ht="19.5" customHeight="1" x14ac:dyDescent="0.2">
      <c r="A116" s="2" t="s">
        <v>1488</v>
      </c>
      <c r="B116" s="334" t="s">
        <v>1489</v>
      </c>
      <c r="C116" s="334" t="s">
        <v>1490</v>
      </c>
      <c r="D116" s="334" t="s">
        <v>1491</v>
      </c>
      <c r="E116" s="334" t="s">
        <v>1492</v>
      </c>
      <c r="F116" s="334" t="s">
        <v>1493</v>
      </c>
      <c r="G116" s="334" t="s">
        <v>1494</v>
      </c>
      <c r="H116" s="334" t="s">
        <v>1495</v>
      </c>
      <c r="I116" s="334" t="s">
        <v>1496</v>
      </c>
      <c r="J116" s="334" t="s">
        <v>1497</v>
      </c>
      <c r="K116" s="334" t="s">
        <v>1498</v>
      </c>
      <c r="L116" s="334" t="s">
        <v>1499</v>
      </c>
      <c r="M116" s="334" t="s">
        <v>1500</v>
      </c>
      <c r="N116" s="334" t="s">
        <v>1501</v>
      </c>
      <c r="O116" s="334" t="s">
        <v>1502</v>
      </c>
      <c r="P116" s="334" t="s">
        <v>1503</v>
      </c>
      <c r="Q116" s="334" t="s">
        <v>1504</v>
      </c>
      <c r="R116" s="334" t="s">
        <v>1505</v>
      </c>
      <c r="S116" s="334" t="s">
        <v>1506</v>
      </c>
      <c r="T116" s="334" t="s">
        <v>1507</v>
      </c>
      <c r="U116" s="334" t="s">
        <v>1508</v>
      </c>
      <c r="V116" s="334" t="s">
        <v>1509</v>
      </c>
      <c r="W116" s="61"/>
      <c r="X116" s="87"/>
    </row>
    <row r="117" spans="1:24" ht="19.5" customHeight="1" x14ac:dyDescent="0.2">
      <c r="A117" s="445">
        <v>1</v>
      </c>
      <c r="B117" s="445">
        <v>28367</v>
      </c>
      <c r="C117" s="445">
        <v>0</v>
      </c>
      <c r="D117" s="445">
        <v>1954</v>
      </c>
      <c r="E117" s="571"/>
      <c r="F117" s="445">
        <v>28367</v>
      </c>
      <c r="G117" s="445">
        <v>6.4443784839999996</v>
      </c>
      <c r="H117" s="445">
        <v>21210</v>
      </c>
      <c r="I117" s="445">
        <v>2638</v>
      </c>
      <c r="J117" s="445">
        <v>23848</v>
      </c>
      <c r="K117" s="445">
        <v>6.2</v>
      </c>
      <c r="L117" s="445">
        <v>0.39955146600000002</v>
      </c>
      <c r="M117" s="445">
        <v>5.800448534</v>
      </c>
      <c r="N117" s="445">
        <v>9.2995400000000004</v>
      </c>
      <c r="O117" s="445">
        <v>84.069500000000005</v>
      </c>
      <c r="P117" s="445">
        <v>11.0617243</v>
      </c>
      <c r="Q117" s="445">
        <v>0.10713652</v>
      </c>
      <c r="R117" s="445">
        <v>0.99632014599999996</v>
      </c>
      <c r="S117" s="445">
        <v>9.0069154099999995</v>
      </c>
      <c r="T117" s="445">
        <v>39.863284129999997</v>
      </c>
      <c r="U117" s="445">
        <v>1.1851146299999999</v>
      </c>
      <c r="V117" s="572">
        <v>29.848346500000002</v>
      </c>
      <c r="W117" s="61"/>
      <c r="X117" s="87"/>
    </row>
    <row r="118" spans="1:24" ht="19.5" customHeight="1" x14ac:dyDescent="0.2">
      <c r="A118" s="455">
        <v>2</v>
      </c>
      <c r="B118" s="455">
        <v>46842</v>
      </c>
      <c r="C118" s="455">
        <v>0</v>
      </c>
      <c r="D118" s="455">
        <v>4915</v>
      </c>
      <c r="E118" s="462"/>
      <c r="F118" s="455">
        <v>46842</v>
      </c>
      <c r="G118" s="455">
        <v>9.4963000169999994</v>
      </c>
      <c r="H118" s="455">
        <v>12803</v>
      </c>
      <c r="I118" s="455">
        <v>4836</v>
      </c>
      <c r="J118" s="455">
        <v>17639</v>
      </c>
      <c r="K118" s="455">
        <v>13.3</v>
      </c>
      <c r="L118" s="455">
        <v>1.263007902</v>
      </c>
      <c r="M118" s="455">
        <v>12.036992100000001</v>
      </c>
      <c r="N118" s="455">
        <v>10.3241</v>
      </c>
      <c r="O118" s="455">
        <v>37.656399999999998</v>
      </c>
      <c r="P118" s="455">
        <v>27.416520200000001</v>
      </c>
      <c r="Q118" s="455">
        <v>0.22232788000000001</v>
      </c>
      <c r="R118" s="455">
        <v>2.2953281859999999</v>
      </c>
      <c r="S118" s="455">
        <v>8.3720624200000007</v>
      </c>
      <c r="T118" s="462"/>
      <c r="U118" s="455">
        <v>6.0954568199999999</v>
      </c>
      <c r="V118" s="462"/>
      <c r="W118" s="61"/>
      <c r="X118" s="87"/>
    </row>
    <row r="119" spans="1:24" ht="19.5" customHeight="1" x14ac:dyDescent="0.2">
      <c r="A119" s="455">
        <v>3</v>
      </c>
      <c r="B119" s="455">
        <v>31440</v>
      </c>
      <c r="C119" s="455">
        <v>0</v>
      </c>
      <c r="D119" s="455">
        <v>5887</v>
      </c>
      <c r="E119" s="462"/>
      <c r="F119" s="455">
        <v>31440</v>
      </c>
      <c r="G119" s="455">
        <v>15.77142551</v>
      </c>
      <c r="H119" s="455">
        <v>8133</v>
      </c>
      <c r="I119" s="455">
        <v>3849</v>
      </c>
      <c r="J119" s="455">
        <v>11982</v>
      </c>
      <c r="K119" s="455">
        <v>27.4</v>
      </c>
      <c r="L119" s="455">
        <v>4.3213705899999999</v>
      </c>
      <c r="M119" s="455">
        <v>23.078629410000001</v>
      </c>
      <c r="N119" s="455">
        <v>12.2424</v>
      </c>
      <c r="O119" s="455">
        <v>38.110700000000001</v>
      </c>
      <c r="P119" s="455">
        <v>32.123184799999997</v>
      </c>
      <c r="Q119" s="455">
        <v>0.42627116999999998</v>
      </c>
      <c r="R119" s="455">
        <v>5.2185679059999996</v>
      </c>
      <c r="S119" s="455">
        <v>16.245487300000001</v>
      </c>
      <c r="T119" s="462"/>
      <c r="U119" s="455">
        <v>13.693187699999999</v>
      </c>
      <c r="V119" s="462"/>
      <c r="W119" s="61"/>
      <c r="X119" s="87"/>
    </row>
    <row r="120" spans="1:24" ht="19.5" customHeight="1" x14ac:dyDescent="0.2">
      <c r="A120" s="455">
        <v>4</v>
      </c>
      <c r="B120" s="455">
        <v>42589</v>
      </c>
      <c r="C120" s="455">
        <v>1111</v>
      </c>
      <c r="D120" s="455">
        <v>8391</v>
      </c>
      <c r="E120" s="462"/>
      <c r="F120" s="455">
        <v>41478</v>
      </c>
      <c r="G120" s="455">
        <v>16.826084340000001</v>
      </c>
      <c r="H120" s="455">
        <v>6745</v>
      </c>
      <c r="I120" s="455">
        <v>3849</v>
      </c>
      <c r="J120" s="455">
        <v>10594</v>
      </c>
      <c r="K120" s="455">
        <v>15.9</v>
      </c>
      <c r="L120" s="455">
        <v>2.6753474100000001</v>
      </c>
      <c r="M120" s="455">
        <v>13.22465259</v>
      </c>
      <c r="N120" s="455">
        <v>9.2796199999999995</v>
      </c>
      <c r="O120" s="455">
        <v>25.5413</v>
      </c>
      <c r="P120" s="455">
        <v>36.331885999999997</v>
      </c>
      <c r="Q120" s="455">
        <v>0.24426443</v>
      </c>
      <c r="R120" s="455">
        <v>2.2666805999999999</v>
      </c>
      <c r="S120" s="455">
        <v>6.2388189900000004</v>
      </c>
      <c r="T120" s="462"/>
      <c r="U120" s="455">
        <v>8.8745873100000008</v>
      </c>
      <c r="V120" s="462"/>
      <c r="W120" s="61"/>
      <c r="X120" s="87"/>
    </row>
    <row r="121" spans="1:24" ht="19.5" customHeight="1" x14ac:dyDescent="0.2">
      <c r="A121" s="462"/>
      <c r="B121" s="462"/>
      <c r="C121" s="462"/>
      <c r="D121" s="462"/>
      <c r="E121" s="462"/>
      <c r="F121" s="462"/>
      <c r="G121" s="462"/>
      <c r="H121" s="462"/>
      <c r="I121" s="462"/>
      <c r="J121" s="462"/>
      <c r="K121" s="563">
        <v>62.8</v>
      </c>
      <c r="L121" s="564"/>
      <c r="M121" s="563">
        <v>54.140722629999999</v>
      </c>
      <c r="N121" s="563">
        <v>8.22912</v>
      </c>
      <c r="O121" s="564"/>
      <c r="P121" s="564"/>
      <c r="Q121" s="563">
        <v>1</v>
      </c>
      <c r="R121" s="563">
        <v>10.776896839999999</v>
      </c>
      <c r="S121" s="563">
        <v>39.863284100000001</v>
      </c>
      <c r="T121" s="564"/>
      <c r="U121" s="563">
        <v>29.848346500000002</v>
      </c>
      <c r="V121" s="462"/>
      <c r="W121" s="61"/>
      <c r="X121" s="87"/>
    </row>
    <row r="122" spans="1:24" ht="19.5" customHeight="1" x14ac:dyDescent="0.2">
      <c r="A122" s="462"/>
      <c r="B122" s="462"/>
      <c r="C122" s="462"/>
      <c r="D122" s="462"/>
      <c r="E122" s="462"/>
      <c r="F122" s="462"/>
      <c r="G122" s="462"/>
      <c r="H122" s="462"/>
      <c r="I122" s="462"/>
      <c r="J122" s="462"/>
      <c r="K122" s="462"/>
      <c r="L122" s="462"/>
      <c r="M122" s="462"/>
      <c r="N122" s="462"/>
      <c r="O122" s="462"/>
      <c r="P122" s="462"/>
      <c r="Q122" s="462"/>
      <c r="R122" s="462"/>
      <c r="S122" s="462"/>
      <c r="T122" s="462"/>
      <c r="U122" s="462"/>
      <c r="V122" s="462"/>
      <c r="W122" s="61"/>
      <c r="X122" s="87"/>
    </row>
    <row r="123" spans="1:24" ht="19.5" customHeight="1" x14ac:dyDescent="0.2">
      <c r="A123" s="565"/>
      <c r="B123" s="565"/>
      <c r="C123" s="565"/>
      <c r="D123" s="565"/>
      <c r="E123" s="565"/>
      <c r="F123" s="565"/>
      <c r="G123" s="565"/>
      <c r="H123" s="565"/>
      <c r="I123" s="565"/>
      <c r="J123" s="565"/>
      <c r="K123" s="565"/>
      <c r="L123" s="565"/>
      <c r="M123" s="565"/>
      <c r="N123" s="565"/>
      <c r="O123" s="565"/>
      <c r="P123" s="565"/>
      <c r="Q123" s="565"/>
      <c r="R123" s="565"/>
      <c r="S123" s="565"/>
      <c r="T123" s="565"/>
      <c r="U123" s="565"/>
      <c r="V123" s="565"/>
      <c r="W123" s="61"/>
      <c r="X123" s="87"/>
    </row>
    <row r="124" spans="1:24" ht="19.5" customHeight="1" x14ac:dyDescent="0.2">
      <c r="A124" s="455">
        <v>1</v>
      </c>
      <c r="B124" s="455">
        <v>40257</v>
      </c>
      <c r="C124" s="455">
        <v>0</v>
      </c>
      <c r="D124" s="455">
        <v>1660</v>
      </c>
      <c r="E124" s="462"/>
      <c r="F124" s="455">
        <v>40257</v>
      </c>
      <c r="G124" s="455">
        <v>3.9602070760000001</v>
      </c>
      <c r="H124" s="455">
        <v>32298</v>
      </c>
      <c r="I124" s="455">
        <v>2532</v>
      </c>
      <c r="J124" s="455">
        <v>34830</v>
      </c>
      <c r="K124" s="455">
        <v>5.6</v>
      </c>
      <c r="L124" s="455">
        <v>0.22177159599999999</v>
      </c>
      <c r="M124" s="455">
        <v>5.3782284039999997</v>
      </c>
      <c r="N124" s="455">
        <v>6.2895899999999996</v>
      </c>
      <c r="O124" s="455">
        <v>86.519099999999995</v>
      </c>
      <c r="P124" s="455">
        <v>7.2695951799999996</v>
      </c>
      <c r="Q124" s="455">
        <v>9.8214949999999995E-2</v>
      </c>
      <c r="R124" s="455">
        <v>0.61773169299999997</v>
      </c>
      <c r="S124" s="455">
        <v>8.4974703300000005</v>
      </c>
      <c r="T124" s="455">
        <v>44.925997639999999</v>
      </c>
      <c r="U124" s="455">
        <v>0.71398291000000003</v>
      </c>
      <c r="V124" s="562">
        <v>18.921446499999998</v>
      </c>
      <c r="W124" s="61"/>
      <c r="X124" s="87"/>
    </row>
    <row r="125" spans="1:24" ht="19.5" customHeight="1" x14ac:dyDescent="0.2">
      <c r="A125" s="455">
        <v>2</v>
      </c>
      <c r="B125" s="455">
        <v>43343</v>
      </c>
      <c r="C125" s="455">
        <v>0</v>
      </c>
      <c r="D125" s="455">
        <v>6483</v>
      </c>
      <c r="E125" s="462"/>
      <c r="F125" s="455">
        <v>43343</v>
      </c>
      <c r="G125" s="455">
        <v>13.011279249999999</v>
      </c>
      <c r="H125" s="455">
        <v>21027</v>
      </c>
      <c r="I125" s="455">
        <v>4836</v>
      </c>
      <c r="J125" s="455">
        <v>25863</v>
      </c>
      <c r="K125" s="455">
        <v>14.7</v>
      </c>
      <c r="L125" s="455">
        <v>1.9126580500000001</v>
      </c>
      <c r="M125" s="455">
        <v>12.78734195</v>
      </c>
      <c r="N125" s="455">
        <v>11.157500000000001</v>
      </c>
      <c r="O125" s="455">
        <v>59.670499999999997</v>
      </c>
      <c r="P125" s="455">
        <v>18.698526900000001</v>
      </c>
      <c r="Q125" s="455">
        <v>0.23351706999999999</v>
      </c>
      <c r="R125" s="455">
        <v>2.6054692450000001</v>
      </c>
      <c r="S125" s="455">
        <v>13.934088300000001</v>
      </c>
      <c r="T125" s="462"/>
      <c r="U125" s="455">
        <v>4.3664251399999996</v>
      </c>
      <c r="V125" s="462"/>
      <c r="W125" s="61"/>
      <c r="X125" s="87"/>
    </row>
    <row r="126" spans="1:24" ht="19.5" customHeight="1" x14ac:dyDescent="0.2">
      <c r="A126" s="455">
        <v>3</v>
      </c>
      <c r="B126" s="455">
        <v>35744</v>
      </c>
      <c r="C126" s="455">
        <v>356</v>
      </c>
      <c r="D126" s="455">
        <v>3493</v>
      </c>
      <c r="E126" s="462"/>
      <c r="F126" s="455">
        <v>35388</v>
      </c>
      <c r="G126" s="455">
        <v>8.9838224330000003</v>
      </c>
      <c r="H126" s="455">
        <v>9043</v>
      </c>
      <c r="I126" s="455">
        <v>2870</v>
      </c>
      <c r="J126" s="455">
        <v>11913</v>
      </c>
      <c r="K126" s="455">
        <v>11.8</v>
      </c>
      <c r="L126" s="455">
        <v>1.060091047</v>
      </c>
      <c r="M126" s="455">
        <v>10.73990895</v>
      </c>
      <c r="N126" s="455">
        <v>8.1100899999999996</v>
      </c>
      <c r="O126" s="455">
        <v>33.664000000000001</v>
      </c>
      <c r="P126" s="455">
        <v>24.091328799999999</v>
      </c>
      <c r="Q126" s="455">
        <v>0.19612771000000001</v>
      </c>
      <c r="R126" s="455">
        <v>1.590614092</v>
      </c>
      <c r="S126" s="455">
        <v>6.6024340300000004</v>
      </c>
      <c r="T126" s="462"/>
      <c r="U126" s="455">
        <v>4.7249770399999997</v>
      </c>
      <c r="V126" s="462"/>
      <c r="W126" s="61"/>
      <c r="X126" s="87"/>
    </row>
    <row r="127" spans="1:24" ht="19.5" customHeight="1" x14ac:dyDescent="0.2">
      <c r="A127" s="455">
        <v>4</v>
      </c>
      <c r="B127" s="455">
        <v>27735</v>
      </c>
      <c r="C127" s="455">
        <v>346</v>
      </c>
      <c r="D127" s="455">
        <v>7358</v>
      </c>
      <c r="E127" s="462"/>
      <c r="F127" s="455">
        <v>27389</v>
      </c>
      <c r="G127" s="455">
        <v>21.175928859999999</v>
      </c>
      <c r="H127" s="455">
        <v>7439</v>
      </c>
      <c r="I127" s="455">
        <v>1780</v>
      </c>
      <c r="J127" s="455">
        <v>9219</v>
      </c>
      <c r="K127" s="455">
        <v>32.799999999999997</v>
      </c>
      <c r="L127" s="455">
        <v>6.9457046650000001</v>
      </c>
      <c r="M127" s="455">
        <v>25.854295329999999</v>
      </c>
      <c r="N127" s="455">
        <v>6.4989600000000003</v>
      </c>
      <c r="O127" s="455">
        <v>33.659500000000001</v>
      </c>
      <c r="P127" s="455">
        <v>19.307950999999999</v>
      </c>
      <c r="Q127" s="455">
        <v>0.47214028000000002</v>
      </c>
      <c r="R127" s="455">
        <v>3.0684205279999999</v>
      </c>
      <c r="S127" s="455">
        <v>15.892004999999999</v>
      </c>
      <c r="T127" s="462"/>
      <c r="U127" s="455">
        <v>9.1160613799999997</v>
      </c>
      <c r="V127" s="462"/>
      <c r="W127" s="61"/>
      <c r="X127" s="87"/>
    </row>
    <row r="128" spans="1:24" ht="19.5" customHeight="1" x14ac:dyDescent="0.2">
      <c r="A128" s="462"/>
      <c r="B128" s="462"/>
      <c r="C128" s="462"/>
      <c r="D128" s="462"/>
      <c r="E128" s="462"/>
      <c r="F128" s="462"/>
      <c r="G128" s="462"/>
      <c r="H128" s="462"/>
      <c r="I128" s="462"/>
      <c r="J128" s="462"/>
      <c r="K128" s="563">
        <v>64.900000000000006</v>
      </c>
      <c r="L128" s="564"/>
      <c r="M128" s="563">
        <v>54.759774640000003</v>
      </c>
      <c r="N128" s="563">
        <v>6.4112299999999998</v>
      </c>
      <c r="O128" s="564"/>
      <c r="P128" s="564"/>
      <c r="Q128" s="563">
        <v>1</v>
      </c>
      <c r="R128" s="563">
        <v>7.8822355579999996</v>
      </c>
      <c r="S128" s="563">
        <v>44.925997600000002</v>
      </c>
      <c r="T128" s="564"/>
      <c r="U128" s="563">
        <v>18.921446499999998</v>
      </c>
      <c r="V128" s="462"/>
      <c r="W128" s="61"/>
      <c r="X128" s="87"/>
    </row>
    <row r="129" spans="1:24" ht="19.5" customHeight="1" x14ac:dyDescent="0.2">
      <c r="A129" s="492"/>
      <c r="B129" s="492"/>
      <c r="C129" s="492"/>
      <c r="D129" s="492"/>
      <c r="E129" s="492"/>
      <c r="F129" s="492"/>
      <c r="G129" s="492"/>
      <c r="H129" s="492"/>
      <c r="I129" s="492"/>
      <c r="J129" s="492"/>
      <c r="K129" s="492"/>
      <c r="L129" s="492"/>
      <c r="M129" s="492"/>
      <c r="N129" s="492"/>
      <c r="O129" s="492"/>
      <c r="P129" s="492"/>
      <c r="Q129" s="492"/>
      <c r="R129" s="492"/>
      <c r="S129" s="492"/>
      <c r="T129" s="492"/>
      <c r="U129" s="492"/>
      <c r="V129" s="492"/>
      <c r="W129" s="61"/>
      <c r="X129" s="87"/>
    </row>
    <row r="130" spans="1:24" ht="19.5" customHeight="1" x14ac:dyDescent="0.2">
      <c r="A130" s="462"/>
      <c r="B130" s="462"/>
      <c r="C130" s="462"/>
      <c r="D130" s="462"/>
      <c r="E130" s="462"/>
      <c r="F130" s="462"/>
      <c r="G130" s="462"/>
      <c r="H130" s="462"/>
      <c r="I130" s="462"/>
      <c r="J130" s="462"/>
      <c r="K130" s="462"/>
      <c r="L130" s="462"/>
      <c r="M130" s="462"/>
      <c r="N130" s="462"/>
      <c r="O130" s="462"/>
      <c r="P130" s="462"/>
      <c r="Q130" s="462"/>
      <c r="R130" s="462"/>
      <c r="S130" s="462"/>
      <c r="T130" s="462"/>
      <c r="U130" s="462"/>
      <c r="V130" s="462"/>
      <c r="W130" s="61"/>
      <c r="X130" s="87"/>
    </row>
    <row r="131" spans="1:24" ht="19.5" customHeight="1" x14ac:dyDescent="0.2">
      <c r="A131" s="455">
        <v>1</v>
      </c>
      <c r="B131" s="455">
        <v>39598</v>
      </c>
      <c r="C131" s="455">
        <v>0</v>
      </c>
      <c r="D131" s="455">
        <v>0</v>
      </c>
      <c r="E131" s="462"/>
      <c r="F131" s="455">
        <v>39598</v>
      </c>
      <c r="G131" s="455">
        <v>0</v>
      </c>
      <c r="H131" s="455">
        <v>31211</v>
      </c>
      <c r="I131" s="455">
        <v>3254</v>
      </c>
      <c r="J131" s="455">
        <v>34465</v>
      </c>
      <c r="K131" s="455">
        <v>7.9</v>
      </c>
      <c r="L131" s="455">
        <v>0</v>
      </c>
      <c r="M131" s="455">
        <v>7.9</v>
      </c>
      <c r="N131" s="455">
        <v>8.2175899999999995</v>
      </c>
      <c r="O131" s="455">
        <v>87.037199999999999</v>
      </c>
      <c r="P131" s="455">
        <v>9.4414623500000001</v>
      </c>
      <c r="Q131" s="455">
        <v>0.12721563</v>
      </c>
      <c r="R131" s="455">
        <v>1.045405473</v>
      </c>
      <c r="S131" s="455">
        <v>11.0724953</v>
      </c>
      <c r="T131" s="455">
        <v>52.422583119999999</v>
      </c>
      <c r="U131" s="455">
        <v>1.20110158</v>
      </c>
      <c r="V131" s="562">
        <v>26.728463099999999</v>
      </c>
      <c r="W131" s="61"/>
      <c r="X131" s="87"/>
    </row>
    <row r="132" spans="1:24" ht="19.5" customHeight="1" x14ac:dyDescent="0.2">
      <c r="A132" s="455">
        <v>2</v>
      </c>
      <c r="B132" s="455">
        <v>32646</v>
      </c>
      <c r="C132" s="455">
        <v>0</v>
      </c>
      <c r="D132" s="455">
        <v>1435</v>
      </c>
      <c r="E132" s="462"/>
      <c r="F132" s="455">
        <v>32646</v>
      </c>
      <c r="G132" s="455">
        <v>4.2105572020000004</v>
      </c>
      <c r="H132" s="455">
        <v>16876</v>
      </c>
      <c r="I132" s="455">
        <v>4850</v>
      </c>
      <c r="J132" s="455">
        <v>21726</v>
      </c>
      <c r="K132" s="455">
        <v>7.7</v>
      </c>
      <c r="L132" s="455">
        <v>0.324212905</v>
      </c>
      <c r="M132" s="455">
        <v>7.3757870949999997</v>
      </c>
      <c r="N132" s="455">
        <v>14.856299999999999</v>
      </c>
      <c r="O132" s="455">
        <v>66.550299999999993</v>
      </c>
      <c r="P132" s="455">
        <v>22.323483400000001</v>
      </c>
      <c r="Q132" s="455">
        <v>0.11877409999999999</v>
      </c>
      <c r="R132" s="455">
        <v>1.764548158</v>
      </c>
      <c r="S132" s="455">
        <v>7.9044480999999998</v>
      </c>
      <c r="T132" s="462"/>
      <c r="U132" s="455">
        <v>2.6514516800000001</v>
      </c>
      <c r="V132" s="462"/>
      <c r="W132" s="61"/>
      <c r="X132" s="87"/>
    </row>
    <row r="133" spans="1:24" ht="19.5" customHeight="1" x14ac:dyDescent="0.2">
      <c r="A133" s="455">
        <v>3</v>
      </c>
      <c r="B133" s="455">
        <v>40516</v>
      </c>
      <c r="C133" s="455">
        <v>0</v>
      </c>
      <c r="D133" s="455">
        <v>6892</v>
      </c>
      <c r="E133" s="462"/>
      <c r="F133" s="455">
        <v>40516</v>
      </c>
      <c r="G133" s="455">
        <v>14.537630780000001</v>
      </c>
      <c r="H133" s="455">
        <v>16734</v>
      </c>
      <c r="I133" s="455">
        <v>5297</v>
      </c>
      <c r="J133" s="455">
        <v>22031</v>
      </c>
      <c r="K133" s="455">
        <v>12.6</v>
      </c>
      <c r="L133" s="455">
        <v>1.8317414780000001</v>
      </c>
      <c r="M133" s="455">
        <v>10.76825852</v>
      </c>
      <c r="N133" s="455">
        <v>13.0738</v>
      </c>
      <c r="O133" s="455">
        <v>54.375999999999998</v>
      </c>
      <c r="P133" s="455">
        <v>24.043393399999999</v>
      </c>
      <c r="Q133" s="455">
        <v>0.1734039</v>
      </c>
      <c r="R133" s="455">
        <v>2.2670560879999999</v>
      </c>
      <c r="S133" s="455">
        <v>9.4290188199999996</v>
      </c>
      <c r="T133" s="462"/>
      <c r="U133" s="455">
        <v>4.16921812</v>
      </c>
      <c r="V133" s="462"/>
      <c r="W133" s="61"/>
      <c r="X133" s="87"/>
    </row>
    <row r="134" spans="1:24" ht="19.5" customHeight="1" x14ac:dyDescent="0.2">
      <c r="A134" s="455">
        <v>4</v>
      </c>
      <c r="B134" s="455">
        <v>44369</v>
      </c>
      <c r="C134" s="455">
        <v>1194</v>
      </c>
      <c r="D134" s="455">
        <v>6597</v>
      </c>
      <c r="E134" s="462"/>
      <c r="F134" s="455">
        <v>43175</v>
      </c>
      <c r="G134" s="455">
        <v>13.25444025</v>
      </c>
      <c r="H134" s="455">
        <v>13104</v>
      </c>
      <c r="I134" s="455">
        <v>7099</v>
      </c>
      <c r="J134" s="455">
        <v>20203</v>
      </c>
      <c r="K134" s="455">
        <v>16.5</v>
      </c>
      <c r="L134" s="455">
        <v>2.1869826410000002</v>
      </c>
      <c r="M134" s="455">
        <v>14.31301736</v>
      </c>
      <c r="N134" s="455">
        <v>16.442399999999999</v>
      </c>
      <c r="O134" s="455">
        <v>46.793300000000002</v>
      </c>
      <c r="P134" s="455">
        <v>35.138345800000003</v>
      </c>
      <c r="Q134" s="455">
        <v>0.23048600999999999</v>
      </c>
      <c r="R134" s="455">
        <v>3.7897399420000002</v>
      </c>
      <c r="S134" s="455">
        <v>10.785197399999999</v>
      </c>
      <c r="T134" s="462"/>
      <c r="U134" s="455">
        <v>8.09889729</v>
      </c>
      <c r="V134" s="462"/>
      <c r="W134" s="61"/>
      <c r="X134" s="87"/>
    </row>
    <row r="135" spans="1:24" ht="19.5" customHeight="1" x14ac:dyDescent="0.2">
      <c r="A135" s="455">
        <v>5</v>
      </c>
      <c r="B135" s="455">
        <v>26688</v>
      </c>
      <c r="C135" s="455">
        <v>277</v>
      </c>
      <c r="D135" s="455">
        <v>7723</v>
      </c>
      <c r="E135" s="462"/>
      <c r="F135" s="455">
        <v>26411</v>
      </c>
      <c r="G135" s="455">
        <v>22.62553466</v>
      </c>
      <c r="H135" s="455">
        <v>6957</v>
      </c>
      <c r="I135" s="455">
        <v>3024</v>
      </c>
      <c r="J135" s="455">
        <v>9981</v>
      </c>
      <c r="K135" s="455">
        <v>28.1</v>
      </c>
      <c r="L135" s="455">
        <v>6.3577752390000004</v>
      </c>
      <c r="M135" s="455">
        <v>21.742224759999999</v>
      </c>
      <c r="N135" s="455">
        <v>11.4498</v>
      </c>
      <c r="O135" s="455">
        <v>37.7911</v>
      </c>
      <c r="P135" s="455">
        <v>30.2975654</v>
      </c>
      <c r="Q135" s="455">
        <v>0.35012036000000002</v>
      </c>
      <c r="R135" s="455">
        <v>4.0087992049999999</v>
      </c>
      <c r="S135" s="455">
        <v>13.231423599999999</v>
      </c>
      <c r="T135" s="462"/>
      <c r="U135" s="455">
        <v>10.6077944</v>
      </c>
      <c r="V135" s="462"/>
      <c r="W135" s="61"/>
      <c r="X135" s="87"/>
    </row>
    <row r="136" spans="1:24" ht="19.5" customHeight="1" x14ac:dyDescent="0.2">
      <c r="A136" s="462"/>
      <c r="B136" s="462"/>
      <c r="C136" s="462"/>
      <c r="D136" s="462"/>
      <c r="E136" s="462"/>
      <c r="F136" s="462"/>
      <c r="G136" s="462"/>
      <c r="H136" s="462"/>
      <c r="I136" s="462"/>
      <c r="J136" s="462"/>
      <c r="K136" s="563">
        <v>72.8</v>
      </c>
      <c r="L136" s="564"/>
      <c r="M136" s="563">
        <v>62.099287740000001</v>
      </c>
      <c r="N136" s="563">
        <v>12.808</v>
      </c>
      <c r="O136" s="564"/>
      <c r="P136" s="564"/>
      <c r="Q136" s="563">
        <v>1</v>
      </c>
      <c r="R136" s="563">
        <v>12.875548869999999</v>
      </c>
      <c r="S136" s="563">
        <v>52.422583099999997</v>
      </c>
      <c r="T136" s="564"/>
      <c r="U136" s="563">
        <v>26.728463099999999</v>
      </c>
      <c r="V136" s="462"/>
      <c r="W136" s="61"/>
      <c r="X136" s="87"/>
    </row>
    <row r="137" spans="1:24" ht="19.5" customHeight="1" x14ac:dyDescent="0.2">
      <c r="A137" s="462"/>
      <c r="B137" s="462"/>
      <c r="C137" s="462"/>
      <c r="D137" s="462"/>
      <c r="E137" s="462"/>
      <c r="F137" s="462"/>
      <c r="G137" s="462"/>
      <c r="H137" s="462"/>
      <c r="I137" s="462"/>
      <c r="J137" s="462"/>
      <c r="K137" s="462"/>
      <c r="L137" s="462"/>
      <c r="M137" s="462"/>
      <c r="N137" s="462"/>
      <c r="O137" s="462"/>
      <c r="P137" s="462"/>
      <c r="Q137" s="462"/>
      <c r="R137" s="462"/>
      <c r="S137" s="462"/>
      <c r="T137" s="462"/>
      <c r="U137" s="462"/>
      <c r="V137" s="462"/>
      <c r="W137" s="61"/>
      <c r="X137" s="87"/>
    </row>
    <row r="138" spans="1:24" ht="19.5" customHeight="1" x14ac:dyDescent="0.2">
      <c r="A138" s="565"/>
      <c r="B138" s="565"/>
      <c r="C138" s="565"/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5"/>
      <c r="Q138" s="565"/>
      <c r="R138" s="565"/>
      <c r="S138" s="565"/>
      <c r="T138" s="565"/>
      <c r="U138" s="565"/>
      <c r="V138" s="565"/>
      <c r="W138" s="61"/>
      <c r="X138" s="87"/>
    </row>
    <row r="139" spans="1:24" ht="19.5" customHeight="1" x14ac:dyDescent="0.2">
      <c r="A139" s="455">
        <v>1</v>
      </c>
      <c r="B139" s="455">
        <v>24748</v>
      </c>
      <c r="C139" s="455">
        <v>0</v>
      </c>
      <c r="D139" s="455">
        <v>2682</v>
      </c>
      <c r="E139" s="462"/>
      <c r="F139" s="455">
        <v>24748</v>
      </c>
      <c r="G139" s="455">
        <v>9.7776157490000006</v>
      </c>
      <c r="H139" s="455">
        <v>21481</v>
      </c>
      <c r="I139" s="455">
        <v>3907</v>
      </c>
      <c r="J139" s="455">
        <v>25388</v>
      </c>
      <c r="K139" s="455">
        <v>11.2</v>
      </c>
      <c r="L139" s="455">
        <v>1.095092964</v>
      </c>
      <c r="M139" s="455">
        <v>10.104907040000001</v>
      </c>
      <c r="N139" s="455">
        <v>15.787100000000001</v>
      </c>
      <c r="O139" s="455">
        <v>102.586</v>
      </c>
      <c r="P139" s="455">
        <v>15.389160199999999</v>
      </c>
      <c r="Q139" s="455">
        <v>0.15388673999999999</v>
      </c>
      <c r="R139" s="455">
        <v>2.4294306799999998</v>
      </c>
      <c r="S139" s="455">
        <v>15.786635800000001</v>
      </c>
      <c r="T139" s="455">
        <v>49.135879369999998</v>
      </c>
      <c r="U139" s="455">
        <v>2.3681877400000002</v>
      </c>
      <c r="V139" s="562">
        <v>33.679244799999999</v>
      </c>
      <c r="W139" s="61"/>
      <c r="X139" s="87"/>
    </row>
    <row r="140" spans="1:24" ht="19.5" customHeight="1" x14ac:dyDescent="0.2">
      <c r="A140" s="455">
        <v>2</v>
      </c>
      <c r="B140" s="455">
        <v>25238</v>
      </c>
      <c r="C140" s="455">
        <v>0</v>
      </c>
      <c r="D140" s="455">
        <v>4001</v>
      </c>
      <c r="E140" s="462"/>
      <c r="F140" s="455">
        <v>25238</v>
      </c>
      <c r="G140" s="455">
        <v>13.68377851</v>
      </c>
      <c r="H140" s="455">
        <v>11748</v>
      </c>
      <c r="I140" s="455">
        <v>4836</v>
      </c>
      <c r="J140" s="455">
        <v>16584</v>
      </c>
      <c r="K140" s="455">
        <v>15.5</v>
      </c>
      <c r="L140" s="455">
        <v>2.12098567</v>
      </c>
      <c r="M140" s="455">
        <v>13.37901433</v>
      </c>
      <c r="N140" s="455">
        <v>19.1616</v>
      </c>
      <c r="O140" s="455">
        <v>65.710400000000007</v>
      </c>
      <c r="P140" s="455">
        <v>29.160636799999999</v>
      </c>
      <c r="Q140" s="455">
        <v>0.20374784000000001</v>
      </c>
      <c r="R140" s="455">
        <v>3.9041308090000002</v>
      </c>
      <c r="S140" s="455">
        <v>13.388359299999999</v>
      </c>
      <c r="T140" s="462"/>
      <c r="U140" s="455">
        <v>5.94141663</v>
      </c>
      <c r="V140" s="462"/>
      <c r="W140" s="61"/>
      <c r="X140" s="87"/>
    </row>
    <row r="141" spans="1:24" ht="19.5" customHeight="1" x14ac:dyDescent="0.2">
      <c r="A141" s="455">
        <v>3</v>
      </c>
      <c r="B141" s="455">
        <v>30149</v>
      </c>
      <c r="C141" s="455">
        <v>0</v>
      </c>
      <c r="D141" s="455">
        <v>4998</v>
      </c>
      <c r="E141" s="462"/>
      <c r="F141" s="455">
        <v>30149</v>
      </c>
      <c r="G141" s="455">
        <v>14.220274849999999</v>
      </c>
      <c r="H141" s="455">
        <v>10498</v>
      </c>
      <c r="I141" s="455">
        <v>4455</v>
      </c>
      <c r="J141" s="455">
        <v>14953</v>
      </c>
      <c r="K141" s="455">
        <v>18.100000000000001</v>
      </c>
      <c r="L141" s="455">
        <v>2.5738697469999998</v>
      </c>
      <c r="M141" s="455">
        <v>15.52613025</v>
      </c>
      <c r="N141" s="455">
        <v>14.7766</v>
      </c>
      <c r="O141" s="455">
        <v>49.597000000000001</v>
      </c>
      <c r="P141" s="455">
        <v>29.793352500000001</v>
      </c>
      <c r="Q141" s="455">
        <v>0.23644608</v>
      </c>
      <c r="R141" s="455">
        <v>3.4938713309999998</v>
      </c>
      <c r="S141" s="455">
        <v>11.7270164</v>
      </c>
      <c r="T141" s="462"/>
      <c r="U141" s="455">
        <v>7.0445212799999997</v>
      </c>
      <c r="V141" s="462"/>
      <c r="W141" s="61"/>
      <c r="X141" s="87"/>
    </row>
    <row r="142" spans="1:24" ht="19.5" customHeight="1" x14ac:dyDescent="0.2">
      <c r="A142" s="455">
        <v>4</v>
      </c>
      <c r="B142" s="455">
        <v>45444</v>
      </c>
      <c r="C142" s="455">
        <v>311</v>
      </c>
      <c r="D142" s="455">
        <v>7866</v>
      </c>
      <c r="E142" s="462"/>
      <c r="F142" s="455">
        <v>45133</v>
      </c>
      <c r="G142" s="455">
        <v>14.84178947</v>
      </c>
      <c r="H142" s="455">
        <v>5022</v>
      </c>
      <c r="I142" s="455">
        <v>4133</v>
      </c>
      <c r="J142" s="455">
        <v>9155</v>
      </c>
      <c r="K142" s="455">
        <v>31.3</v>
      </c>
      <c r="L142" s="455">
        <v>4.6454801029999997</v>
      </c>
      <c r="M142" s="455">
        <v>26.6545199</v>
      </c>
      <c r="N142" s="455">
        <v>9.1573799999999999</v>
      </c>
      <c r="O142" s="455">
        <v>20.284500000000001</v>
      </c>
      <c r="P142" s="455">
        <v>45.144729699999999</v>
      </c>
      <c r="Q142" s="455">
        <v>0.40591935000000001</v>
      </c>
      <c r="R142" s="455">
        <v>3.7171574129999998</v>
      </c>
      <c r="S142" s="455">
        <v>8.2338679199999998</v>
      </c>
      <c r="T142" s="462"/>
      <c r="U142" s="455">
        <v>18.325119099999998</v>
      </c>
      <c r="V142" s="462"/>
      <c r="W142" s="61"/>
      <c r="X142" s="87"/>
    </row>
    <row r="143" spans="1:24" ht="19.5" customHeight="1" x14ac:dyDescent="0.2">
      <c r="A143" s="462"/>
      <c r="B143" s="462"/>
      <c r="C143" s="462"/>
      <c r="D143" s="462"/>
      <c r="E143" s="462"/>
      <c r="F143" s="462"/>
      <c r="G143" s="462"/>
      <c r="H143" s="462"/>
      <c r="I143" s="462"/>
      <c r="J143" s="462"/>
      <c r="K143" s="563">
        <v>76.099999999999994</v>
      </c>
      <c r="L143" s="564"/>
      <c r="M143" s="563">
        <v>65.664571519999996</v>
      </c>
      <c r="N143" s="563">
        <v>11.7765</v>
      </c>
      <c r="O143" s="564"/>
      <c r="P143" s="564"/>
      <c r="Q143" s="563">
        <v>1</v>
      </c>
      <c r="R143" s="563">
        <v>13.544590230000001</v>
      </c>
      <c r="S143" s="563">
        <v>49.1358794</v>
      </c>
      <c r="T143" s="564"/>
      <c r="U143" s="563">
        <v>33.679244799999999</v>
      </c>
      <c r="V143" s="462"/>
      <c r="W143" s="61"/>
      <c r="X143" s="87"/>
    </row>
    <row r="144" spans="1:24" ht="19.5" customHeight="1" x14ac:dyDescent="0.2">
      <c r="A144" s="492"/>
      <c r="B144" s="492"/>
      <c r="C144" s="492"/>
      <c r="D144" s="492"/>
      <c r="E144" s="492"/>
      <c r="F144" s="492"/>
      <c r="G144" s="492"/>
      <c r="H144" s="492"/>
      <c r="I144" s="492"/>
      <c r="J144" s="492"/>
      <c r="K144" s="492"/>
      <c r="L144" s="492"/>
      <c r="M144" s="492"/>
      <c r="N144" s="492"/>
      <c r="O144" s="492"/>
      <c r="P144" s="492"/>
      <c r="Q144" s="492"/>
      <c r="R144" s="492"/>
      <c r="S144" s="492"/>
      <c r="T144" s="492"/>
      <c r="U144" s="492"/>
      <c r="V144" s="492"/>
      <c r="W144" s="61"/>
      <c r="X144" s="87"/>
    </row>
    <row r="145" spans="1:24" ht="19.5" customHeight="1" x14ac:dyDescent="0.2">
      <c r="A145" s="462"/>
      <c r="B145" s="462"/>
      <c r="C145" s="462"/>
      <c r="D145" s="462"/>
      <c r="E145" s="462"/>
      <c r="F145" s="462"/>
      <c r="G145" s="462"/>
      <c r="H145" s="462"/>
      <c r="I145" s="462"/>
      <c r="J145" s="462"/>
      <c r="K145" s="462"/>
      <c r="L145" s="462"/>
      <c r="M145" s="462"/>
      <c r="N145" s="462"/>
      <c r="O145" s="462"/>
      <c r="P145" s="462"/>
      <c r="Q145" s="462"/>
      <c r="R145" s="462"/>
      <c r="S145" s="462"/>
      <c r="T145" s="462"/>
      <c r="U145" s="462"/>
      <c r="V145" s="462"/>
      <c r="W145" s="61"/>
      <c r="X145" s="87"/>
    </row>
    <row r="146" spans="1:24" ht="19.5" customHeight="1" x14ac:dyDescent="0.2">
      <c r="A146" s="564"/>
      <c r="B146" s="455">
        <v>29598</v>
      </c>
      <c r="C146" s="455">
        <v>0</v>
      </c>
      <c r="D146" s="455">
        <v>680</v>
      </c>
      <c r="E146" s="462"/>
      <c r="F146" s="455">
        <v>29598</v>
      </c>
      <c r="G146" s="455">
        <v>2.2458550759999998</v>
      </c>
      <c r="H146" s="455">
        <v>22111</v>
      </c>
      <c r="I146" s="455">
        <v>2954</v>
      </c>
      <c r="J146" s="455">
        <v>25065</v>
      </c>
      <c r="K146" s="455">
        <v>7.6</v>
      </c>
      <c r="L146" s="455">
        <v>0.17068498600000001</v>
      </c>
      <c r="M146" s="455">
        <v>7.4293150140000002</v>
      </c>
      <c r="N146" s="455">
        <v>9.9803999999999995</v>
      </c>
      <c r="O146" s="455">
        <v>84.684799999999996</v>
      </c>
      <c r="P146" s="455">
        <v>11.7853581</v>
      </c>
      <c r="Q146" s="455">
        <v>0.11675523</v>
      </c>
      <c r="R146" s="455">
        <v>1.16526438</v>
      </c>
      <c r="S146" s="455">
        <v>9.8873905499999992</v>
      </c>
      <c r="T146" s="455">
        <v>47.133014359999997</v>
      </c>
      <c r="U146" s="455">
        <v>1.3760022000000001</v>
      </c>
      <c r="V146" s="562">
        <v>29.117764099999999</v>
      </c>
      <c r="W146" s="61"/>
      <c r="X146" s="87"/>
    </row>
    <row r="147" spans="1:24" ht="19.5" customHeight="1" x14ac:dyDescent="0.2">
      <c r="A147" s="455">
        <v>1</v>
      </c>
      <c r="B147" s="455">
        <v>44646</v>
      </c>
      <c r="C147" s="455">
        <v>260</v>
      </c>
      <c r="D147" s="455">
        <v>1435</v>
      </c>
      <c r="E147" s="462"/>
      <c r="F147" s="455">
        <v>44386</v>
      </c>
      <c r="G147" s="455">
        <v>3.131751817</v>
      </c>
      <c r="H147" s="455">
        <v>10876</v>
      </c>
      <c r="I147" s="455">
        <v>4750</v>
      </c>
      <c r="J147" s="455">
        <v>15626</v>
      </c>
      <c r="K147" s="455">
        <v>13.4</v>
      </c>
      <c r="L147" s="455">
        <v>0.419654743</v>
      </c>
      <c r="M147" s="455">
        <v>12.98034526</v>
      </c>
      <c r="N147" s="455">
        <v>10.701599999999999</v>
      </c>
      <c r="O147" s="455">
        <v>35.204799999999999</v>
      </c>
      <c r="P147" s="455">
        <v>30.398054500000001</v>
      </c>
      <c r="Q147" s="455">
        <v>0.20399232</v>
      </c>
      <c r="R147" s="455">
        <v>2.1830386119999998</v>
      </c>
      <c r="S147" s="455">
        <v>7.1815076500000004</v>
      </c>
      <c r="T147" s="462"/>
      <c r="U147" s="455">
        <v>6.2009696600000002</v>
      </c>
      <c r="V147" s="462"/>
      <c r="W147" s="61"/>
      <c r="X147" s="87"/>
    </row>
    <row r="148" spans="1:24" ht="19.5" customHeight="1" x14ac:dyDescent="0.2">
      <c r="A148" s="455">
        <v>2</v>
      </c>
      <c r="B148" s="455">
        <v>30516</v>
      </c>
      <c r="C148" s="455">
        <v>287</v>
      </c>
      <c r="D148" s="455">
        <v>6892</v>
      </c>
      <c r="E148" s="462"/>
      <c r="F148" s="455">
        <v>30229</v>
      </c>
      <c r="G148" s="455">
        <v>18.566310170000001</v>
      </c>
      <c r="H148" s="455">
        <v>15734</v>
      </c>
      <c r="I148" s="455">
        <v>4997</v>
      </c>
      <c r="J148" s="455">
        <v>20731</v>
      </c>
      <c r="K148" s="455">
        <v>10.3</v>
      </c>
      <c r="L148" s="455">
        <v>1.912329948</v>
      </c>
      <c r="M148" s="455">
        <v>8.3876700520000007</v>
      </c>
      <c r="N148" s="455">
        <v>16.5305</v>
      </c>
      <c r="O148" s="455">
        <v>68.579800000000006</v>
      </c>
      <c r="P148" s="455">
        <v>24.103998799999999</v>
      </c>
      <c r="Q148" s="455">
        <v>0.13181624</v>
      </c>
      <c r="R148" s="455">
        <v>2.178986198</v>
      </c>
      <c r="S148" s="455">
        <v>9.0399365399999994</v>
      </c>
      <c r="T148" s="462"/>
      <c r="U148" s="455">
        <v>3.17729843</v>
      </c>
      <c r="V148" s="462"/>
      <c r="W148" s="61"/>
      <c r="X148" s="87"/>
    </row>
    <row r="149" spans="1:24" ht="19.5" customHeight="1" x14ac:dyDescent="0.2">
      <c r="A149" s="455">
        <v>3</v>
      </c>
      <c r="B149" s="455">
        <v>44369</v>
      </c>
      <c r="C149" s="455">
        <v>0</v>
      </c>
      <c r="D149" s="455">
        <v>6597</v>
      </c>
      <c r="E149" s="462"/>
      <c r="F149" s="455">
        <v>44369</v>
      </c>
      <c r="G149" s="455">
        <v>12.943923399999999</v>
      </c>
      <c r="H149" s="455">
        <v>13104</v>
      </c>
      <c r="I149" s="455">
        <v>6099</v>
      </c>
      <c r="J149" s="455">
        <v>19203</v>
      </c>
      <c r="K149" s="455">
        <v>25.4</v>
      </c>
      <c r="L149" s="455">
        <v>3.2877565440000001</v>
      </c>
      <c r="M149" s="455">
        <v>22.112243459999998</v>
      </c>
      <c r="N149" s="455">
        <v>13.7461</v>
      </c>
      <c r="O149" s="455">
        <v>43.280200000000001</v>
      </c>
      <c r="P149" s="455">
        <v>31.760662400000001</v>
      </c>
      <c r="Q149" s="455">
        <v>0.34750446000000002</v>
      </c>
      <c r="R149" s="455">
        <v>4.776825455</v>
      </c>
      <c r="S149" s="455">
        <v>15.040068700000001</v>
      </c>
      <c r="T149" s="462"/>
      <c r="U149" s="455">
        <v>11.0369718</v>
      </c>
      <c r="V149" s="462"/>
      <c r="W149" s="61"/>
      <c r="X149" s="87"/>
    </row>
    <row r="150" spans="1:24" ht="19.5" customHeight="1" x14ac:dyDescent="0.2">
      <c r="A150" s="455">
        <v>4</v>
      </c>
      <c r="B150" s="455">
        <v>36688</v>
      </c>
      <c r="C150" s="455">
        <v>0</v>
      </c>
      <c r="D150" s="455">
        <v>7723</v>
      </c>
      <c r="E150" s="462"/>
      <c r="F150" s="455">
        <v>36688</v>
      </c>
      <c r="G150" s="455">
        <v>17.389835850000001</v>
      </c>
      <c r="H150" s="455">
        <v>6957</v>
      </c>
      <c r="I150" s="455">
        <v>4024</v>
      </c>
      <c r="J150" s="455">
        <v>10981</v>
      </c>
      <c r="K150" s="455">
        <v>15.4</v>
      </c>
      <c r="L150" s="455">
        <v>2.678034721</v>
      </c>
      <c r="M150" s="455">
        <v>12.721965279999999</v>
      </c>
      <c r="N150" s="455">
        <v>10.9682</v>
      </c>
      <c r="O150" s="455">
        <v>29.930800000000001</v>
      </c>
      <c r="P150" s="455">
        <v>36.645114300000003</v>
      </c>
      <c r="Q150" s="455">
        <v>0.19993175999999999</v>
      </c>
      <c r="R150" s="455">
        <v>2.1928842730000002</v>
      </c>
      <c r="S150" s="455">
        <v>5.9841108900000002</v>
      </c>
      <c r="T150" s="462"/>
      <c r="U150" s="455">
        <v>7.3265220099999997</v>
      </c>
      <c r="V150" s="462"/>
      <c r="W150" s="61"/>
      <c r="X150" s="87"/>
    </row>
    <row r="151" spans="1:24" ht="19.5" customHeight="1" x14ac:dyDescent="0.2">
      <c r="A151" s="508"/>
      <c r="B151" s="508"/>
      <c r="C151" s="508"/>
      <c r="D151" s="508"/>
      <c r="E151" s="508"/>
      <c r="F151" s="508"/>
      <c r="G151" s="508"/>
      <c r="H151" s="508"/>
      <c r="I151" s="508"/>
      <c r="J151" s="508"/>
      <c r="K151" s="503">
        <v>72.099999999999994</v>
      </c>
      <c r="L151" s="508"/>
      <c r="M151" s="569">
        <v>63.631539060000001</v>
      </c>
      <c r="N151" s="569">
        <v>12.385300000000001</v>
      </c>
      <c r="O151" s="570"/>
      <c r="P151" s="570"/>
      <c r="Q151" s="569">
        <v>1</v>
      </c>
      <c r="R151" s="569">
        <v>12.496998919999999</v>
      </c>
      <c r="S151" s="569">
        <v>47.1330144</v>
      </c>
      <c r="T151" s="508"/>
      <c r="U151" s="503">
        <v>29.117764099999999</v>
      </c>
      <c r="V151" s="508"/>
      <c r="W151" s="61"/>
      <c r="X151" s="87"/>
    </row>
    <row r="152" spans="1:24" ht="19.5" customHeight="1" x14ac:dyDescent="0.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87"/>
    </row>
    <row r="153" spans="1:24" ht="19.5" customHeight="1" x14ac:dyDescent="0.2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87"/>
    </row>
    <row r="154" spans="1:24" ht="19.5" customHeight="1" x14ac:dyDescent="0.2">
      <c r="A154" s="1226" t="s">
        <v>1512</v>
      </c>
      <c r="B154" s="1226"/>
      <c r="C154" s="1226"/>
      <c r="D154" s="1226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87"/>
    </row>
    <row r="155" spans="1:24" ht="19.5" customHeight="1" x14ac:dyDescent="0.2">
      <c r="A155" s="2" t="s">
        <v>1488</v>
      </c>
      <c r="B155" s="334" t="s">
        <v>1489</v>
      </c>
      <c r="C155" s="334" t="s">
        <v>1490</v>
      </c>
      <c r="D155" s="334" t="s">
        <v>1491</v>
      </c>
      <c r="E155" s="334" t="s">
        <v>1492</v>
      </c>
      <c r="F155" s="334" t="s">
        <v>1493</v>
      </c>
      <c r="G155" s="334" t="s">
        <v>1494</v>
      </c>
      <c r="H155" s="334" t="s">
        <v>1495</v>
      </c>
      <c r="I155" s="334" t="s">
        <v>1496</v>
      </c>
      <c r="J155" s="334" t="s">
        <v>1497</v>
      </c>
      <c r="K155" s="334" t="s">
        <v>1498</v>
      </c>
      <c r="L155" s="334" t="s">
        <v>1499</v>
      </c>
      <c r="M155" s="334" t="s">
        <v>1500</v>
      </c>
      <c r="N155" s="334" t="s">
        <v>1501</v>
      </c>
      <c r="O155" s="334" t="s">
        <v>1502</v>
      </c>
      <c r="P155" s="334" t="s">
        <v>1503</v>
      </c>
      <c r="Q155" s="334" t="s">
        <v>1504</v>
      </c>
      <c r="R155" s="334" t="s">
        <v>1505</v>
      </c>
      <c r="S155" s="334" t="s">
        <v>1506</v>
      </c>
      <c r="T155" s="334" t="s">
        <v>1507</v>
      </c>
      <c r="U155" s="334" t="s">
        <v>1508</v>
      </c>
      <c r="V155" s="334" t="s">
        <v>1509</v>
      </c>
      <c r="W155" s="61"/>
      <c r="X155" s="87"/>
    </row>
    <row r="156" spans="1:24" ht="19.5" customHeight="1" x14ac:dyDescent="0.2">
      <c r="A156" s="445">
        <v>1</v>
      </c>
      <c r="B156" s="445">
        <v>27602</v>
      </c>
      <c r="C156" s="445">
        <v>0</v>
      </c>
      <c r="D156" s="445">
        <v>0</v>
      </c>
      <c r="E156" s="571"/>
      <c r="F156" s="445">
        <v>27602</v>
      </c>
      <c r="G156" s="445">
        <v>0</v>
      </c>
      <c r="H156" s="445">
        <v>20910</v>
      </c>
      <c r="I156" s="445">
        <v>2068</v>
      </c>
      <c r="J156" s="445">
        <v>22978</v>
      </c>
      <c r="K156" s="445">
        <v>3.3</v>
      </c>
      <c r="L156" s="445">
        <v>0</v>
      </c>
      <c r="M156" s="445">
        <v>3.3</v>
      </c>
      <c r="N156" s="445">
        <v>7.4922107093688899</v>
      </c>
      <c r="O156" s="445">
        <v>83.247590754293199</v>
      </c>
      <c r="P156" s="445">
        <v>8.9999129602228205</v>
      </c>
      <c r="Q156" s="445">
        <v>6.6558968830967999E-2</v>
      </c>
      <c r="R156" s="445">
        <v>0.49867381907992803</v>
      </c>
      <c r="S156" s="445">
        <v>5.5408737982681799</v>
      </c>
      <c r="T156" s="445">
        <v>46.925326616278902</v>
      </c>
      <c r="U156" s="445">
        <v>0.59902492620089498</v>
      </c>
      <c r="V156" s="572">
        <v>28.703476363965901</v>
      </c>
      <c r="W156" s="61"/>
      <c r="X156" s="87"/>
    </row>
    <row r="157" spans="1:24" ht="19.5" customHeight="1" x14ac:dyDescent="0.2">
      <c r="A157" s="455">
        <v>2</v>
      </c>
      <c r="B157" s="455">
        <v>47504</v>
      </c>
      <c r="C157" s="455">
        <v>0</v>
      </c>
      <c r="D157" s="455">
        <v>2896</v>
      </c>
      <c r="E157" s="462"/>
      <c r="F157" s="455">
        <v>47504</v>
      </c>
      <c r="G157" s="455">
        <v>5.7460317460317496</v>
      </c>
      <c r="H157" s="455">
        <v>10096</v>
      </c>
      <c r="I157" s="455">
        <v>6579</v>
      </c>
      <c r="J157" s="455">
        <v>16675</v>
      </c>
      <c r="K157" s="455">
        <v>11.7</v>
      </c>
      <c r="L157" s="455">
        <v>0.67228571428571404</v>
      </c>
      <c r="M157" s="455">
        <v>11.0277142857143</v>
      </c>
      <c r="N157" s="455">
        <v>13.8493600538902</v>
      </c>
      <c r="O157" s="455">
        <v>35.102307174132697</v>
      </c>
      <c r="P157" s="455">
        <v>39.4542728635682</v>
      </c>
      <c r="Q157" s="455">
        <v>0.22242220952111399</v>
      </c>
      <c r="R157" s="455">
        <v>3.0804052636397201</v>
      </c>
      <c r="S157" s="455">
        <v>7.8075327209594603</v>
      </c>
      <c r="T157" s="462"/>
      <c r="U157" s="455">
        <v>8.7755065453637897</v>
      </c>
      <c r="V157" s="462"/>
      <c r="W157" s="61"/>
      <c r="X157" s="87"/>
    </row>
    <row r="158" spans="1:24" ht="19.5" customHeight="1" x14ac:dyDescent="0.2">
      <c r="A158" s="455">
        <v>3</v>
      </c>
      <c r="B158" s="455">
        <v>39555</v>
      </c>
      <c r="C158" s="455">
        <v>0</v>
      </c>
      <c r="D158" s="455">
        <v>2868</v>
      </c>
      <c r="E158" s="462"/>
      <c r="F158" s="455">
        <v>39555</v>
      </c>
      <c r="G158" s="455">
        <v>6.7604836998797797</v>
      </c>
      <c r="H158" s="455">
        <v>10076</v>
      </c>
      <c r="I158" s="455">
        <v>5111</v>
      </c>
      <c r="J158" s="455">
        <v>15187</v>
      </c>
      <c r="K158" s="455">
        <v>17.100000000000001</v>
      </c>
      <c r="L158" s="455">
        <v>1.1560427126794399</v>
      </c>
      <c r="M158" s="455">
        <v>15.9439572873206</v>
      </c>
      <c r="N158" s="455">
        <v>12.9212488939451</v>
      </c>
      <c r="O158" s="455">
        <v>38.394640374162599</v>
      </c>
      <c r="P158" s="455">
        <v>33.653782840587297</v>
      </c>
      <c r="Q158" s="455">
        <v>0.32157980488759202</v>
      </c>
      <c r="R158" s="455">
        <v>4.1552126982188904</v>
      </c>
      <c r="S158" s="455">
        <v>12.3469409602525</v>
      </c>
      <c r="T158" s="462"/>
      <c r="U158" s="455">
        <v>10.8223769196055</v>
      </c>
      <c r="V158" s="462"/>
      <c r="W158" s="61"/>
      <c r="X158" s="87"/>
    </row>
    <row r="159" spans="1:24" ht="19.5" customHeight="1" x14ac:dyDescent="0.2">
      <c r="A159" s="455">
        <v>4</v>
      </c>
      <c r="B159" s="455">
        <v>29141</v>
      </c>
      <c r="C159" s="455">
        <v>0</v>
      </c>
      <c r="D159" s="455">
        <v>4515</v>
      </c>
      <c r="E159" s="462"/>
      <c r="F159" s="455">
        <v>29141</v>
      </c>
      <c r="G159" s="455">
        <v>13.415141430948401</v>
      </c>
      <c r="H159" s="455">
        <v>12416</v>
      </c>
      <c r="I159" s="455">
        <v>3470</v>
      </c>
      <c r="J159" s="455">
        <v>15886</v>
      </c>
      <c r="K159" s="455">
        <v>22.3</v>
      </c>
      <c r="L159" s="455">
        <v>2.9915765391015001</v>
      </c>
      <c r="M159" s="455">
        <v>19.308423460898499</v>
      </c>
      <c r="N159" s="455">
        <v>11.9076215641193</v>
      </c>
      <c r="O159" s="455">
        <v>54.514258261555902</v>
      </c>
      <c r="P159" s="455">
        <v>21.843132317764098</v>
      </c>
      <c r="Q159" s="455">
        <v>0.389439016760326</v>
      </c>
      <c r="R159" s="455">
        <v>4.6372924338846602</v>
      </c>
      <c r="S159" s="455">
        <v>21.2299791367988</v>
      </c>
      <c r="T159" s="462"/>
      <c r="U159" s="455">
        <v>8.5065679727957306</v>
      </c>
      <c r="V159" s="462"/>
      <c r="W159" s="61"/>
      <c r="X159" s="87"/>
    </row>
    <row r="160" spans="1:24" ht="19.5" customHeight="1" x14ac:dyDescent="0.2">
      <c r="A160" s="462"/>
      <c r="B160" s="462"/>
      <c r="C160" s="462"/>
      <c r="D160" s="462"/>
      <c r="E160" s="462"/>
      <c r="F160" s="462"/>
      <c r="G160" s="462"/>
      <c r="H160" s="462"/>
      <c r="I160" s="462"/>
      <c r="J160" s="462"/>
      <c r="K160" s="563">
        <v>54.4</v>
      </c>
      <c r="L160" s="564"/>
      <c r="M160" s="563">
        <v>49.580095033933397</v>
      </c>
      <c r="N160" s="563">
        <v>9.2340882442647008</v>
      </c>
      <c r="O160" s="564"/>
      <c r="P160" s="564"/>
      <c r="Q160" s="563">
        <v>1</v>
      </c>
      <c r="R160" s="563">
        <v>12.3715842148232</v>
      </c>
      <c r="S160" s="563">
        <v>46.925326616278902</v>
      </c>
      <c r="T160" s="564"/>
      <c r="U160" s="563">
        <v>28.703476363965901</v>
      </c>
      <c r="V160" s="462"/>
      <c r="W160" s="61"/>
      <c r="X160" s="87"/>
    </row>
    <row r="161" spans="1:24" ht="19.5" customHeight="1" x14ac:dyDescent="0.2">
      <c r="A161" s="462"/>
      <c r="B161" s="462"/>
      <c r="C161" s="462"/>
      <c r="D161" s="462"/>
      <c r="E161" s="462"/>
      <c r="F161" s="462"/>
      <c r="G161" s="462"/>
      <c r="H161" s="462"/>
      <c r="I161" s="462"/>
      <c r="J161" s="462"/>
      <c r="K161" s="462"/>
      <c r="L161" s="462"/>
      <c r="M161" s="462"/>
      <c r="N161" s="462"/>
      <c r="O161" s="462"/>
      <c r="P161" s="462"/>
      <c r="Q161" s="462"/>
      <c r="R161" s="462"/>
      <c r="S161" s="462"/>
      <c r="T161" s="462"/>
      <c r="U161" s="462"/>
      <c r="V161" s="462"/>
      <c r="W161" s="61"/>
      <c r="X161" s="87"/>
    </row>
    <row r="162" spans="1:24" ht="19.5" customHeight="1" x14ac:dyDescent="0.2">
      <c r="A162" s="565"/>
      <c r="B162" s="565"/>
      <c r="C162" s="565"/>
      <c r="D162" s="565"/>
      <c r="E162" s="565"/>
      <c r="F162" s="565"/>
      <c r="G162" s="565"/>
      <c r="H162" s="565"/>
      <c r="I162" s="565"/>
      <c r="J162" s="565"/>
      <c r="K162" s="565"/>
      <c r="L162" s="565"/>
      <c r="M162" s="565"/>
      <c r="N162" s="565"/>
      <c r="O162" s="565"/>
      <c r="P162" s="565"/>
      <c r="Q162" s="565"/>
      <c r="R162" s="565"/>
      <c r="S162" s="565"/>
      <c r="T162" s="565"/>
      <c r="U162" s="565"/>
      <c r="V162" s="565"/>
      <c r="W162" s="61"/>
      <c r="X162" s="87"/>
    </row>
    <row r="163" spans="1:24" ht="19.5" customHeight="1" x14ac:dyDescent="0.2">
      <c r="A163" s="455">
        <v>1</v>
      </c>
      <c r="B163" s="455">
        <v>24055</v>
      </c>
      <c r="C163" s="455">
        <v>0</v>
      </c>
      <c r="D163" s="455">
        <v>1099</v>
      </c>
      <c r="E163" s="462"/>
      <c r="F163" s="455">
        <v>24055</v>
      </c>
      <c r="G163" s="455">
        <v>4.36908642760595</v>
      </c>
      <c r="H163" s="455">
        <v>16963</v>
      </c>
      <c r="I163" s="455">
        <v>2658</v>
      </c>
      <c r="J163" s="455">
        <v>19621</v>
      </c>
      <c r="K163" s="455">
        <v>9.4</v>
      </c>
      <c r="L163" s="455">
        <v>0.41069412419495899</v>
      </c>
      <c r="M163" s="455">
        <v>8.9893058758050408</v>
      </c>
      <c r="N163" s="455">
        <v>11.049677821658699</v>
      </c>
      <c r="O163" s="455">
        <v>81.567241737684498</v>
      </c>
      <c r="P163" s="455">
        <v>13.5467101574843</v>
      </c>
      <c r="Q163" s="455">
        <v>0.13208947258897599</v>
      </c>
      <c r="R163" s="455">
        <v>1.4595461157409999</v>
      </c>
      <c r="S163" s="455">
        <v>10.774173941668201</v>
      </c>
      <c r="T163" s="455">
        <v>43.3770877475867</v>
      </c>
      <c r="U163" s="455">
        <v>1.78937780001782</v>
      </c>
      <c r="V163" s="562">
        <v>22.288433672473701</v>
      </c>
      <c r="W163" s="61"/>
      <c r="X163" s="87"/>
    </row>
    <row r="164" spans="1:24" ht="19.5" customHeight="1" x14ac:dyDescent="0.2">
      <c r="A164" s="455">
        <v>2</v>
      </c>
      <c r="B164" s="455">
        <v>39700</v>
      </c>
      <c r="C164" s="455">
        <v>0</v>
      </c>
      <c r="D164" s="455">
        <v>3842</v>
      </c>
      <c r="E164" s="462"/>
      <c r="F164" s="455">
        <v>39700</v>
      </c>
      <c r="G164" s="455">
        <v>8.8236645078315199</v>
      </c>
      <c r="H164" s="455">
        <v>14176</v>
      </c>
      <c r="I164" s="455">
        <v>7879</v>
      </c>
      <c r="J164" s="455">
        <v>22055</v>
      </c>
      <c r="K164" s="455">
        <v>17.5</v>
      </c>
      <c r="L164" s="455">
        <v>1.5441412888705199</v>
      </c>
      <c r="M164" s="455">
        <v>15.955858711129499</v>
      </c>
      <c r="N164" s="455">
        <v>19.846347607052898</v>
      </c>
      <c r="O164" s="455">
        <v>55.554156171284603</v>
      </c>
      <c r="P164" s="455">
        <v>35.724325549762</v>
      </c>
      <c r="Q164" s="455">
        <v>0.23445647427906199</v>
      </c>
      <c r="R164" s="455">
        <v>4.6531046872663202</v>
      </c>
      <c r="S164" s="455">
        <v>13.025031587467801</v>
      </c>
      <c r="T164" s="462"/>
      <c r="U164" s="455">
        <v>8.3757994143945993</v>
      </c>
      <c r="V164" s="462"/>
      <c r="W164" s="61"/>
      <c r="X164" s="87"/>
    </row>
    <row r="165" spans="1:24" ht="19.5" customHeight="1" x14ac:dyDescent="0.2">
      <c r="A165" s="455">
        <v>3</v>
      </c>
      <c r="B165" s="455">
        <v>42716</v>
      </c>
      <c r="C165" s="455">
        <v>580</v>
      </c>
      <c r="D165" s="455">
        <v>5002</v>
      </c>
      <c r="E165" s="462"/>
      <c r="F165" s="455">
        <v>42136</v>
      </c>
      <c r="G165" s="455">
        <v>10.611396325682</v>
      </c>
      <c r="H165" s="455">
        <v>6939</v>
      </c>
      <c r="I165" s="455">
        <v>1901</v>
      </c>
      <c r="J165" s="455">
        <v>8840</v>
      </c>
      <c r="K165" s="455">
        <v>7.9</v>
      </c>
      <c r="L165" s="455">
        <v>0.83830030972888103</v>
      </c>
      <c r="M165" s="455">
        <v>7.0616996902711202</v>
      </c>
      <c r="N165" s="455">
        <v>4.5115815454718096</v>
      </c>
      <c r="O165" s="455">
        <v>20.979684830074</v>
      </c>
      <c r="P165" s="455">
        <v>21.5045248868778</v>
      </c>
      <c r="Q165" s="455">
        <v>0.103765096054884</v>
      </c>
      <c r="R165" s="455">
        <v>0.46814469242532403</v>
      </c>
      <c r="S165" s="455">
        <v>2.17695901159383</v>
      </c>
      <c r="T165" s="462"/>
      <c r="U165" s="455">
        <v>2.2314190905015199</v>
      </c>
      <c r="V165" s="462"/>
      <c r="W165" s="61"/>
      <c r="X165" s="87"/>
    </row>
    <row r="166" spans="1:24" ht="19.5" customHeight="1" x14ac:dyDescent="0.2">
      <c r="A166" s="455">
        <v>4</v>
      </c>
      <c r="B166" s="455">
        <v>34915</v>
      </c>
      <c r="C166" s="455">
        <v>0</v>
      </c>
      <c r="D166" s="455">
        <v>5862</v>
      </c>
      <c r="E166" s="462"/>
      <c r="F166" s="455">
        <v>34915</v>
      </c>
      <c r="G166" s="455">
        <v>14.375751036123299</v>
      </c>
      <c r="H166" s="455">
        <v>9328</v>
      </c>
      <c r="I166" s="455">
        <v>2142</v>
      </c>
      <c r="J166" s="455">
        <v>11470</v>
      </c>
      <c r="K166" s="455">
        <v>42.1</v>
      </c>
      <c r="L166" s="455">
        <v>6.0521911862079101</v>
      </c>
      <c r="M166" s="455">
        <v>36.047808813792102</v>
      </c>
      <c r="N166" s="455">
        <v>6.1348990405269896</v>
      </c>
      <c r="O166" s="455">
        <v>32.851210081626803</v>
      </c>
      <c r="P166" s="455">
        <v>18.674803836094199</v>
      </c>
      <c r="Q166" s="455">
        <v>0.52968895707707797</v>
      </c>
      <c r="R166" s="455">
        <v>3.2495882745499101</v>
      </c>
      <c r="S166" s="455">
        <v>17.400923206856898</v>
      </c>
      <c r="T166" s="462"/>
      <c r="U166" s="455">
        <v>9.8918373675597309</v>
      </c>
      <c r="V166" s="462"/>
      <c r="W166" s="61"/>
      <c r="X166" s="87"/>
    </row>
    <row r="167" spans="1:24" ht="19.5" customHeight="1" x14ac:dyDescent="0.2">
      <c r="A167" s="462"/>
      <c r="B167" s="462"/>
      <c r="C167" s="462"/>
      <c r="D167" s="462"/>
      <c r="E167" s="462"/>
      <c r="F167" s="462"/>
      <c r="G167" s="462"/>
      <c r="H167" s="462"/>
      <c r="I167" s="462"/>
      <c r="J167" s="462"/>
      <c r="K167" s="563">
        <v>76.900000000000006</v>
      </c>
      <c r="L167" s="564"/>
      <c r="M167" s="563">
        <v>68.054673090997696</v>
      </c>
      <c r="N167" s="563">
        <v>8.3085012029420806</v>
      </c>
      <c r="O167" s="564"/>
      <c r="P167" s="564"/>
      <c r="Q167" s="563">
        <v>1</v>
      </c>
      <c r="R167" s="563">
        <v>9.8303837699825607</v>
      </c>
      <c r="S167" s="563">
        <v>43.3770877475867</v>
      </c>
      <c r="T167" s="564"/>
      <c r="U167" s="563">
        <v>22.288433672473701</v>
      </c>
      <c r="V167" s="462"/>
      <c r="W167" s="61"/>
      <c r="X167" s="87"/>
    </row>
    <row r="168" spans="1:24" ht="19.5" customHeight="1" x14ac:dyDescent="0.2">
      <c r="A168" s="492"/>
      <c r="B168" s="492"/>
      <c r="C168" s="492"/>
      <c r="D168" s="492"/>
      <c r="E168" s="492"/>
      <c r="F168" s="492"/>
      <c r="G168" s="492"/>
      <c r="H168" s="492"/>
      <c r="I168" s="492"/>
      <c r="J168" s="492"/>
      <c r="K168" s="492"/>
      <c r="L168" s="492"/>
      <c r="M168" s="492"/>
      <c r="N168" s="492"/>
      <c r="O168" s="492"/>
      <c r="P168" s="492"/>
      <c r="Q168" s="492"/>
      <c r="R168" s="492"/>
      <c r="S168" s="492"/>
      <c r="T168" s="492"/>
      <c r="U168" s="492"/>
      <c r="V168" s="492"/>
      <c r="W168" s="61"/>
      <c r="X168" s="87"/>
    </row>
    <row r="169" spans="1:24" ht="19.5" customHeight="1" x14ac:dyDescent="0.2">
      <c r="A169" s="462"/>
      <c r="B169" s="462"/>
      <c r="C169" s="462"/>
      <c r="D169" s="462"/>
      <c r="E169" s="462"/>
      <c r="F169" s="462"/>
      <c r="G169" s="462"/>
      <c r="H169" s="462"/>
      <c r="I169" s="462"/>
      <c r="J169" s="462"/>
      <c r="K169" s="462"/>
      <c r="L169" s="462"/>
      <c r="M169" s="462"/>
      <c r="N169" s="462"/>
      <c r="O169" s="462"/>
      <c r="P169" s="462"/>
      <c r="Q169" s="462"/>
      <c r="R169" s="462"/>
      <c r="S169" s="462"/>
      <c r="T169" s="462"/>
      <c r="U169" s="462"/>
      <c r="V169" s="462"/>
      <c r="W169" s="61"/>
      <c r="X169" s="87"/>
    </row>
    <row r="170" spans="1:24" ht="19.5" customHeight="1" x14ac:dyDescent="0.2">
      <c r="A170" s="455">
        <v>1</v>
      </c>
      <c r="B170" s="455">
        <v>27843</v>
      </c>
      <c r="C170" s="455">
        <v>0</v>
      </c>
      <c r="D170" s="455">
        <v>0</v>
      </c>
      <c r="E170" s="462"/>
      <c r="F170" s="455">
        <v>27843</v>
      </c>
      <c r="G170" s="455">
        <v>0</v>
      </c>
      <c r="H170" s="455">
        <v>16494</v>
      </c>
      <c r="I170" s="455">
        <v>2816</v>
      </c>
      <c r="J170" s="455">
        <v>15726</v>
      </c>
      <c r="K170" s="455">
        <v>4.5999999999999996</v>
      </c>
      <c r="L170" s="455">
        <v>0</v>
      </c>
      <c r="M170" s="455">
        <v>4.5999999999999996</v>
      </c>
      <c r="N170" s="455">
        <v>10.113852673921601</v>
      </c>
      <c r="O170" s="455">
        <v>56.480982652731399</v>
      </c>
      <c r="P170" s="455">
        <v>17.906651405316001</v>
      </c>
      <c r="Q170" s="455">
        <v>9.1417478632030896E-2</v>
      </c>
      <c r="R170" s="455">
        <v>0.92458291070573895</v>
      </c>
      <c r="S170" s="455">
        <v>5.1633490247721801</v>
      </c>
      <c r="T170" s="455">
        <v>39.307884237300797</v>
      </c>
      <c r="U170" s="455">
        <v>1.63698092221671</v>
      </c>
      <c r="V170" s="562">
        <v>26.513561448404602</v>
      </c>
      <c r="W170" s="61"/>
      <c r="X170" s="87"/>
    </row>
    <row r="171" spans="1:24" ht="19.5" customHeight="1" x14ac:dyDescent="0.2">
      <c r="A171" s="455">
        <v>2</v>
      </c>
      <c r="B171" s="455">
        <v>24462</v>
      </c>
      <c r="C171" s="455">
        <v>0</v>
      </c>
      <c r="D171" s="455">
        <v>3839</v>
      </c>
      <c r="E171" s="462"/>
      <c r="F171" s="455">
        <v>24462</v>
      </c>
      <c r="G171" s="455">
        <v>13.564891699939899</v>
      </c>
      <c r="H171" s="455">
        <v>11231</v>
      </c>
      <c r="I171" s="455">
        <v>1915</v>
      </c>
      <c r="J171" s="455">
        <v>11773</v>
      </c>
      <c r="K171" s="455">
        <v>21.9</v>
      </c>
      <c r="L171" s="455">
        <v>2.97071128228685</v>
      </c>
      <c r="M171" s="455">
        <v>18.929288717713199</v>
      </c>
      <c r="N171" s="455">
        <v>7.8284686452456897</v>
      </c>
      <c r="O171" s="455">
        <v>48.127708282233698</v>
      </c>
      <c r="P171" s="455">
        <v>16.2660324471248</v>
      </c>
      <c r="Q171" s="455">
        <v>0.37618866236328002</v>
      </c>
      <c r="R171" s="455">
        <v>2.9449811480078498</v>
      </c>
      <c r="S171" s="455">
        <v>18.105098201303601</v>
      </c>
      <c r="T171" s="462"/>
      <c r="U171" s="455">
        <v>6.1190969882415702</v>
      </c>
      <c r="V171" s="462"/>
      <c r="W171" s="61"/>
      <c r="X171" s="87"/>
    </row>
    <row r="172" spans="1:24" ht="19.5" customHeight="1" x14ac:dyDescent="0.2">
      <c r="A172" s="455">
        <v>3</v>
      </c>
      <c r="B172" s="455">
        <v>27282</v>
      </c>
      <c r="C172" s="455">
        <v>0</v>
      </c>
      <c r="D172" s="455">
        <v>5743</v>
      </c>
      <c r="E172" s="462"/>
      <c r="F172" s="455">
        <v>27282</v>
      </c>
      <c r="G172" s="455">
        <v>17.3898561695685</v>
      </c>
      <c r="H172" s="455">
        <v>1064</v>
      </c>
      <c r="I172" s="455">
        <v>1622</v>
      </c>
      <c r="J172" s="455">
        <v>9309</v>
      </c>
      <c r="K172" s="455">
        <v>15.8</v>
      </c>
      <c r="L172" s="455">
        <v>2.7475972747918198</v>
      </c>
      <c r="M172" s="455">
        <v>13.0524027252082</v>
      </c>
      <c r="N172" s="455">
        <v>5.9453119272780599</v>
      </c>
      <c r="O172" s="455">
        <v>34.121398724433703</v>
      </c>
      <c r="P172" s="455">
        <v>17.423998281233199</v>
      </c>
      <c r="Q172" s="455">
        <v>0.25939516244095201</v>
      </c>
      <c r="R172" s="455">
        <v>1.5421851531384201</v>
      </c>
      <c r="S172" s="455">
        <v>8.8509257648369797</v>
      </c>
      <c r="T172" s="462"/>
      <c r="U172" s="455">
        <v>4.5197008645313597</v>
      </c>
      <c r="V172" s="462"/>
      <c r="W172" s="61"/>
      <c r="X172" s="87"/>
    </row>
    <row r="173" spans="1:24" ht="19.5" customHeight="1" x14ac:dyDescent="0.2">
      <c r="A173" s="455">
        <v>4</v>
      </c>
      <c r="B173" s="455">
        <v>38448</v>
      </c>
      <c r="C173" s="455">
        <v>0</v>
      </c>
      <c r="D173" s="455">
        <v>6614</v>
      </c>
      <c r="E173" s="462"/>
      <c r="F173" s="455">
        <v>38448</v>
      </c>
      <c r="G173" s="455">
        <v>14.6775553681594</v>
      </c>
      <c r="H173" s="455">
        <v>5724</v>
      </c>
      <c r="I173" s="455">
        <v>5280</v>
      </c>
      <c r="J173" s="455">
        <v>10124</v>
      </c>
      <c r="K173" s="455">
        <v>16.100000000000001</v>
      </c>
      <c r="L173" s="455">
        <v>2.3630864142736701</v>
      </c>
      <c r="M173" s="455">
        <v>13.736913585726301</v>
      </c>
      <c r="N173" s="455">
        <v>13.732833957553099</v>
      </c>
      <c r="O173" s="455">
        <v>26.3316687473991</v>
      </c>
      <c r="P173" s="455">
        <v>52.153299091268302</v>
      </c>
      <c r="Q173" s="455">
        <v>0.27299869656373699</v>
      </c>
      <c r="R173" s="455">
        <v>3.7490457705382201</v>
      </c>
      <c r="S173" s="455">
        <v>7.1885112463880496</v>
      </c>
      <c r="T173" s="462"/>
      <c r="U173" s="455">
        <v>14.237782673414999</v>
      </c>
      <c r="V173" s="462"/>
      <c r="W173" s="61"/>
      <c r="X173" s="87"/>
    </row>
    <row r="174" spans="1:24" ht="19.5" customHeight="1" x14ac:dyDescent="0.2">
      <c r="A174" s="462"/>
      <c r="B174" s="462"/>
      <c r="C174" s="462"/>
      <c r="D174" s="462"/>
      <c r="E174" s="462"/>
      <c r="F174" s="462"/>
      <c r="G174" s="462"/>
      <c r="H174" s="462"/>
      <c r="I174" s="462"/>
      <c r="J174" s="462"/>
      <c r="K174" s="563">
        <v>58.4</v>
      </c>
      <c r="L174" s="564"/>
      <c r="M174" s="563">
        <v>50.318605028647703</v>
      </c>
      <c r="N174" s="563">
        <v>7.5240934407996898</v>
      </c>
      <c r="O174" s="564"/>
      <c r="P174" s="564"/>
      <c r="Q174" s="563">
        <v>1</v>
      </c>
      <c r="R174" s="563">
        <v>9.1607949823902306</v>
      </c>
      <c r="S174" s="563">
        <v>39.307884237300797</v>
      </c>
      <c r="T174" s="564"/>
      <c r="U174" s="563">
        <v>26.513561448404602</v>
      </c>
      <c r="V174" s="462"/>
      <c r="W174" s="61"/>
      <c r="X174" s="87"/>
    </row>
    <row r="175" spans="1:24" ht="19.5" customHeight="1" x14ac:dyDescent="0.2">
      <c r="A175" s="462"/>
      <c r="B175" s="462"/>
      <c r="C175" s="462"/>
      <c r="D175" s="462"/>
      <c r="E175" s="462"/>
      <c r="F175" s="462"/>
      <c r="G175" s="462"/>
      <c r="H175" s="462"/>
      <c r="I175" s="462"/>
      <c r="J175" s="462"/>
      <c r="K175" s="462"/>
      <c r="L175" s="462"/>
      <c r="M175" s="462"/>
      <c r="N175" s="462"/>
      <c r="O175" s="462"/>
      <c r="P175" s="462"/>
      <c r="Q175" s="462"/>
      <c r="R175" s="462"/>
      <c r="S175" s="462"/>
      <c r="T175" s="462"/>
      <c r="U175" s="462"/>
      <c r="V175" s="462"/>
      <c r="W175" s="61"/>
      <c r="X175" s="87"/>
    </row>
    <row r="176" spans="1:24" ht="19.5" customHeight="1" x14ac:dyDescent="0.2">
      <c r="A176" s="565"/>
      <c r="B176" s="565"/>
      <c r="C176" s="565"/>
      <c r="D176" s="565"/>
      <c r="E176" s="565"/>
      <c r="F176" s="565"/>
      <c r="G176" s="565"/>
      <c r="H176" s="565"/>
      <c r="I176" s="565"/>
      <c r="J176" s="565"/>
      <c r="K176" s="565"/>
      <c r="L176" s="565"/>
      <c r="M176" s="565"/>
      <c r="N176" s="565"/>
      <c r="O176" s="565"/>
      <c r="P176" s="565"/>
      <c r="Q176" s="565"/>
      <c r="R176" s="565"/>
      <c r="S176" s="565"/>
      <c r="T176" s="565"/>
      <c r="U176" s="565"/>
      <c r="V176" s="565"/>
      <c r="W176" s="61"/>
      <c r="X176" s="87"/>
    </row>
    <row r="177" spans="1:24" ht="19.5" customHeight="1" x14ac:dyDescent="0.2">
      <c r="A177" s="455">
        <v>1</v>
      </c>
      <c r="B177" s="455">
        <v>35347</v>
      </c>
      <c r="C177" s="455">
        <v>0</v>
      </c>
      <c r="D177" s="455">
        <v>2712</v>
      </c>
      <c r="E177" s="462"/>
      <c r="F177" s="455">
        <v>35347</v>
      </c>
      <c r="G177" s="455">
        <v>7.12577839669986</v>
      </c>
      <c r="H177" s="455">
        <v>21902</v>
      </c>
      <c r="I177" s="455">
        <v>6329</v>
      </c>
      <c r="J177" s="455">
        <v>21547</v>
      </c>
      <c r="K177" s="455">
        <v>10.6</v>
      </c>
      <c r="L177" s="455">
        <v>0.75533251005018498</v>
      </c>
      <c r="M177" s="455">
        <v>9.8446674899498099</v>
      </c>
      <c r="N177" s="455">
        <v>17.905338501145799</v>
      </c>
      <c r="O177" s="455">
        <v>60.958497185051101</v>
      </c>
      <c r="P177" s="455">
        <v>29.3729985612846</v>
      </c>
      <c r="Q177" s="455">
        <v>0.12860441875977099</v>
      </c>
      <c r="R177" s="455">
        <v>2.3027056506368</v>
      </c>
      <c r="S177" s="455">
        <v>7.8395320989526098</v>
      </c>
      <c r="T177" s="455">
        <v>47.083911808651997</v>
      </c>
      <c r="U177" s="455">
        <v>3.77749740720559</v>
      </c>
      <c r="V177" s="562">
        <v>25.3235525727324</v>
      </c>
      <c r="W177" s="61"/>
      <c r="X177" s="87"/>
    </row>
    <row r="178" spans="1:24" ht="19.5" customHeight="1" x14ac:dyDescent="0.2">
      <c r="A178" s="455">
        <v>2</v>
      </c>
      <c r="B178" s="455">
        <v>26637</v>
      </c>
      <c r="C178" s="455">
        <v>0</v>
      </c>
      <c r="D178" s="455">
        <v>3783</v>
      </c>
      <c r="E178" s="462"/>
      <c r="F178" s="455">
        <v>26637</v>
      </c>
      <c r="G178" s="455">
        <v>12.435897435897401</v>
      </c>
      <c r="H178" s="455">
        <v>19655</v>
      </c>
      <c r="I178" s="455">
        <v>4354</v>
      </c>
      <c r="J178" s="455">
        <v>24009</v>
      </c>
      <c r="K178" s="455">
        <v>25.2</v>
      </c>
      <c r="L178" s="455">
        <v>3.1338461538461502</v>
      </c>
      <c r="M178" s="455">
        <v>22.066153846153799</v>
      </c>
      <c r="N178" s="455">
        <v>16.3456845740887</v>
      </c>
      <c r="O178" s="455">
        <v>90.134024101813296</v>
      </c>
      <c r="P178" s="455">
        <v>18.134866091882198</v>
      </c>
      <c r="Q178" s="455">
        <v>0.28825807398221798</v>
      </c>
      <c r="R178" s="455">
        <v>4.7117755532476604</v>
      </c>
      <c r="S178" s="455">
        <v>25.981860187855499</v>
      </c>
      <c r="T178" s="462"/>
      <c r="U178" s="455">
        <v>5.2275215715714003</v>
      </c>
      <c r="V178" s="462"/>
      <c r="W178" s="61"/>
      <c r="X178" s="87"/>
    </row>
    <row r="179" spans="1:24" ht="19.5" customHeight="1" x14ac:dyDescent="0.2">
      <c r="A179" s="455">
        <v>3</v>
      </c>
      <c r="B179" s="455">
        <v>29052</v>
      </c>
      <c r="C179" s="455">
        <v>0</v>
      </c>
      <c r="D179" s="455">
        <v>5190</v>
      </c>
      <c r="E179" s="462"/>
      <c r="F179" s="455">
        <v>29052</v>
      </c>
      <c r="G179" s="455">
        <v>15.156824951813601</v>
      </c>
      <c r="H179" s="455">
        <v>5557</v>
      </c>
      <c r="I179" s="455">
        <v>2954</v>
      </c>
      <c r="J179" s="455">
        <v>8511</v>
      </c>
      <c r="K179" s="455">
        <v>10.1</v>
      </c>
      <c r="L179" s="455">
        <v>1.53083932013317</v>
      </c>
      <c r="M179" s="455">
        <v>8.5691606798668296</v>
      </c>
      <c r="N179" s="455">
        <v>10.167974666115899</v>
      </c>
      <c r="O179" s="455">
        <v>29.2957455596861</v>
      </c>
      <c r="P179" s="455">
        <v>34.708024908941397</v>
      </c>
      <c r="Q179" s="455">
        <v>0.111942016286319</v>
      </c>
      <c r="R179" s="455">
        <v>1.1382235856732299</v>
      </c>
      <c r="S179" s="455">
        <v>3.2794248265622299</v>
      </c>
      <c r="T179" s="462"/>
      <c r="U179" s="455">
        <v>3.8852862896226701</v>
      </c>
      <c r="V179" s="462"/>
      <c r="W179" s="61"/>
      <c r="X179" s="87"/>
    </row>
    <row r="180" spans="1:24" ht="19.5" customHeight="1" x14ac:dyDescent="0.2">
      <c r="A180" s="455">
        <v>4</v>
      </c>
      <c r="B180" s="455">
        <v>34380</v>
      </c>
      <c r="C180" s="455">
        <v>0</v>
      </c>
      <c r="D180" s="455">
        <v>4699</v>
      </c>
      <c r="E180" s="462"/>
      <c r="F180" s="455">
        <v>34380</v>
      </c>
      <c r="G180" s="455">
        <v>12.0243609099516</v>
      </c>
      <c r="H180" s="455">
        <v>5362</v>
      </c>
      <c r="I180" s="455">
        <v>1922</v>
      </c>
      <c r="J180" s="455">
        <v>7284</v>
      </c>
      <c r="K180" s="455">
        <v>41</v>
      </c>
      <c r="L180" s="455">
        <v>4.9299879730801699</v>
      </c>
      <c r="M180" s="455">
        <v>36.070012026919798</v>
      </c>
      <c r="N180" s="455">
        <v>5.5904595695171597</v>
      </c>
      <c r="O180" s="455">
        <v>21.186736474694602</v>
      </c>
      <c r="P180" s="455">
        <v>26.3866007688083</v>
      </c>
      <c r="Q180" s="455">
        <v>0.471195490971692</v>
      </c>
      <c r="R180" s="455">
        <v>2.6341993416160299</v>
      </c>
      <c r="S180" s="455">
        <v>9.9830946952815793</v>
      </c>
      <c r="T180" s="462"/>
      <c r="U180" s="455">
        <v>12.433247304332699</v>
      </c>
      <c r="V180" s="462"/>
      <c r="W180" s="61"/>
      <c r="X180" s="87"/>
    </row>
    <row r="181" spans="1:24" ht="19.5" customHeight="1" x14ac:dyDescent="0.2">
      <c r="A181" s="462"/>
      <c r="B181" s="462"/>
      <c r="C181" s="462"/>
      <c r="D181" s="462"/>
      <c r="E181" s="462"/>
      <c r="F181" s="462"/>
      <c r="G181" s="462"/>
      <c r="H181" s="462"/>
      <c r="I181" s="462"/>
      <c r="J181" s="462"/>
      <c r="K181" s="563">
        <v>86.9</v>
      </c>
      <c r="L181" s="564"/>
      <c r="M181" s="563">
        <v>76.549994042890305</v>
      </c>
      <c r="N181" s="563">
        <v>10.0018914621735</v>
      </c>
      <c r="O181" s="564"/>
      <c r="P181" s="564"/>
      <c r="Q181" s="563">
        <v>1</v>
      </c>
      <c r="R181" s="563">
        <v>10.786904131173699</v>
      </c>
      <c r="S181" s="563">
        <v>47.083911808651997</v>
      </c>
      <c r="T181" s="564"/>
      <c r="U181" s="563">
        <v>25.3235525727324</v>
      </c>
      <c r="V181" s="462"/>
      <c r="W181" s="61"/>
      <c r="X181" s="87"/>
    </row>
    <row r="182" spans="1:24" ht="19.5" customHeight="1" x14ac:dyDescent="0.2">
      <c r="A182" s="492"/>
      <c r="B182" s="492"/>
      <c r="C182" s="492"/>
      <c r="D182" s="492"/>
      <c r="E182" s="492"/>
      <c r="F182" s="492"/>
      <c r="G182" s="492"/>
      <c r="H182" s="492"/>
      <c r="I182" s="492"/>
      <c r="J182" s="492"/>
      <c r="K182" s="492"/>
      <c r="L182" s="492"/>
      <c r="M182" s="492"/>
      <c r="N182" s="492"/>
      <c r="O182" s="492"/>
      <c r="P182" s="492"/>
      <c r="Q182" s="492"/>
      <c r="R182" s="492"/>
      <c r="S182" s="492"/>
      <c r="T182" s="492"/>
      <c r="U182" s="492"/>
      <c r="V182" s="492"/>
      <c r="W182" s="61"/>
      <c r="X182" s="87"/>
    </row>
    <row r="183" spans="1:24" ht="19.5" customHeight="1" x14ac:dyDescent="0.2">
      <c r="A183" s="462"/>
      <c r="B183" s="462"/>
      <c r="C183" s="462"/>
      <c r="D183" s="462"/>
      <c r="E183" s="462"/>
      <c r="F183" s="462"/>
      <c r="G183" s="462"/>
      <c r="H183" s="462"/>
      <c r="I183" s="462"/>
      <c r="J183" s="462"/>
      <c r="K183" s="462"/>
      <c r="L183" s="462"/>
      <c r="M183" s="462"/>
      <c r="N183" s="462"/>
      <c r="O183" s="462"/>
      <c r="P183" s="462"/>
      <c r="Q183" s="462"/>
      <c r="R183" s="462"/>
      <c r="S183" s="462"/>
      <c r="T183" s="462"/>
      <c r="U183" s="462"/>
      <c r="V183" s="462"/>
      <c r="W183" s="61"/>
      <c r="X183" s="87"/>
    </row>
    <row r="184" spans="1:24" ht="19.5" customHeight="1" x14ac:dyDescent="0.2">
      <c r="A184" s="455">
        <v>1</v>
      </c>
      <c r="B184" s="455">
        <v>23242</v>
      </c>
      <c r="C184" s="455">
        <v>0</v>
      </c>
      <c r="D184" s="455">
        <v>2755</v>
      </c>
      <c r="E184" s="462"/>
      <c r="F184" s="455">
        <v>23242</v>
      </c>
      <c r="G184" s="455">
        <v>10.597376620379301</v>
      </c>
      <c r="H184" s="455">
        <v>17194</v>
      </c>
      <c r="I184" s="455">
        <v>1326</v>
      </c>
      <c r="J184" s="455">
        <v>18520</v>
      </c>
      <c r="K184" s="455">
        <v>4.0999999999999996</v>
      </c>
      <c r="L184" s="455">
        <v>0.43449244143554999</v>
      </c>
      <c r="M184" s="455">
        <v>3.6655075585644501</v>
      </c>
      <c r="N184" s="455">
        <v>5.7051888821960199</v>
      </c>
      <c r="O184" s="455">
        <v>79.683331899148101</v>
      </c>
      <c r="P184" s="455">
        <v>7.15982721382289</v>
      </c>
      <c r="Q184" s="455">
        <v>8.3800069018930598E-2</v>
      </c>
      <c r="R184" s="455">
        <v>0.47809522209406302</v>
      </c>
      <c r="S184" s="455">
        <v>6.6774687128069701</v>
      </c>
      <c r="T184" s="455">
        <v>46.447513834659503</v>
      </c>
      <c r="U184" s="455">
        <v>0.599994014681976</v>
      </c>
      <c r="V184" s="562">
        <v>22.852535824963901</v>
      </c>
      <c r="W184" s="61"/>
      <c r="X184" s="87"/>
    </row>
    <row r="185" spans="1:24" ht="19.5" customHeight="1" x14ac:dyDescent="0.2">
      <c r="A185" s="455">
        <v>2</v>
      </c>
      <c r="B185" s="455">
        <v>42467</v>
      </c>
      <c r="C185" s="455">
        <v>0</v>
      </c>
      <c r="D185" s="455">
        <v>4972</v>
      </c>
      <c r="E185" s="462"/>
      <c r="F185" s="455">
        <v>42467</v>
      </c>
      <c r="G185" s="455">
        <v>10.4808280107085</v>
      </c>
      <c r="H185" s="455">
        <v>18399</v>
      </c>
      <c r="I185" s="455">
        <v>5529</v>
      </c>
      <c r="J185" s="455">
        <v>23928</v>
      </c>
      <c r="K185" s="455">
        <v>11.1</v>
      </c>
      <c r="L185" s="455">
        <v>1.1633719091886401</v>
      </c>
      <c r="M185" s="455">
        <v>9.9366280908113591</v>
      </c>
      <c r="N185" s="455">
        <v>13.0195210398663</v>
      </c>
      <c r="O185" s="455">
        <v>56.344926648927398</v>
      </c>
      <c r="P185" s="455">
        <v>23.106820461384199</v>
      </c>
      <c r="Q185" s="455">
        <v>0.227169118197522</v>
      </c>
      <c r="R185" s="455">
        <v>2.9576331139805001</v>
      </c>
      <c r="S185" s="455">
        <v>12.799827301740899</v>
      </c>
      <c r="T185" s="462"/>
      <c r="U185" s="455">
        <v>5.2491560285610896</v>
      </c>
      <c r="V185" s="462"/>
      <c r="W185" s="61"/>
      <c r="X185" s="87"/>
    </row>
    <row r="186" spans="1:24" ht="19.5" customHeight="1" x14ac:dyDescent="0.2">
      <c r="A186" s="455">
        <v>3</v>
      </c>
      <c r="B186" s="455">
        <v>36901</v>
      </c>
      <c r="C186" s="455">
        <v>250</v>
      </c>
      <c r="D186" s="455">
        <v>8414</v>
      </c>
      <c r="E186" s="462"/>
      <c r="F186" s="455">
        <v>36651</v>
      </c>
      <c r="G186" s="455">
        <v>18.670808831687602</v>
      </c>
      <c r="H186" s="455">
        <v>12425</v>
      </c>
      <c r="I186" s="455">
        <v>2201</v>
      </c>
      <c r="J186" s="455">
        <v>14626</v>
      </c>
      <c r="K186" s="455">
        <v>12.1</v>
      </c>
      <c r="L186" s="455">
        <v>2.2591678686341998</v>
      </c>
      <c r="M186" s="455">
        <v>9.8408321313658096</v>
      </c>
      <c r="N186" s="455">
        <v>6.0052931707184003</v>
      </c>
      <c r="O186" s="455">
        <v>39.906141715096403</v>
      </c>
      <c r="P186" s="455">
        <v>15.0485436893204</v>
      </c>
      <c r="Q186" s="455">
        <v>0.22497905095989901</v>
      </c>
      <c r="R186" s="455">
        <v>1.3510651582841899</v>
      </c>
      <c r="S186" s="455">
        <v>8.97804589053362</v>
      </c>
      <c r="T186" s="462"/>
      <c r="U186" s="455">
        <v>3.3856070775518701</v>
      </c>
      <c r="V186" s="462"/>
      <c r="W186" s="61"/>
      <c r="X186" s="87"/>
    </row>
    <row r="187" spans="1:24" ht="19.5" customHeight="1" x14ac:dyDescent="0.2">
      <c r="A187" s="455">
        <v>4</v>
      </c>
      <c r="B187" s="455">
        <v>39391</v>
      </c>
      <c r="C187" s="455">
        <v>306</v>
      </c>
      <c r="D187" s="455">
        <v>6743</v>
      </c>
      <c r="E187" s="462"/>
      <c r="F187" s="455">
        <v>39085</v>
      </c>
      <c r="G187" s="455">
        <v>14.713712141049101</v>
      </c>
      <c r="H187" s="455">
        <v>10707</v>
      </c>
      <c r="I187" s="455">
        <v>4447</v>
      </c>
      <c r="J187" s="455">
        <v>15154</v>
      </c>
      <c r="K187" s="455">
        <v>23.8</v>
      </c>
      <c r="L187" s="455">
        <v>3.5018634895697001</v>
      </c>
      <c r="M187" s="455">
        <v>20.2981365104303</v>
      </c>
      <c r="N187" s="455">
        <v>11.377766406549799</v>
      </c>
      <c r="O187" s="455">
        <v>38.771907381348399</v>
      </c>
      <c r="P187" s="455">
        <v>29.345387356473498</v>
      </c>
      <c r="Q187" s="455">
        <v>0.46405176182364899</v>
      </c>
      <c r="R187" s="455">
        <v>5.2798725465773799</v>
      </c>
      <c r="S187" s="455">
        <v>17.992171929577999</v>
      </c>
      <c r="T187" s="462"/>
      <c r="U187" s="455">
        <v>13.617778704169</v>
      </c>
      <c r="V187" s="462"/>
      <c r="W187" s="61"/>
      <c r="X187" s="87"/>
    </row>
    <row r="188" spans="1:24" ht="19.5" customHeight="1" x14ac:dyDescent="0.2">
      <c r="A188" s="455">
        <v>5</v>
      </c>
      <c r="B188" s="455">
        <v>35455</v>
      </c>
      <c r="C188" s="455">
        <v>481</v>
      </c>
      <c r="D188" s="455">
        <v>9719</v>
      </c>
      <c r="E188" s="462"/>
      <c r="F188" s="455">
        <v>34974</v>
      </c>
      <c r="G188" s="455">
        <v>0</v>
      </c>
      <c r="H188" s="455">
        <v>8507</v>
      </c>
      <c r="I188" s="455">
        <v>9460</v>
      </c>
      <c r="J188" s="455">
        <v>0</v>
      </c>
      <c r="K188" s="455">
        <v>17.8</v>
      </c>
      <c r="L188" s="455">
        <v>0</v>
      </c>
      <c r="M188" s="455">
        <v>0</v>
      </c>
      <c r="N188" s="455">
        <v>0</v>
      </c>
      <c r="O188" s="455">
        <v>0</v>
      </c>
      <c r="P188" s="455">
        <v>0</v>
      </c>
      <c r="Q188" s="455">
        <v>0</v>
      </c>
      <c r="R188" s="455">
        <v>0</v>
      </c>
      <c r="S188" s="455">
        <v>0</v>
      </c>
      <c r="T188" s="462"/>
      <c r="U188" s="455">
        <v>0</v>
      </c>
      <c r="V188" s="462"/>
      <c r="W188" s="61"/>
      <c r="X188" s="87"/>
    </row>
    <row r="189" spans="1:24" ht="19.5" customHeight="1" x14ac:dyDescent="0.2">
      <c r="A189" s="462"/>
      <c r="B189" s="462"/>
      <c r="C189" s="462"/>
      <c r="D189" s="462"/>
      <c r="E189" s="462"/>
      <c r="F189" s="462"/>
      <c r="G189" s="462"/>
      <c r="H189" s="462"/>
      <c r="I189" s="462"/>
      <c r="J189" s="462"/>
      <c r="K189" s="563">
        <v>68.900000000000006</v>
      </c>
      <c r="L189" s="564"/>
      <c r="M189" s="563">
        <v>43.741104291171901</v>
      </c>
      <c r="N189" s="563">
        <v>7.2215538998661</v>
      </c>
      <c r="O189" s="564"/>
      <c r="P189" s="564"/>
      <c r="Q189" s="563">
        <v>1</v>
      </c>
      <c r="R189" s="563">
        <v>10.0666660409361</v>
      </c>
      <c r="S189" s="563">
        <v>46.447513834659503</v>
      </c>
      <c r="T189" s="564"/>
      <c r="U189" s="563">
        <v>22.852535824963901</v>
      </c>
      <c r="V189" s="462"/>
      <c r="W189" s="61"/>
      <c r="X189" s="87"/>
    </row>
    <row r="190" spans="1:24" ht="19.5" customHeight="1" x14ac:dyDescent="0.2">
      <c r="A190" s="462"/>
      <c r="B190" s="462"/>
      <c r="C190" s="462"/>
      <c r="D190" s="462"/>
      <c r="E190" s="462"/>
      <c r="F190" s="462"/>
      <c r="G190" s="462"/>
      <c r="H190" s="462"/>
      <c r="I190" s="462"/>
      <c r="J190" s="462"/>
      <c r="K190" s="462"/>
      <c r="L190" s="462"/>
      <c r="M190" s="462"/>
      <c r="N190" s="462"/>
      <c r="O190" s="462"/>
      <c r="P190" s="462"/>
      <c r="Q190" s="462"/>
      <c r="R190" s="462"/>
      <c r="S190" s="462"/>
      <c r="T190" s="462"/>
      <c r="U190" s="462"/>
      <c r="V190" s="462"/>
      <c r="W190" s="61"/>
      <c r="X190" s="87"/>
    </row>
    <row r="191" spans="1:24" ht="19.5" customHeight="1" x14ac:dyDescent="0.2">
      <c r="A191" s="565"/>
      <c r="B191" s="565"/>
      <c r="C191" s="565"/>
      <c r="D191" s="565"/>
      <c r="E191" s="565"/>
      <c r="F191" s="565"/>
      <c r="G191" s="565"/>
      <c r="H191" s="565"/>
      <c r="I191" s="565"/>
      <c r="J191" s="565"/>
      <c r="K191" s="565"/>
      <c r="L191" s="565"/>
      <c r="M191" s="565"/>
      <c r="N191" s="565"/>
      <c r="O191" s="565"/>
      <c r="P191" s="565"/>
      <c r="Q191" s="565"/>
      <c r="R191" s="565"/>
      <c r="S191" s="565"/>
      <c r="T191" s="565"/>
      <c r="U191" s="565"/>
      <c r="V191" s="565"/>
      <c r="W191" s="61"/>
      <c r="X191" s="87"/>
    </row>
    <row r="192" spans="1:24" ht="19.5" customHeight="1" x14ac:dyDescent="0.2">
      <c r="A192" s="455">
        <v>1</v>
      </c>
      <c r="B192" s="455">
        <v>26088</v>
      </c>
      <c r="C192" s="455">
        <v>0</v>
      </c>
      <c r="D192" s="455">
        <v>1099</v>
      </c>
      <c r="E192" s="462"/>
      <c r="F192" s="455">
        <v>26088</v>
      </c>
      <c r="G192" s="455">
        <v>4.0423731930702198</v>
      </c>
      <c r="H192" s="455">
        <v>16963</v>
      </c>
      <c r="I192" s="455">
        <v>2105</v>
      </c>
      <c r="J192" s="455">
        <v>19068</v>
      </c>
      <c r="K192" s="455">
        <v>6.9</v>
      </c>
      <c r="L192" s="455">
        <v>0.27892375032184502</v>
      </c>
      <c r="M192" s="455">
        <v>6.6210762496781603</v>
      </c>
      <c r="N192" s="455">
        <v>8.0688439129101504</v>
      </c>
      <c r="O192" s="455">
        <v>73.091076356945706</v>
      </c>
      <c r="P192" s="455">
        <v>11.0394378015523</v>
      </c>
      <c r="Q192" s="455">
        <v>0.12088597645129499</v>
      </c>
      <c r="R192" s="455">
        <v>0.97541007524523404</v>
      </c>
      <c r="S192" s="455">
        <v>8.8356861352855702</v>
      </c>
      <c r="T192" s="455">
        <v>47.821682304528302</v>
      </c>
      <c r="U192" s="455">
        <v>1.33451321811399</v>
      </c>
      <c r="V192" s="562">
        <v>29.997012718685198</v>
      </c>
      <c r="W192" s="61"/>
      <c r="X192" s="87"/>
    </row>
    <row r="193" spans="1:24" ht="19.5" customHeight="1" x14ac:dyDescent="0.2">
      <c r="A193" s="455">
        <v>2</v>
      </c>
      <c r="B193" s="455">
        <v>49700</v>
      </c>
      <c r="C193" s="455">
        <v>445</v>
      </c>
      <c r="D193" s="455">
        <v>3842</v>
      </c>
      <c r="E193" s="462"/>
      <c r="F193" s="455">
        <v>49255</v>
      </c>
      <c r="G193" s="455">
        <v>7.2358136994557096</v>
      </c>
      <c r="H193" s="455">
        <v>14176</v>
      </c>
      <c r="I193" s="455">
        <v>1566</v>
      </c>
      <c r="J193" s="455">
        <v>15742</v>
      </c>
      <c r="K193" s="455">
        <v>12.4</v>
      </c>
      <c r="L193" s="455">
        <v>0.89724089873250901</v>
      </c>
      <c r="M193" s="455">
        <v>11.5027591012675</v>
      </c>
      <c r="N193" s="455">
        <v>3.17937265252259</v>
      </c>
      <c r="O193" s="455">
        <v>31.960207085575099</v>
      </c>
      <c r="P193" s="455">
        <v>9.9479100495489803</v>
      </c>
      <c r="Q193" s="455">
        <v>0.21001453742634901</v>
      </c>
      <c r="R193" s="455">
        <v>0.667714476925516</v>
      </c>
      <c r="S193" s="455">
        <v>6.7121081071273698</v>
      </c>
      <c r="T193" s="462"/>
      <c r="U193" s="455">
        <v>2.08920572741496</v>
      </c>
      <c r="V193" s="462"/>
      <c r="W193" s="61"/>
      <c r="X193" s="87"/>
    </row>
    <row r="194" spans="1:24" ht="19.5" customHeight="1" x14ac:dyDescent="0.2">
      <c r="A194" s="455">
        <v>3</v>
      </c>
      <c r="B194" s="455">
        <v>22716</v>
      </c>
      <c r="C194" s="455">
        <v>745</v>
      </c>
      <c r="D194" s="455">
        <v>5002</v>
      </c>
      <c r="E194" s="462"/>
      <c r="F194" s="455">
        <v>21971</v>
      </c>
      <c r="G194" s="455">
        <v>18.5444703963223</v>
      </c>
      <c r="H194" s="455">
        <v>6939</v>
      </c>
      <c r="I194" s="455">
        <v>2287</v>
      </c>
      <c r="J194" s="455">
        <v>9226</v>
      </c>
      <c r="K194" s="455">
        <v>15.5</v>
      </c>
      <c r="L194" s="455">
        <v>2.87439291142995</v>
      </c>
      <c r="M194" s="455">
        <v>12.62560708857</v>
      </c>
      <c r="N194" s="455">
        <v>10.4091757316463</v>
      </c>
      <c r="O194" s="455">
        <v>41.991716353374898</v>
      </c>
      <c r="P194" s="455">
        <v>24.788640797745501</v>
      </c>
      <c r="Q194" s="455">
        <v>0.230515218921754</v>
      </c>
      <c r="R194" s="455">
        <v>2.3994734225754502</v>
      </c>
      <c r="S194" s="455">
        <v>9.6797296880984192</v>
      </c>
      <c r="T194" s="462"/>
      <c r="U194" s="455">
        <v>5.7141589602650296</v>
      </c>
      <c r="V194" s="462"/>
      <c r="W194" s="61"/>
      <c r="X194" s="87"/>
    </row>
    <row r="195" spans="1:24" ht="19.5" customHeight="1" x14ac:dyDescent="0.2">
      <c r="A195" s="455">
        <v>4</v>
      </c>
      <c r="B195" s="455">
        <v>34915</v>
      </c>
      <c r="C195" s="455">
        <v>386</v>
      </c>
      <c r="D195" s="455">
        <v>5862</v>
      </c>
      <c r="E195" s="462"/>
      <c r="F195" s="455">
        <v>34529</v>
      </c>
      <c r="G195" s="455">
        <v>14.513134114035299</v>
      </c>
      <c r="H195" s="455">
        <v>9328</v>
      </c>
      <c r="I195" s="455">
        <v>8460</v>
      </c>
      <c r="J195" s="455">
        <v>17788</v>
      </c>
      <c r="K195" s="455">
        <v>28.1</v>
      </c>
      <c r="L195" s="455">
        <v>4.0781906860439197</v>
      </c>
      <c r="M195" s="455">
        <v>24.021809313956101</v>
      </c>
      <c r="N195" s="455">
        <v>24.501143965941701</v>
      </c>
      <c r="O195" s="455">
        <v>51.516116887254199</v>
      </c>
      <c r="P195" s="455">
        <v>47.560152912075601</v>
      </c>
      <c r="Q195" s="455">
        <v>0.43858426720060201</v>
      </c>
      <c r="R195" s="455">
        <v>10.745816271879001</v>
      </c>
      <c r="S195" s="455">
        <v>22.594158374016899</v>
      </c>
      <c r="T195" s="462"/>
      <c r="U195" s="455">
        <v>20.859134812891199</v>
      </c>
      <c r="V195" s="462"/>
      <c r="W195" s="61"/>
      <c r="X195" s="87"/>
    </row>
    <row r="196" spans="1:24" ht="19.5" customHeight="1" x14ac:dyDescent="0.2">
      <c r="A196" s="462"/>
      <c r="B196" s="462"/>
      <c r="C196" s="462"/>
      <c r="D196" s="462"/>
      <c r="E196" s="462"/>
      <c r="F196" s="462"/>
      <c r="G196" s="462"/>
      <c r="H196" s="462"/>
      <c r="I196" s="462"/>
      <c r="J196" s="462"/>
      <c r="K196" s="563">
        <v>62.9</v>
      </c>
      <c r="L196" s="564"/>
      <c r="M196" s="563">
        <v>54.771251753471802</v>
      </c>
      <c r="N196" s="563">
        <v>9.2317072526041297</v>
      </c>
      <c r="O196" s="564"/>
      <c r="P196" s="564"/>
      <c r="Q196" s="563">
        <v>1</v>
      </c>
      <c r="R196" s="563">
        <v>14.7884142466252</v>
      </c>
      <c r="S196" s="563">
        <v>47.821682304528302</v>
      </c>
      <c r="T196" s="462"/>
      <c r="U196" s="455">
        <v>29.997012718685198</v>
      </c>
      <c r="V196" s="462"/>
      <c r="W196" s="61"/>
      <c r="X196" s="87"/>
    </row>
    <row r="197" spans="1:24" ht="19.5" customHeight="1" x14ac:dyDescent="0.2">
      <c r="A197" s="492"/>
      <c r="B197" s="492"/>
      <c r="C197" s="492"/>
      <c r="D197" s="492"/>
      <c r="E197" s="492"/>
      <c r="F197" s="492"/>
      <c r="G197" s="492"/>
      <c r="H197" s="492"/>
      <c r="I197" s="492"/>
      <c r="J197" s="492"/>
      <c r="K197" s="492"/>
      <c r="L197" s="492"/>
      <c r="M197" s="492"/>
      <c r="N197" s="492"/>
      <c r="O197" s="492"/>
      <c r="P197" s="492"/>
      <c r="Q197" s="492"/>
      <c r="R197" s="492"/>
      <c r="S197" s="492"/>
      <c r="T197" s="492"/>
      <c r="U197" s="492"/>
      <c r="V197" s="492"/>
      <c r="W197" s="61"/>
      <c r="X197" s="87"/>
    </row>
    <row r="198" spans="1:24" ht="19.5" customHeight="1" x14ac:dyDescent="0.2">
      <c r="A198" s="462"/>
      <c r="B198" s="462"/>
      <c r="C198" s="462"/>
      <c r="D198" s="462"/>
      <c r="E198" s="462"/>
      <c r="F198" s="462"/>
      <c r="G198" s="462"/>
      <c r="H198" s="462"/>
      <c r="I198" s="462"/>
      <c r="J198" s="462"/>
      <c r="K198" s="462"/>
      <c r="L198" s="462"/>
      <c r="M198" s="462"/>
      <c r="N198" s="462"/>
      <c r="O198" s="462"/>
      <c r="P198" s="462"/>
      <c r="Q198" s="462"/>
      <c r="R198" s="462"/>
      <c r="S198" s="462"/>
      <c r="T198" s="462"/>
      <c r="U198" s="462"/>
      <c r="V198" s="462"/>
      <c r="W198" s="61"/>
      <c r="X198" s="87"/>
    </row>
    <row r="199" spans="1:24" ht="19.5" customHeight="1" x14ac:dyDescent="0.2">
      <c r="A199" s="455">
        <v>1</v>
      </c>
      <c r="B199" s="455">
        <v>24055</v>
      </c>
      <c r="C199" s="455">
        <v>0</v>
      </c>
      <c r="D199" s="455">
        <v>1099</v>
      </c>
      <c r="E199" s="462"/>
      <c r="F199" s="455">
        <v>24055</v>
      </c>
      <c r="G199" s="455">
        <v>4.36908642760595</v>
      </c>
      <c r="H199" s="455">
        <v>16963</v>
      </c>
      <c r="I199" s="455">
        <v>2658</v>
      </c>
      <c r="J199" s="455">
        <v>19621</v>
      </c>
      <c r="K199" s="455">
        <v>9.4</v>
      </c>
      <c r="L199" s="455">
        <v>0.41069412419495899</v>
      </c>
      <c r="M199" s="455">
        <v>8.9893058758050408</v>
      </c>
      <c r="N199" s="455">
        <v>11.049677821658699</v>
      </c>
      <c r="O199" s="455">
        <v>81.567241737684498</v>
      </c>
      <c r="P199" s="455">
        <v>13.5467101574843</v>
      </c>
      <c r="Q199" s="455">
        <v>0.14472136441283101</v>
      </c>
      <c r="R199" s="455">
        <v>1.5991244506726501</v>
      </c>
      <c r="S199" s="455">
        <v>11.8045225156689</v>
      </c>
      <c r="T199" s="455">
        <v>45.657910041654503</v>
      </c>
      <c r="U199" s="455">
        <v>1.9604983772962901</v>
      </c>
      <c r="V199" s="562">
        <v>25.529225817207099</v>
      </c>
      <c r="W199" s="61"/>
      <c r="X199" s="87"/>
    </row>
    <row r="200" spans="1:24" ht="19.5" customHeight="1" x14ac:dyDescent="0.2">
      <c r="A200" s="455">
        <v>2</v>
      </c>
      <c r="B200" s="455">
        <v>39700</v>
      </c>
      <c r="C200" s="455">
        <v>0</v>
      </c>
      <c r="D200" s="455">
        <v>3842</v>
      </c>
      <c r="E200" s="462"/>
      <c r="F200" s="455">
        <v>39700</v>
      </c>
      <c r="G200" s="455">
        <v>8.8236645078315199</v>
      </c>
      <c r="H200" s="455">
        <v>14176</v>
      </c>
      <c r="I200" s="455">
        <v>7879</v>
      </c>
      <c r="J200" s="455">
        <v>22055</v>
      </c>
      <c r="K200" s="455">
        <v>17.5</v>
      </c>
      <c r="L200" s="455">
        <v>1.5441412888705199</v>
      </c>
      <c r="M200" s="455">
        <v>15.955858711129499</v>
      </c>
      <c r="N200" s="455">
        <v>19.846347607052898</v>
      </c>
      <c r="O200" s="455">
        <v>55.554156171284603</v>
      </c>
      <c r="P200" s="455">
        <v>35.724325549762</v>
      </c>
      <c r="Q200" s="455">
        <v>0.256877858530565</v>
      </c>
      <c r="R200" s="455">
        <v>5.0980872729529398</v>
      </c>
      <c r="S200" s="455">
        <v>14.2706326697521</v>
      </c>
      <c r="T200" s="462"/>
      <c r="U200" s="455">
        <v>9.1767882446715898</v>
      </c>
      <c r="V200" s="462"/>
      <c r="W200" s="61"/>
      <c r="X200" s="87"/>
    </row>
    <row r="201" spans="1:24" ht="19.5" customHeight="1" x14ac:dyDescent="0.2">
      <c r="A201" s="455">
        <v>3</v>
      </c>
      <c r="B201" s="455">
        <v>42716</v>
      </c>
      <c r="C201" s="455">
        <v>580</v>
      </c>
      <c r="D201" s="455">
        <v>5002</v>
      </c>
      <c r="E201" s="462"/>
      <c r="F201" s="455">
        <v>42136</v>
      </c>
      <c r="G201" s="455">
        <v>10.611396325682</v>
      </c>
      <c r="H201" s="455">
        <v>6939</v>
      </c>
      <c r="I201" s="455">
        <v>3901</v>
      </c>
      <c r="J201" s="455">
        <v>10840</v>
      </c>
      <c r="K201" s="455">
        <v>7.9</v>
      </c>
      <c r="L201" s="455">
        <v>0.83830030972888103</v>
      </c>
      <c r="M201" s="455">
        <v>7.0616996902711202</v>
      </c>
      <c r="N201" s="455">
        <v>9.2581165749003205</v>
      </c>
      <c r="O201" s="455">
        <v>25.726219859502599</v>
      </c>
      <c r="P201" s="455">
        <v>35.987084870848697</v>
      </c>
      <c r="Q201" s="455">
        <v>0.11368829010484401</v>
      </c>
      <c r="R201" s="455">
        <v>1.0525394429917401</v>
      </c>
      <c r="S201" s="455">
        <v>2.9247699466881301</v>
      </c>
      <c r="T201" s="462"/>
      <c r="U201" s="455">
        <v>4.0913101448246998</v>
      </c>
      <c r="V201" s="462"/>
      <c r="W201" s="61"/>
      <c r="X201" s="87"/>
    </row>
    <row r="202" spans="1:24" ht="19.5" customHeight="1" x14ac:dyDescent="0.2">
      <c r="A202" s="455">
        <v>4</v>
      </c>
      <c r="B202" s="455">
        <v>34915</v>
      </c>
      <c r="C202" s="455">
        <v>0</v>
      </c>
      <c r="D202" s="455">
        <v>5862</v>
      </c>
      <c r="E202" s="462"/>
      <c r="F202" s="455">
        <v>34915</v>
      </c>
      <c r="G202" s="455">
        <v>14.375751036123299</v>
      </c>
      <c r="H202" s="455">
        <v>9328</v>
      </c>
      <c r="I202" s="455">
        <v>2142</v>
      </c>
      <c r="J202" s="455">
        <v>11470</v>
      </c>
      <c r="K202" s="455">
        <v>11.9</v>
      </c>
      <c r="L202" s="455">
        <v>1.71071437329867</v>
      </c>
      <c r="M202" s="455">
        <v>10.189285626701301</v>
      </c>
      <c r="N202" s="455">
        <v>6.1348990405269896</v>
      </c>
      <c r="O202" s="455">
        <v>32.851210081626803</v>
      </c>
      <c r="P202" s="455">
        <v>18.674803836094199</v>
      </c>
      <c r="Q202" s="455">
        <v>0.16404017603374799</v>
      </c>
      <c r="R202" s="455">
        <v>1.0063699185573201</v>
      </c>
      <c r="S202" s="455">
        <v>5.3889182847117096</v>
      </c>
      <c r="T202" s="462"/>
      <c r="U202" s="455">
        <v>3.0634181086686101</v>
      </c>
      <c r="V202" s="462"/>
      <c r="W202" s="61"/>
      <c r="X202" s="87"/>
    </row>
    <row r="203" spans="1:24" ht="19.5" customHeight="1" x14ac:dyDescent="0.2">
      <c r="A203" s="455">
        <v>5</v>
      </c>
      <c r="B203" s="455">
        <v>28901</v>
      </c>
      <c r="C203" s="455">
        <v>0</v>
      </c>
      <c r="D203" s="455">
        <v>6786</v>
      </c>
      <c r="E203" s="462"/>
      <c r="F203" s="455">
        <v>28901</v>
      </c>
      <c r="G203" s="455">
        <v>19.015327710370698</v>
      </c>
      <c r="H203" s="455">
        <v>7854</v>
      </c>
      <c r="I203" s="455">
        <v>1998</v>
      </c>
      <c r="J203" s="455">
        <v>9852</v>
      </c>
      <c r="K203" s="455">
        <v>8.1999999999999993</v>
      </c>
      <c r="L203" s="455">
        <v>1.5592568722504001</v>
      </c>
      <c r="M203" s="455">
        <v>6.6407431277495999</v>
      </c>
      <c r="N203" s="455">
        <v>6.9132555966921601</v>
      </c>
      <c r="O203" s="455">
        <v>34.088785855160701</v>
      </c>
      <c r="P203" s="455">
        <v>20.280146163215601</v>
      </c>
      <c r="Q203" s="455">
        <v>0.106911191969757</v>
      </c>
      <c r="R203" s="455">
        <v>0.73910439623395097</v>
      </c>
      <c r="S203" s="455">
        <v>3.64447272857702</v>
      </c>
      <c r="T203" s="462"/>
      <c r="U203" s="455">
        <v>2.1681745996302699</v>
      </c>
      <c r="V203" s="462"/>
      <c r="W203" s="61"/>
      <c r="X203" s="87"/>
    </row>
    <row r="204" spans="1:24" ht="19.5" customHeight="1" x14ac:dyDescent="0.2">
      <c r="A204" s="455">
        <v>6</v>
      </c>
      <c r="B204" s="455">
        <v>20867</v>
      </c>
      <c r="C204" s="455">
        <v>0</v>
      </c>
      <c r="D204" s="455">
        <v>7893</v>
      </c>
      <c r="E204" s="462"/>
      <c r="F204" s="455">
        <v>20867</v>
      </c>
      <c r="G204" s="455">
        <v>27.444367176634199</v>
      </c>
      <c r="H204" s="455">
        <v>5678</v>
      </c>
      <c r="I204" s="455">
        <v>1765</v>
      </c>
      <c r="J204" s="455">
        <v>7443</v>
      </c>
      <c r="K204" s="455">
        <v>18.3</v>
      </c>
      <c r="L204" s="455">
        <v>5.0223191933240603</v>
      </c>
      <c r="M204" s="455">
        <v>13.2776808066759</v>
      </c>
      <c r="N204" s="455">
        <v>8.4583313365601196</v>
      </c>
      <c r="O204" s="455">
        <v>35.668759284995502</v>
      </c>
      <c r="P204" s="455">
        <v>23.713556361682102</v>
      </c>
      <c r="Q204" s="455">
        <v>0.213761118948255</v>
      </c>
      <c r="R204" s="455">
        <v>1.80806237093818</v>
      </c>
      <c r="S204" s="455">
        <v>7.62459389625658</v>
      </c>
      <c r="T204" s="462"/>
      <c r="U204" s="455">
        <v>5.0690363421156697</v>
      </c>
      <c r="V204" s="462"/>
      <c r="W204" s="61"/>
      <c r="X204" s="87"/>
    </row>
    <row r="205" spans="1:24" ht="19.5" customHeight="1" x14ac:dyDescent="0.2">
      <c r="A205" s="462"/>
      <c r="B205" s="462"/>
      <c r="C205" s="462"/>
      <c r="D205" s="462"/>
      <c r="E205" s="462"/>
      <c r="F205" s="462"/>
      <c r="G205" s="462"/>
      <c r="H205" s="462"/>
      <c r="I205" s="462"/>
      <c r="J205" s="462"/>
      <c r="K205" s="563">
        <v>73.2</v>
      </c>
      <c r="L205" s="564"/>
      <c r="M205" s="563">
        <v>62.114573838332497</v>
      </c>
      <c r="N205" s="563">
        <v>10.2767713295652</v>
      </c>
      <c r="O205" s="564"/>
      <c r="P205" s="564"/>
      <c r="Q205" s="563">
        <v>1</v>
      </c>
      <c r="R205" s="563">
        <v>11.3032878523468</v>
      </c>
      <c r="S205" s="563">
        <v>45.657910041654503</v>
      </c>
      <c r="T205" s="462"/>
      <c r="U205" s="455">
        <v>25.529225817207099</v>
      </c>
      <c r="V205" s="462"/>
      <c r="W205" s="61"/>
      <c r="X205" s="87"/>
    </row>
    <row r="206" spans="1:24" ht="19.5" customHeight="1" x14ac:dyDescent="0.2">
      <c r="A206" s="462"/>
      <c r="B206" s="462"/>
      <c r="C206" s="462"/>
      <c r="D206" s="462"/>
      <c r="E206" s="462"/>
      <c r="F206" s="462"/>
      <c r="G206" s="462"/>
      <c r="H206" s="462"/>
      <c r="I206" s="462"/>
      <c r="J206" s="462"/>
      <c r="K206" s="462"/>
      <c r="L206" s="462"/>
      <c r="M206" s="462"/>
      <c r="N206" s="462"/>
      <c r="O206" s="462"/>
      <c r="P206" s="462"/>
      <c r="Q206" s="462"/>
      <c r="R206" s="462"/>
      <c r="S206" s="462"/>
      <c r="T206" s="462"/>
      <c r="U206" s="462"/>
      <c r="V206" s="462"/>
      <c r="W206" s="61"/>
      <c r="X206" s="87"/>
    </row>
    <row r="207" spans="1:24" ht="19.5" customHeight="1" x14ac:dyDescent="0.2">
      <c r="A207" s="565"/>
      <c r="B207" s="565"/>
      <c r="C207" s="565"/>
      <c r="D207" s="565"/>
      <c r="E207" s="565"/>
      <c r="F207" s="565"/>
      <c r="G207" s="565"/>
      <c r="H207" s="565"/>
      <c r="I207" s="565"/>
      <c r="J207" s="565"/>
      <c r="K207" s="565"/>
      <c r="L207" s="565"/>
      <c r="M207" s="565"/>
      <c r="N207" s="565"/>
      <c r="O207" s="565"/>
      <c r="P207" s="565"/>
      <c r="Q207" s="565"/>
      <c r="R207" s="565"/>
      <c r="S207" s="565"/>
      <c r="T207" s="565"/>
      <c r="U207" s="565"/>
      <c r="V207" s="565"/>
      <c r="W207" s="61"/>
      <c r="X207" s="87"/>
    </row>
    <row r="208" spans="1:24" ht="19.5" customHeight="1" x14ac:dyDescent="0.2">
      <c r="A208" s="455">
        <v>1</v>
      </c>
      <c r="B208" s="455">
        <v>26088</v>
      </c>
      <c r="C208" s="455">
        <v>0</v>
      </c>
      <c r="D208" s="455">
        <v>1099</v>
      </c>
      <c r="E208" s="462"/>
      <c r="F208" s="455">
        <v>26088</v>
      </c>
      <c r="G208" s="455">
        <v>4.0423731930702198</v>
      </c>
      <c r="H208" s="455">
        <v>14963</v>
      </c>
      <c r="I208" s="455">
        <v>3105</v>
      </c>
      <c r="J208" s="455">
        <v>18068</v>
      </c>
      <c r="K208" s="455">
        <v>6.9</v>
      </c>
      <c r="L208" s="455">
        <v>0.27892375032184502</v>
      </c>
      <c r="M208" s="455">
        <v>6.6210762496781603</v>
      </c>
      <c r="N208" s="455">
        <v>11.9020239190432</v>
      </c>
      <c r="O208" s="455">
        <v>69.257896350812601</v>
      </c>
      <c r="P208" s="455">
        <v>17.1850785919858</v>
      </c>
      <c r="Q208" s="455">
        <v>0.105999776119185</v>
      </c>
      <c r="R208" s="455">
        <v>1.26161187078376</v>
      </c>
      <c r="S208" s="455">
        <v>7.3413215076718403</v>
      </c>
      <c r="T208" s="455">
        <v>41.520712994267903</v>
      </c>
      <c r="U208" s="455">
        <v>1.8216144833410901</v>
      </c>
      <c r="V208" s="562">
        <v>29.997921522673401</v>
      </c>
      <c r="W208" s="61"/>
      <c r="X208" s="87"/>
    </row>
    <row r="209" spans="1:24" ht="19.5" customHeight="1" x14ac:dyDescent="0.2">
      <c r="A209" s="455">
        <v>2</v>
      </c>
      <c r="B209" s="455">
        <v>49700</v>
      </c>
      <c r="C209" s="455">
        <v>445</v>
      </c>
      <c r="D209" s="455">
        <v>3842</v>
      </c>
      <c r="E209" s="462"/>
      <c r="F209" s="455">
        <v>49255</v>
      </c>
      <c r="G209" s="455">
        <v>7.2358136994557096</v>
      </c>
      <c r="H209" s="455">
        <v>12176</v>
      </c>
      <c r="I209" s="455">
        <v>3566</v>
      </c>
      <c r="J209" s="455">
        <v>15742</v>
      </c>
      <c r="K209" s="455">
        <v>12.4</v>
      </c>
      <c r="L209" s="455">
        <v>0.89724089873250901</v>
      </c>
      <c r="M209" s="455">
        <v>11.5027591012675</v>
      </c>
      <c r="N209" s="455">
        <v>7.2398741244543698</v>
      </c>
      <c r="O209" s="455">
        <v>31.960207085575099</v>
      </c>
      <c r="P209" s="455">
        <v>22.652776013213099</v>
      </c>
      <c r="Q209" s="455">
        <v>0.18415282402865199</v>
      </c>
      <c r="R209" s="455">
        <v>1.33324326563024</v>
      </c>
      <c r="S209" s="455">
        <v>5.8855623913491799</v>
      </c>
      <c r="T209" s="462"/>
      <c r="U209" s="455">
        <v>4.1715726749216904</v>
      </c>
      <c r="V209" s="462"/>
      <c r="W209" s="61"/>
      <c r="X209" s="87"/>
    </row>
    <row r="210" spans="1:24" ht="19.5" customHeight="1" x14ac:dyDescent="0.2">
      <c r="A210" s="455">
        <v>3</v>
      </c>
      <c r="B210" s="455">
        <v>22716</v>
      </c>
      <c r="C210" s="455">
        <v>745</v>
      </c>
      <c r="D210" s="455">
        <v>5002</v>
      </c>
      <c r="E210" s="462"/>
      <c r="F210" s="455">
        <v>21971</v>
      </c>
      <c r="G210" s="455">
        <v>18.5444703963223</v>
      </c>
      <c r="H210" s="455">
        <v>4931</v>
      </c>
      <c r="I210" s="455">
        <v>3287</v>
      </c>
      <c r="J210" s="455">
        <v>8218</v>
      </c>
      <c r="K210" s="455">
        <v>15.5</v>
      </c>
      <c r="L210" s="455">
        <v>2.87439291142995</v>
      </c>
      <c r="M210" s="455">
        <v>12.62560708857</v>
      </c>
      <c r="N210" s="455">
        <v>14.9606299212598</v>
      </c>
      <c r="O210" s="455">
        <v>37.403850530244398</v>
      </c>
      <c r="P210" s="455">
        <v>39.997566317838903</v>
      </c>
      <c r="Q210" s="455">
        <v>0.20212900052650401</v>
      </c>
      <c r="R210" s="455">
        <v>3.02397717323116</v>
      </c>
      <c r="S210" s="455">
        <v>7.5604029235210302</v>
      </c>
      <c r="T210" s="462"/>
      <c r="U210" s="455">
        <v>8.0846681033173198</v>
      </c>
      <c r="V210" s="462"/>
      <c r="W210" s="61"/>
      <c r="X210" s="87"/>
    </row>
    <row r="211" spans="1:24" ht="19.5" customHeight="1" x14ac:dyDescent="0.2">
      <c r="A211" s="455">
        <v>4</v>
      </c>
      <c r="B211" s="455">
        <v>34915</v>
      </c>
      <c r="C211" s="455">
        <v>386</v>
      </c>
      <c r="D211" s="455">
        <v>5862</v>
      </c>
      <c r="E211" s="462"/>
      <c r="F211" s="455">
        <v>34529</v>
      </c>
      <c r="G211" s="455">
        <v>14.513134114035299</v>
      </c>
      <c r="H211" s="455">
        <v>9328</v>
      </c>
      <c r="I211" s="455">
        <v>4460</v>
      </c>
      <c r="J211" s="455">
        <v>13788</v>
      </c>
      <c r="K211" s="455">
        <v>28.1</v>
      </c>
      <c r="L211" s="455">
        <v>4.0781906860439197</v>
      </c>
      <c r="M211" s="455">
        <v>24.021809313956101</v>
      </c>
      <c r="N211" s="455">
        <v>12.916678733817999</v>
      </c>
      <c r="O211" s="455">
        <v>39.931651655130501</v>
      </c>
      <c r="P211" s="455">
        <v>32.346968378299998</v>
      </c>
      <c r="Q211" s="455">
        <v>0.38457590778853601</v>
      </c>
      <c r="R211" s="455">
        <v>4.9674434496709097</v>
      </c>
      <c r="S211" s="455">
        <v>15.356751184767401</v>
      </c>
      <c r="T211" s="462"/>
      <c r="U211" s="455">
        <v>12.4398647282918</v>
      </c>
      <c r="V211" s="462"/>
      <c r="W211" s="61"/>
      <c r="X211" s="87"/>
    </row>
    <row r="212" spans="1:24" ht="19.5" customHeight="1" x14ac:dyDescent="0.2">
      <c r="A212" s="455">
        <v>5</v>
      </c>
      <c r="B212" s="455">
        <v>27983</v>
      </c>
      <c r="C212" s="455">
        <v>0</v>
      </c>
      <c r="D212" s="455">
        <v>6578</v>
      </c>
      <c r="E212" s="462"/>
      <c r="F212" s="455">
        <v>27983</v>
      </c>
      <c r="G212" s="455">
        <v>19.0330140910275</v>
      </c>
      <c r="H212" s="455">
        <v>8765</v>
      </c>
      <c r="I212" s="455">
        <v>3453</v>
      </c>
      <c r="J212" s="455">
        <v>12218</v>
      </c>
      <c r="K212" s="455">
        <v>9.5000000000000107</v>
      </c>
      <c r="L212" s="455">
        <v>1.8081363386476099</v>
      </c>
      <c r="M212" s="455">
        <v>7.6918636613524001</v>
      </c>
      <c r="N212" s="455">
        <v>12.339634778258199</v>
      </c>
      <c r="O212" s="455">
        <v>43.662223492834897</v>
      </c>
      <c r="P212" s="455">
        <v>28.261581273530901</v>
      </c>
      <c r="Q212" s="455">
        <v>0.123142491537124</v>
      </c>
      <c r="R212" s="455">
        <v>1.51953337125287</v>
      </c>
      <c r="S212" s="455">
        <v>5.3766749869584496</v>
      </c>
      <c r="T212" s="462"/>
      <c r="U212" s="455">
        <v>3.4802015328015199</v>
      </c>
      <c r="V212" s="462"/>
      <c r="W212" s="61"/>
      <c r="X212" s="87"/>
    </row>
    <row r="213" spans="1:24" ht="19.5" customHeight="1" x14ac:dyDescent="0.2">
      <c r="A213" s="462"/>
      <c r="B213" s="462"/>
      <c r="C213" s="462"/>
      <c r="D213" s="462"/>
      <c r="E213" s="462"/>
      <c r="F213" s="462"/>
      <c r="G213" s="462"/>
      <c r="H213" s="462"/>
      <c r="I213" s="462"/>
      <c r="J213" s="462"/>
      <c r="K213" s="563">
        <v>72.400000000000006</v>
      </c>
      <c r="L213" s="564"/>
      <c r="M213" s="563">
        <v>62.463115414824202</v>
      </c>
      <c r="N213" s="563">
        <v>11.871768295366699</v>
      </c>
      <c r="O213" s="564"/>
      <c r="P213" s="564"/>
      <c r="Q213" s="563">
        <v>1</v>
      </c>
      <c r="R213" s="563">
        <v>12.1058091305689</v>
      </c>
      <c r="S213" s="563">
        <v>41.520712994267903</v>
      </c>
      <c r="T213" s="462"/>
      <c r="U213" s="455">
        <v>29.997921522673401</v>
      </c>
      <c r="V213" s="462"/>
      <c r="W213" s="61"/>
      <c r="X213" s="87"/>
    </row>
    <row r="214" spans="1:24" ht="19.5" customHeight="1" x14ac:dyDescent="0.2">
      <c r="A214" s="492"/>
      <c r="B214" s="492"/>
      <c r="C214" s="492"/>
      <c r="D214" s="492"/>
      <c r="E214" s="492"/>
      <c r="F214" s="492"/>
      <c r="G214" s="492"/>
      <c r="H214" s="492"/>
      <c r="I214" s="492"/>
      <c r="J214" s="492"/>
      <c r="K214" s="492"/>
      <c r="L214" s="492"/>
      <c r="M214" s="492"/>
      <c r="N214" s="492"/>
      <c r="O214" s="492"/>
      <c r="P214" s="492"/>
      <c r="Q214" s="492"/>
      <c r="R214" s="492"/>
      <c r="S214" s="492"/>
      <c r="T214" s="492"/>
      <c r="U214" s="492"/>
      <c r="V214" s="492"/>
      <c r="W214" s="61"/>
      <c r="X214" s="87"/>
    </row>
    <row r="215" spans="1:24" ht="19.5" customHeight="1" x14ac:dyDescent="0.2">
      <c r="A215" s="462"/>
      <c r="B215" s="462"/>
      <c r="C215" s="462"/>
      <c r="D215" s="462"/>
      <c r="E215" s="462"/>
      <c r="F215" s="462"/>
      <c r="G215" s="462"/>
      <c r="H215" s="462"/>
      <c r="I215" s="462"/>
      <c r="J215" s="462"/>
      <c r="K215" s="462"/>
      <c r="L215" s="462"/>
      <c r="M215" s="462"/>
      <c r="N215" s="462"/>
      <c r="O215" s="462"/>
      <c r="P215" s="462"/>
      <c r="Q215" s="462"/>
      <c r="R215" s="462"/>
      <c r="S215" s="462"/>
      <c r="T215" s="462"/>
      <c r="U215" s="462"/>
      <c r="V215" s="462"/>
      <c r="W215" s="61"/>
      <c r="X215" s="87"/>
    </row>
    <row r="216" spans="1:24" ht="19.5" customHeight="1" x14ac:dyDescent="0.2">
      <c r="A216" s="455">
        <v>1</v>
      </c>
      <c r="B216" s="455">
        <v>8881</v>
      </c>
      <c r="C216" s="455">
        <v>0</v>
      </c>
      <c r="D216" s="455">
        <v>541</v>
      </c>
      <c r="E216" s="462"/>
      <c r="F216" s="455">
        <v>8881</v>
      </c>
      <c r="G216" s="455">
        <v>5.7418807047335996</v>
      </c>
      <c r="H216" s="455">
        <v>7352</v>
      </c>
      <c r="I216" s="455">
        <v>1255</v>
      </c>
      <c r="J216" s="455">
        <v>8607</v>
      </c>
      <c r="K216" s="455">
        <v>16.2</v>
      </c>
      <c r="L216" s="455">
        <v>0.93018467416684403</v>
      </c>
      <c r="M216" s="455">
        <v>15.2698153258332</v>
      </c>
      <c r="N216" s="455">
        <v>14.1312915212251</v>
      </c>
      <c r="O216" s="455">
        <v>96.914761851142899</v>
      </c>
      <c r="P216" s="455">
        <v>14.5811548739398</v>
      </c>
      <c r="Q216" s="455">
        <v>0.20513388628781601</v>
      </c>
      <c r="R216" s="455">
        <v>2.89880674801497</v>
      </c>
      <c r="S216" s="455">
        <v>19.880501737183199</v>
      </c>
      <c r="T216" s="455">
        <v>45.506753001156298</v>
      </c>
      <c r="U216" s="455">
        <v>2.99108896585581</v>
      </c>
      <c r="V216" s="562">
        <v>25.395050392490599</v>
      </c>
      <c r="W216" s="61"/>
      <c r="X216" s="87"/>
    </row>
    <row r="217" spans="1:24" ht="19.5" customHeight="1" x14ac:dyDescent="0.2">
      <c r="A217" s="455">
        <v>2</v>
      </c>
      <c r="B217" s="455">
        <v>12248</v>
      </c>
      <c r="C217" s="455">
        <v>0</v>
      </c>
      <c r="D217" s="455">
        <v>2744</v>
      </c>
      <c r="E217" s="462"/>
      <c r="F217" s="455">
        <v>12248</v>
      </c>
      <c r="G217" s="455">
        <v>18.3030949839915</v>
      </c>
      <c r="H217" s="455">
        <v>3931</v>
      </c>
      <c r="I217" s="455">
        <v>1816</v>
      </c>
      <c r="J217" s="455">
        <v>5747</v>
      </c>
      <c r="K217" s="455">
        <v>22.9</v>
      </c>
      <c r="L217" s="455">
        <v>4.1914087513340501</v>
      </c>
      <c r="M217" s="455">
        <v>18.708591248666</v>
      </c>
      <c r="N217" s="455">
        <v>14.8269105160026</v>
      </c>
      <c r="O217" s="455">
        <v>46.921946440235097</v>
      </c>
      <c r="P217" s="455">
        <v>31.599095180094</v>
      </c>
      <c r="Q217" s="455">
        <v>0.25133021899200197</v>
      </c>
      <c r="R217" s="455">
        <v>3.7264506669617599</v>
      </c>
      <c r="S217" s="455">
        <v>11.7929030743553</v>
      </c>
      <c r="T217" s="462"/>
      <c r="U217" s="455">
        <v>7.94180751156214</v>
      </c>
      <c r="V217" s="462"/>
      <c r="W217" s="61"/>
      <c r="X217" s="87"/>
    </row>
    <row r="218" spans="1:24" ht="19.5" customHeight="1" x14ac:dyDescent="0.2">
      <c r="A218" s="455">
        <v>3</v>
      </c>
      <c r="B218" s="455">
        <v>8876</v>
      </c>
      <c r="C218" s="455">
        <v>0</v>
      </c>
      <c r="D218" s="455">
        <v>2947</v>
      </c>
      <c r="E218" s="462"/>
      <c r="F218" s="455">
        <v>8876</v>
      </c>
      <c r="G218" s="455">
        <v>24.9259917110716</v>
      </c>
      <c r="H218" s="455">
        <v>1992</v>
      </c>
      <c r="I218" s="455">
        <v>1280</v>
      </c>
      <c r="J218" s="455">
        <v>3272</v>
      </c>
      <c r="K218" s="455">
        <v>29.6</v>
      </c>
      <c r="L218" s="455">
        <v>7.3780935464772099</v>
      </c>
      <c r="M218" s="455">
        <v>22.221906453522799</v>
      </c>
      <c r="N218" s="455">
        <v>14.4209103199639</v>
      </c>
      <c r="O218" s="455">
        <v>36.863452005407801</v>
      </c>
      <c r="P218" s="455">
        <v>39.119804400977998</v>
      </c>
      <c r="Q218" s="455">
        <v>0.29852790844323601</v>
      </c>
      <c r="R218" s="455">
        <v>4.3050441956663104</v>
      </c>
      <c r="S218" s="455">
        <v>11.004769225172</v>
      </c>
      <c r="T218" s="462"/>
      <c r="U218" s="455">
        <v>11.6783533865325</v>
      </c>
      <c r="V218" s="462"/>
      <c r="W218" s="61"/>
      <c r="X218" s="87"/>
    </row>
    <row r="219" spans="1:24" ht="19.5" customHeight="1" x14ac:dyDescent="0.2">
      <c r="A219" s="455">
        <v>4</v>
      </c>
      <c r="B219" s="455">
        <v>12824</v>
      </c>
      <c r="C219" s="455">
        <v>169</v>
      </c>
      <c r="D219" s="455">
        <v>3790</v>
      </c>
      <c r="E219" s="462"/>
      <c r="F219" s="455">
        <v>12655</v>
      </c>
      <c r="G219" s="455">
        <v>23.046518698692601</v>
      </c>
      <c r="H219" s="455">
        <v>1295</v>
      </c>
      <c r="I219" s="455">
        <v>166</v>
      </c>
      <c r="J219" s="455">
        <v>1461</v>
      </c>
      <c r="K219" s="455">
        <v>23.7</v>
      </c>
      <c r="L219" s="455">
        <v>5.4620249315901503</v>
      </c>
      <c r="M219" s="455">
        <v>18.237975068409899</v>
      </c>
      <c r="N219" s="455">
        <v>1.3117344922955401</v>
      </c>
      <c r="O219" s="455">
        <v>11.544843935203501</v>
      </c>
      <c r="P219" s="455">
        <v>11.362080766598201</v>
      </c>
      <c r="Q219" s="455">
        <v>0.24500798627694501</v>
      </c>
      <c r="R219" s="455">
        <v>0.32138542648733998</v>
      </c>
      <c r="S219" s="455">
        <v>2.8285789644458101</v>
      </c>
      <c r="T219" s="462"/>
      <c r="U219" s="455">
        <v>2.7838005285402398</v>
      </c>
      <c r="V219" s="462"/>
      <c r="W219" s="61"/>
      <c r="X219" s="87"/>
    </row>
    <row r="220" spans="1:24" ht="19.5" customHeight="1" x14ac:dyDescent="0.2">
      <c r="A220" s="462"/>
      <c r="B220" s="462"/>
      <c r="C220" s="462"/>
      <c r="D220" s="462"/>
      <c r="E220" s="462"/>
      <c r="F220" s="462"/>
      <c r="G220" s="462"/>
      <c r="H220" s="462"/>
      <c r="I220" s="462"/>
      <c r="J220" s="462"/>
      <c r="K220" s="563">
        <v>92.4</v>
      </c>
      <c r="L220" s="564"/>
      <c r="M220" s="563">
        <v>74.438288096431805</v>
      </c>
      <c r="N220" s="563">
        <v>8.9381693698974392</v>
      </c>
      <c r="O220" s="564"/>
      <c r="P220" s="564"/>
      <c r="Q220" s="563">
        <v>1</v>
      </c>
      <c r="R220" s="563">
        <v>11.251687037130401</v>
      </c>
      <c r="S220" s="563">
        <v>45.506753001156298</v>
      </c>
      <c r="T220" s="564"/>
      <c r="U220" s="563">
        <v>25.395050392490599</v>
      </c>
      <c r="V220" s="462"/>
      <c r="W220" s="61"/>
      <c r="X220" s="87"/>
    </row>
    <row r="221" spans="1:24" ht="19.5" customHeight="1" x14ac:dyDescent="0.2">
      <c r="A221" s="462"/>
      <c r="B221" s="462"/>
      <c r="C221" s="462"/>
      <c r="D221" s="462"/>
      <c r="E221" s="462"/>
      <c r="F221" s="462"/>
      <c r="G221" s="462"/>
      <c r="H221" s="462"/>
      <c r="I221" s="462"/>
      <c r="J221" s="462"/>
      <c r="K221" s="462"/>
      <c r="L221" s="462"/>
      <c r="M221" s="462"/>
      <c r="N221" s="462"/>
      <c r="O221" s="462"/>
      <c r="P221" s="462"/>
      <c r="Q221" s="462"/>
      <c r="R221" s="462"/>
      <c r="S221" s="462"/>
      <c r="T221" s="462"/>
      <c r="U221" s="462"/>
      <c r="V221" s="462"/>
      <c r="W221" s="61"/>
      <c r="X221" s="87"/>
    </row>
    <row r="222" spans="1:24" ht="19.5" customHeight="1" x14ac:dyDescent="0.2">
      <c r="A222" s="565"/>
      <c r="B222" s="565"/>
      <c r="C222" s="565"/>
      <c r="D222" s="565"/>
      <c r="E222" s="565"/>
      <c r="F222" s="565"/>
      <c r="G222" s="565"/>
      <c r="H222" s="565"/>
      <c r="I222" s="565"/>
      <c r="J222" s="565"/>
      <c r="K222" s="565"/>
      <c r="L222" s="565"/>
      <c r="M222" s="565"/>
      <c r="N222" s="565"/>
      <c r="O222" s="565"/>
      <c r="P222" s="565"/>
      <c r="Q222" s="565"/>
      <c r="R222" s="565"/>
      <c r="S222" s="565"/>
      <c r="T222" s="565"/>
      <c r="U222" s="565"/>
      <c r="V222" s="565"/>
      <c r="W222" s="61"/>
      <c r="X222" s="87"/>
    </row>
    <row r="223" spans="1:24" ht="19.5" customHeight="1" x14ac:dyDescent="0.2">
      <c r="A223" s="455">
        <v>1</v>
      </c>
      <c r="B223" s="455">
        <v>36343</v>
      </c>
      <c r="C223" s="455">
        <v>0</v>
      </c>
      <c r="D223" s="455">
        <v>0</v>
      </c>
      <c r="E223" s="462"/>
      <c r="F223" s="455">
        <v>36343</v>
      </c>
      <c r="G223" s="455">
        <v>0</v>
      </c>
      <c r="H223" s="455">
        <v>20171</v>
      </c>
      <c r="I223" s="455">
        <v>9499</v>
      </c>
      <c r="J223" s="455">
        <v>29670</v>
      </c>
      <c r="K223" s="455">
        <v>7.5</v>
      </c>
      <c r="L223" s="455">
        <v>0</v>
      </c>
      <c r="M223" s="455">
        <v>7.5</v>
      </c>
      <c r="N223" s="455">
        <v>26.137082794485899</v>
      </c>
      <c r="O223" s="455">
        <v>81.638830036045505</v>
      </c>
      <c r="P223" s="455">
        <v>32.015503875969003</v>
      </c>
      <c r="Q223" s="455">
        <v>8.9202615565265306E-2</v>
      </c>
      <c r="R223" s="455">
        <v>2.33149614851403</v>
      </c>
      <c r="S223" s="455">
        <v>7.2823971709033897</v>
      </c>
      <c r="T223" s="455">
        <v>46.449924164781997</v>
      </c>
      <c r="U223" s="455">
        <v>2.8558666843763199</v>
      </c>
      <c r="V223" s="562">
        <v>29.696732352791098</v>
      </c>
      <c r="W223" s="61"/>
      <c r="X223" s="87"/>
    </row>
    <row r="224" spans="1:24" ht="19.5" customHeight="1" x14ac:dyDescent="0.2">
      <c r="A224" s="455">
        <v>2</v>
      </c>
      <c r="B224" s="455">
        <v>47216</v>
      </c>
      <c r="C224" s="455">
        <v>0</v>
      </c>
      <c r="D224" s="455">
        <v>4799</v>
      </c>
      <c r="E224" s="462"/>
      <c r="F224" s="455">
        <v>47216</v>
      </c>
      <c r="G224" s="455">
        <v>9.2261847543977709</v>
      </c>
      <c r="H224" s="455">
        <v>12214</v>
      </c>
      <c r="I224" s="455">
        <v>7241</v>
      </c>
      <c r="J224" s="455">
        <v>19455</v>
      </c>
      <c r="K224" s="455">
        <v>13.9</v>
      </c>
      <c r="L224" s="455">
        <v>1.2824396808612899</v>
      </c>
      <c r="M224" s="455">
        <v>12.6175603191387</v>
      </c>
      <c r="N224" s="455">
        <v>15.3359030837004</v>
      </c>
      <c r="O224" s="455">
        <v>41.204252795662498</v>
      </c>
      <c r="P224" s="455">
        <v>37.219223849910101</v>
      </c>
      <c r="Q224" s="455">
        <v>0.150069251002623</v>
      </c>
      <c r="R224" s="455">
        <v>2.3014474892197501</v>
      </c>
      <c r="S224" s="455">
        <v>6.1834913551678197</v>
      </c>
      <c r="T224" s="462"/>
      <c r="U224" s="455">
        <v>5.5854610460549798</v>
      </c>
      <c r="V224" s="462"/>
      <c r="W224" s="61"/>
      <c r="X224" s="87"/>
    </row>
    <row r="225" spans="1:24" ht="19.5" customHeight="1" x14ac:dyDescent="0.2">
      <c r="A225" s="455">
        <v>3</v>
      </c>
      <c r="B225" s="455">
        <v>45341</v>
      </c>
      <c r="C225" s="455">
        <v>273</v>
      </c>
      <c r="D225" s="455">
        <v>6590</v>
      </c>
      <c r="E225" s="462"/>
      <c r="F225" s="455">
        <v>45068</v>
      </c>
      <c r="G225" s="455">
        <v>12.756978589957001</v>
      </c>
      <c r="H225" s="455">
        <v>16114</v>
      </c>
      <c r="I225" s="455">
        <v>3797</v>
      </c>
      <c r="J225" s="455">
        <v>19911</v>
      </c>
      <c r="K225" s="455">
        <v>25.4</v>
      </c>
      <c r="L225" s="455">
        <v>3.2402725618490802</v>
      </c>
      <c r="M225" s="455">
        <v>22.159727438150899</v>
      </c>
      <c r="N225" s="455">
        <v>8.4250465962545498</v>
      </c>
      <c r="O225" s="455">
        <v>44.179905919943202</v>
      </c>
      <c r="P225" s="455">
        <v>19.0698608809201</v>
      </c>
      <c r="Q225" s="455">
        <v>0.26356075302619197</v>
      </c>
      <c r="R225" s="455">
        <v>2.2205116251896002</v>
      </c>
      <c r="S225" s="455">
        <v>11.6440892728865</v>
      </c>
      <c r="T225" s="462"/>
      <c r="U225" s="455">
        <v>5.0260668938800102</v>
      </c>
      <c r="V225" s="462"/>
      <c r="W225" s="61"/>
      <c r="X225" s="87"/>
    </row>
    <row r="226" spans="1:24" ht="19.5" customHeight="1" x14ac:dyDescent="0.2">
      <c r="A226" s="455">
        <v>4</v>
      </c>
      <c r="B226" s="455">
        <v>41659</v>
      </c>
      <c r="C226" s="455">
        <v>0</v>
      </c>
      <c r="D226" s="455">
        <v>8078</v>
      </c>
      <c r="E226" s="462"/>
      <c r="F226" s="455">
        <v>41659</v>
      </c>
      <c r="G226" s="455">
        <v>16.241429921386501</v>
      </c>
      <c r="H226" s="455">
        <v>16288</v>
      </c>
      <c r="I226" s="455">
        <v>7920</v>
      </c>
      <c r="J226" s="455">
        <v>24208</v>
      </c>
      <c r="K226" s="455">
        <v>18.100000000000001</v>
      </c>
      <c r="L226" s="455">
        <v>2.93969881577096</v>
      </c>
      <c r="M226" s="455">
        <v>15.1603011842291</v>
      </c>
      <c r="N226" s="455">
        <v>19.0114981156533</v>
      </c>
      <c r="O226" s="455">
        <v>58.109892220168497</v>
      </c>
      <c r="P226" s="455">
        <v>32.716457369464599</v>
      </c>
      <c r="Q226" s="455">
        <v>0.180311802452056</v>
      </c>
      <c r="R226" s="455">
        <v>3.42799749254731</v>
      </c>
      <c r="S226" s="455">
        <v>10.4778994065133</v>
      </c>
      <c r="T226" s="462"/>
      <c r="U226" s="455">
        <v>5.8991633981340197</v>
      </c>
      <c r="V226" s="462"/>
      <c r="W226" s="61"/>
      <c r="X226" s="87"/>
    </row>
    <row r="227" spans="1:24" ht="19.5" customHeight="1" x14ac:dyDescent="0.2">
      <c r="A227" s="455">
        <v>5</v>
      </c>
      <c r="B227" s="455">
        <v>36837</v>
      </c>
      <c r="C227" s="455">
        <v>0</v>
      </c>
      <c r="D227" s="455">
        <v>7134</v>
      </c>
      <c r="E227" s="462"/>
      <c r="F227" s="455">
        <v>36837</v>
      </c>
      <c r="G227" s="455">
        <v>16.224329671829199</v>
      </c>
      <c r="H227" s="455">
        <v>8511</v>
      </c>
      <c r="I227" s="455">
        <v>4117</v>
      </c>
      <c r="J227" s="455">
        <v>12628</v>
      </c>
      <c r="K227" s="455">
        <v>31.8</v>
      </c>
      <c r="L227" s="455">
        <v>5.1593368356416702</v>
      </c>
      <c r="M227" s="455">
        <v>26.640663164358301</v>
      </c>
      <c r="N227" s="455">
        <v>11.1762629964438</v>
      </c>
      <c r="O227" s="455">
        <v>34.280750332546098</v>
      </c>
      <c r="P227" s="455">
        <v>32.602153943617402</v>
      </c>
      <c r="Q227" s="455">
        <v>0.31685557795386399</v>
      </c>
      <c r="R227" s="455">
        <v>3.5412612711025799</v>
      </c>
      <c r="S227" s="455">
        <v>10.862046959311</v>
      </c>
      <c r="T227" s="462"/>
      <c r="U227" s="455">
        <v>10.330174330345701</v>
      </c>
      <c r="V227" s="462"/>
      <c r="W227" s="61"/>
      <c r="X227" s="87"/>
    </row>
    <row r="228" spans="1:24" ht="19.5" customHeight="1" x14ac:dyDescent="0.2">
      <c r="A228" s="462"/>
      <c r="B228" s="462"/>
      <c r="C228" s="462"/>
      <c r="D228" s="462"/>
      <c r="E228" s="462"/>
      <c r="F228" s="462"/>
      <c r="G228" s="462"/>
      <c r="H228" s="462"/>
      <c r="I228" s="462"/>
      <c r="J228" s="462"/>
      <c r="K228" s="563">
        <v>96.7</v>
      </c>
      <c r="L228" s="564"/>
      <c r="M228" s="563">
        <v>84.078252105876999</v>
      </c>
      <c r="N228" s="563">
        <v>13.347632264423</v>
      </c>
      <c r="O228" s="564"/>
      <c r="P228" s="564"/>
      <c r="Q228" s="563">
        <v>1</v>
      </c>
      <c r="R228" s="563">
        <v>13.8227140265733</v>
      </c>
      <c r="S228" s="563">
        <v>46.449924164781997</v>
      </c>
      <c r="T228" s="564"/>
      <c r="U228" s="563">
        <v>29.696732352791098</v>
      </c>
      <c r="V228" s="462"/>
      <c r="W228" s="61"/>
      <c r="X228" s="87"/>
    </row>
    <row r="229" spans="1:24" ht="19.5" customHeight="1" x14ac:dyDescent="0.2">
      <c r="A229" s="492"/>
      <c r="B229" s="492"/>
      <c r="C229" s="492"/>
      <c r="D229" s="492"/>
      <c r="E229" s="492"/>
      <c r="F229" s="492"/>
      <c r="G229" s="492"/>
      <c r="H229" s="492"/>
      <c r="I229" s="492"/>
      <c r="J229" s="492"/>
      <c r="K229" s="492"/>
      <c r="L229" s="492"/>
      <c r="M229" s="492"/>
      <c r="N229" s="492"/>
      <c r="O229" s="492"/>
      <c r="P229" s="492"/>
      <c r="Q229" s="492"/>
      <c r="R229" s="492"/>
      <c r="S229" s="492"/>
      <c r="T229" s="492"/>
      <c r="U229" s="492"/>
      <c r="V229" s="492"/>
      <c r="W229" s="61"/>
      <c r="X229" s="87"/>
    </row>
    <row r="230" spans="1:24" ht="19.5" customHeight="1" x14ac:dyDescent="0.2">
      <c r="A230" s="462"/>
      <c r="B230" s="462"/>
      <c r="C230" s="462"/>
      <c r="D230" s="462"/>
      <c r="E230" s="462"/>
      <c r="F230" s="462"/>
      <c r="G230" s="462"/>
      <c r="H230" s="462"/>
      <c r="I230" s="462"/>
      <c r="J230" s="462"/>
      <c r="K230" s="462"/>
      <c r="L230" s="462"/>
      <c r="M230" s="462"/>
      <c r="N230" s="462"/>
      <c r="O230" s="462"/>
      <c r="P230" s="462"/>
      <c r="Q230" s="462"/>
      <c r="R230" s="462"/>
      <c r="S230" s="462"/>
      <c r="T230" s="462"/>
      <c r="U230" s="462"/>
      <c r="V230" s="462"/>
      <c r="W230" s="61"/>
      <c r="X230" s="87"/>
    </row>
    <row r="231" spans="1:24" ht="19.5" customHeight="1" x14ac:dyDescent="0.2">
      <c r="A231" s="455">
        <v>1</v>
      </c>
      <c r="B231" s="455">
        <v>7317</v>
      </c>
      <c r="C231" s="455">
        <v>0</v>
      </c>
      <c r="D231" s="455">
        <v>565</v>
      </c>
      <c r="E231" s="462"/>
      <c r="F231" s="455">
        <v>7317</v>
      </c>
      <c r="G231" s="455">
        <v>7.1682314133468701</v>
      </c>
      <c r="H231" s="455">
        <v>4864</v>
      </c>
      <c r="I231" s="455">
        <v>1540</v>
      </c>
      <c r="J231" s="455">
        <v>6404</v>
      </c>
      <c r="K231" s="455">
        <v>6.8</v>
      </c>
      <c r="L231" s="455">
        <v>0.48743973610758701</v>
      </c>
      <c r="M231" s="455">
        <v>6.3125602638924097</v>
      </c>
      <c r="N231" s="455">
        <v>21.046877135437999</v>
      </c>
      <c r="O231" s="455">
        <v>87.522208555418899</v>
      </c>
      <c r="P231" s="455">
        <v>24.047470331043101</v>
      </c>
      <c r="Q231" s="455">
        <v>0.134216154163114</v>
      </c>
      <c r="R231" s="455">
        <v>2.8248309062620698</v>
      </c>
      <c r="S231" s="455">
        <v>11.7468942361703</v>
      </c>
      <c r="T231" s="455">
        <v>47.005458510302901</v>
      </c>
      <c r="U231" s="455">
        <v>3.2275589851841899</v>
      </c>
      <c r="V231" s="562">
        <v>23.501627958995599</v>
      </c>
      <c r="W231" s="61"/>
      <c r="X231" s="87"/>
    </row>
    <row r="232" spans="1:24" ht="19.5" customHeight="1" x14ac:dyDescent="0.2">
      <c r="A232" s="455">
        <v>2</v>
      </c>
      <c r="B232" s="455">
        <v>10335</v>
      </c>
      <c r="C232" s="455">
        <v>0</v>
      </c>
      <c r="D232" s="455">
        <v>1134</v>
      </c>
      <c r="E232" s="462"/>
      <c r="F232" s="455">
        <v>10335</v>
      </c>
      <c r="G232" s="455">
        <v>9.8875228877844599</v>
      </c>
      <c r="H232" s="455">
        <v>5427</v>
      </c>
      <c r="I232" s="455">
        <v>1678</v>
      </c>
      <c r="J232" s="455">
        <v>7105</v>
      </c>
      <c r="K232" s="455">
        <v>11.5</v>
      </c>
      <c r="L232" s="455">
        <v>1.1370651320952101</v>
      </c>
      <c r="M232" s="455">
        <v>10.3629348679048</v>
      </c>
      <c r="N232" s="455">
        <v>16.2360909530721</v>
      </c>
      <c r="O232" s="455">
        <v>68.746976294146094</v>
      </c>
      <c r="P232" s="455">
        <v>23.617171006333599</v>
      </c>
      <c r="Q232" s="455">
        <v>0.22033425514664101</v>
      </c>
      <c r="R232" s="455">
        <v>3.5773670066382599</v>
      </c>
      <c r="S232" s="455">
        <v>15.147313815354501</v>
      </c>
      <c r="T232" s="462"/>
      <c r="U232" s="455">
        <v>5.2036717823513596</v>
      </c>
      <c r="V232" s="462"/>
      <c r="W232" s="61"/>
      <c r="X232" s="87"/>
    </row>
    <row r="233" spans="1:24" ht="19.5" customHeight="1" x14ac:dyDescent="0.2">
      <c r="A233" s="455">
        <v>3</v>
      </c>
      <c r="B233" s="455">
        <v>11650</v>
      </c>
      <c r="C233" s="455">
        <v>0</v>
      </c>
      <c r="D233" s="455">
        <v>1534</v>
      </c>
      <c r="E233" s="462"/>
      <c r="F233" s="455">
        <v>11650</v>
      </c>
      <c r="G233" s="455">
        <v>11.6353155339806</v>
      </c>
      <c r="H233" s="455">
        <v>3685</v>
      </c>
      <c r="I233" s="455">
        <v>1686</v>
      </c>
      <c r="J233" s="455">
        <v>5371</v>
      </c>
      <c r="K233" s="455">
        <v>12.4</v>
      </c>
      <c r="L233" s="455">
        <v>1.4427791262135901</v>
      </c>
      <c r="M233" s="455">
        <v>10.957220873786399</v>
      </c>
      <c r="N233" s="455">
        <v>14.4721030042918</v>
      </c>
      <c r="O233" s="455">
        <v>46.103004291845501</v>
      </c>
      <c r="P233" s="455">
        <v>31.390802457642899</v>
      </c>
      <c r="Q233" s="455">
        <v>0.232969822784487</v>
      </c>
      <c r="R233" s="455">
        <v>3.3715632722287099</v>
      </c>
      <c r="S233" s="455">
        <v>10.740608739703699</v>
      </c>
      <c r="T233" s="462"/>
      <c r="U233" s="455">
        <v>7.3131096856199003</v>
      </c>
      <c r="V233" s="462"/>
      <c r="W233" s="61"/>
      <c r="X233" s="87"/>
    </row>
    <row r="234" spans="1:24" ht="19.5" customHeight="1" x14ac:dyDescent="0.2">
      <c r="A234" s="455">
        <v>4</v>
      </c>
      <c r="B234" s="455">
        <v>14909</v>
      </c>
      <c r="C234" s="455">
        <v>0</v>
      </c>
      <c r="D234" s="455">
        <v>2536</v>
      </c>
      <c r="E234" s="462"/>
      <c r="F234" s="455">
        <v>14909</v>
      </c>
      <c r="G234" s="455">
        <v>14.5371166523359</v>
      </c>
      <c r="H234" s="455">
        <v>2485</v>
      </c>
      <c r="I234" s="455">
        <v>902</v>
      </c>
      <c r="J234" s="455">
        <v>3387</v>
      </c>
      <c r="K234" s="455">
        <v>22.7</v>
      </c>
      <c r="L234" s="455">
        <v>3.2999254800802502</v>
      </c>
      <c r="M234" s="455">
        <v>19.400074519919698</v>
      </c>
      <c r="N234" s="455">
        <v>6.0500368904688404</v>
      </c>
      <c r="O234" s="455">
        <v>22.717821450130799</v>
      </c>
      <c r="P234" s="455">
        <v>26.631237082964301</v>
      </c>
      <c r="Q234" s="455">
        <v>0.41247976790575802</v>
      </c>
      <c r="R234" s="455">
        <v>2.49551781240186</v>
      </c>
      <c r="S234" s="455">
        <v>9.3706417190743991</v>
      </c>
      <c r="T234" s="462"/>
      <c r="U234" s="455">
        <v>10.9848464910243</v>
      </c>
      <c r="V234" s="462"/>
      <c r="W234" s="61"/>
      <c r="X234" s="87"/>
    </row>
    <row r="235" spans="1:24" ht="19.5" customHeight="1" x14ac:dyDescent="0.2">
      <c r="A235" s="508"/>
      <c r="B235" s="508"/>
      <c r="C235" s="508"/>
      <c r="D235" s="508"/>
      <c r="E235" s="508"/>
      <c r="F235" s="508"/>
      <c r="G235" s="508"/>
      <c r="H235" s="508"/>
      <c r="I235" s="508"/>
      <c r="J235" s="508"/>
      <c r="K235" s="569">
        <v>53.4</v>
      </c>
      <c r="L235" s="570"/>
      <c r="M235" s="569">
        <v>47.032790525503401</v>
      </c>
      <c r="N235" s="569">
        <v>9.6341846638784698</v>
      </c>
      <c r="O235" s="570"/>
      <c r="P235" s="570"/>
      <c r="Q235" s="569">
        <v>1</v>
      </c>
      <c r="R235" s="569">
        <v>12.2692789975309</v>
      </c>
      <c r="S235" s="569">
        <v>47.005458510302901</v>
      </c>
      <c r="T235" s="570"/>
      <c r="U235" s="569">
        <v>23.501627958995599</v>
      </c>
      <c r="V235" s="508"/>
      <c r="W235" s="61"/>
      <c r="X235" s="87"/>
    </row>
    <row r="236" spans="1:24" ht="19.5" customHeight="1" x14ac:dyDescent="0.2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87"/>
    </row>
    <row r="237" spans="1:24" ht="19.5" customHeight="1" x14ac:dyDescent="0.2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87"/>
    </row>
    <row r="238" spans="1:24" ht="19.5" customHeight="1" x14ac:dyDescent="0.2">
      <c r="A238" s="1226" t="s">
        <v>1513</v>
      </c>
      <c r="B238" s="1226"/>
      <c r="C238" s="1226"/>
      <c r="D238" s="1226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87"/>
    </row>
    <row r="239" spans="1:24" ht="19.5" customHeight="1" x14ac:dyDescent="0.2">
      <c r="A239" s="2" t="s">
        <v>1488</v>
      </c>
      <c r="B239" s="334" t="s">
        <v>1489</v>
      </c>
      <c r="C239" s="334" t="s">
        <v>1490</v>
      </c>
      <c r="D239" s="334" t="s">
        <v>1491</v>
      </c>
      <c r="E239" s="334" t="s">
        <v>1492</v>
      </c>
      <c r="F239" s="334" t="s">
        <v>1493</v>
      </c>
      <c r="G239" s="334" t="s">
        <v>1494</v>
      </c>
      <c r="H239" s="334" t="s">
        <v>1495</v>
      </c>
      <c r="I239" s="334" t="s">
        <v>1496</v>
      </c>
      <c r="J239" s="334" t="s">
        <v>1497</v>
      </c>
      <c r="K239" s="334" t="s">
        <v>1498</v>
      </c>
      <c r="L239" s="334" t="s">
        <v>1499</v>
      </c>
      <c r="M239" s="334" t="s">
        <v>1500</v>
      </c>
      <c r="N239" s="334" t="s">
        <v>1501</v>
      </c>
      <c r="O239" s="334" t="s">
        <v>1502</v>
      </c>
      <c r="P239" s="334" t="s">
        <v>1503</v>
      </c>
      <c r="Q239" s="334" t="s">
        <v>1504</v>
      </c>
      <c r="R239" s="334" t="s">
        <v>1505</v>
      </c>
      <c r="S239" s="334" t="s">
        <v>1506</v>
      </c>
      <c r="T239" s="334" t="s">
        <v>1507</v>
      </c>
      <c r="U239" s="334" t="s">
        <v>1508</v>
      </c>
      <c r="V239" s="334" t="s">
        <v>1509</v>
      </c>
      <c r="W239" s="61"/>
      <c r="X239" s="87"/>
    </row>
    <row r="240" spans="1:24" ht="19.5" customHeight="1" x14ac:dyDescent="0.2">
      <c r="A240" s="573">
        <v>1</v>
      </c>
      <c r="B240" s="573">
        <v>35385</v>
      </c>
      <c r="C240" s="573">
        <v>0</v>
      </c>
      <c r="D240" s="573"/>
      <c r="E240" s="574"/>
      <c r="F240" s="573">
        <v>35385</v>
      </c>
      <c r="G240" s="573">
        <v>0</v>
      </c>
      <c r="H240" s="573">
        <v>22432</v>
      </c>
      <c r="I240" s="573">
        <v>19395</v>
      </c>
      <c r="J240" s="573">
        <v>41827</v>
      </c>
      <c r="K240" s="573">
        <v>8.1999999999999993</v>
      </c>
      <c r="L240" s="573">
        <v>0</v>
      </c>
      <c r="M240" s="573">
        <v>8.1999999999999993</v>
      </c>
      <c r="N240" s="573">
        <v>54.811360749999999</v>
      </c>
      <c r="O240" s="573">
        <v>118.20545429000001</v>
      </c>
      <c r="P240" s="573">
        <v>46.369569900000002</v>
      </c>
      <c r="Q240" s="573">
        <v>0.10807933</v>
      </c>
      <c r="R240" s="573">
        <v>5.9239751299999996</v>
      </c>
      <c r="S240" s="573">
        <v>12.775566270000001</v>
      </c>
      <c r="T240" s="573">
        <v>48.63761366</v>
      </c>
      <c r="U240" s="575">
        <v>5.0115920300000001</v>
      </c>
      <c r="V240" s="572">
        <v>23.5748461560122</v>
      </c>
      <c r="W240" s="61"/>
      <c r="X240" s="87"/>
    </row>
    <row r="241" spans="1:24" ht="19.5" customHeight="1" x14ac:dyDescent="0.2">
      <c r="A241" s="576">
        <v>2</v>
      </c>
      <c r="B241" s="576">
        <v>75286</v>
      </c>
      <c r="C241" s="576">
        <v>0</v>
      </c>
      <c r="D241" s="576">
        <v>3732</v>
      </c>
      <c r="E241" s="577"/>
      <c r="F241" s="576">
        <v>75286</v>
      </c>
      <c r="G241" s="576">
        <v>4.7229745100000002</v>
      </c>
      <c r="H241" s="576">
        <v>50381</v>
      </c>
      <c r="I241" s="576">
        <v>4972</v>
      </c>
      <c r="J241" s="576">
        <v>55353</v>
      </c>
      <c r="K241" s="576">
        <v>8.5</v>
      </c>
      <c r="L241" s="576">
        <v>0.40145282999999998</v>
      </c>
      <c r="M241" s="576">
        <v>8.0985471699999998</v>
      </c>
      <c r="N241" s="576">
        <v>6.6041495100000001</v>
      </c>
      <c r="O241" s="576">
        <v>73.523629889999995</v>
      </c>
      <c r="P241" s="576">
        <v>8.9823496499999997</v>
      </c>
      <c r="Q241" s="576">
        <v>0.10674214</v>
      </c>
      <c r="R241" s="576">
        <v>0.70494104999999996</v>
      </c>
      <c r="S241" s="576">
        <v>7.8480696099999996</v>
      </c>
      <c r="T241" s="576"/>
      <c r="U241" s="576">
        <v>0.95879523</v>
      </c>
      <c r="V241" s="462"/>
      <c r="W241" s="61"/>
      <c r="X241" s="87"/>
    </row>
    <row r="242" spans="1:24" ht="19.5" customHeight="1" x14ac:dyDescent="0.2">
      <c r="A242" s="576">
        <v>3</v>
      </c>
      <c r="B242" s="576">
        <v>86660</v>
      </c>
      <c r="C242" s="576">
        <v>2200</v>
      </c>
      <c r="D242" s="576">
        <v>9713</v>
      </c>
      <c r="E242" s="577"/>
      <c r="F242" s="576">
        <v>84460</v>
      </c>
      <c r="G242" s="576">
        <v>10.31399658</v>
      </c>
      <c r="H242" s="576">
        <v>34098</v>
      </c>
      <c r="I242" s="576">
        <v>4865</v>
      </c>
      <c r="J242" s="576">
        <v>38963</v>
      </c>
      <c r="K242" s="576">
        <v>25.7</v>
      </c>
      <c r="L242" s="576">
        <v>2.6506971199999998</v>
      </c>
      <c r="M242" s="576">
        <v>23.049302879999999</v>
      </c>
      <c r="N242" s="576">
        <v>5.7601231400000001</v>
      </c>
      <c r="O242" s="576">
        <v>46.131896759999997</v>
      </c>
      <c r="P242" s="576">
        <v>12.486204860000001</v>
      </c>
      <c r="Q242" s="576">
        <v>0.30379917000000001</v>
      </c>
      <c r="R242" s="576">
        <v>1.74992064</v>
      </c>
      <c r="S242" s="576">
        <v>14.014832009999999</v>
      </c>
      <c r="T242" s="576"/>
      <c r="U242" s="576">
        <v>3.7932986899999999</v>
      </c>
      <c r="V242" s="462"/>
      <c r="W242" s="61"/>
      <c r="X242" s="87"/>
    </row>
    <row r="243" spans="1:24" ht="19.5" customHeight="1" x14ac:dyDescent="0.2">
      <c r="A243" s="576">
        <v>4</v>
      </c>
      <c r="B243" s="576">
        <v>86583</v>
      </c>
      <c r="C243" s="576">
        <v>1885</v>
      </c>
      <c r="D243" s="576">
        <v>10677</v>
      </c>
      <c r="E243" s="577"/>
      <c r="F243" s="576">
        <v>84698</v>
      </c>
      <c r="G243" s="576">
        <v>11.194757539999999</v>
      </c>
      <c r="H243" s="576">
        <v>36435</v>
      </c>
      <c r="I243" s="576">
        <v>6853</v>
      </c>
      <c r="J243" s="576">
        <v>43288</v>
      </c>
      <c r="K243" s="576">
        <v>16.2</v>
      </c>
      <c r="L243" s="576">
        <v>1.8135507200000001</v>
      </c>
      <c r="M243" s="576">
        <v>14.386449280000001</v>
      </c>
      <c r="N243" s="576">
        <v>8.09110014</v>
      </c>
      <c r="O243" s="576">
        <v>51.108644830000003</v>
      </c>
      <c r="P243" s="576">
        <v>15.83117723</v>
      </c>
      <c r="Q243" s="576">
        <v>0.18961923999999999</v>
      </c>
      <c r="R243" s="576">
        <v>1.5342282899999999</v>
      </c>
      <c r="S243" s="576">
        <v>9.6911825599999997</v>
      </c>
      <c r="T243" s="576"/>
      <c r="U243" s="576">
        <v>3.0018958499999999</v>
      </c>
      <c r="V243" s="462"/>
      <c r="W243" s="61"/>
      <c r="X243" s="87"/>
    </row>
    <row r="244" spans="1:24" ht="19.5" customHeight="1" x14ac:dyDescent="0.2">
      <c r="A244" s="576">
        <v>5</v>
      </c>
      <c r="B244" s="576">
        <v>93443</v>
      </c>
      <c r="C244" s="576">
        <v>3449</v>
      </c>
      <c r="D244" s="576">
        <v>7172</v>
      </c>
      <c r="E244" s="577"/>
      <c r="F244" s="576">
        <v>89994</v>
      </c>
      <c r="G244" s="576">
        <v>7.38118272</v>
      </c>
      <c r="H244" s="576">
        <v>8365</v>
      </c>
      <c r="I244" s="576">
        <v>4923</v>
      </c>
      <c r="J244" s="576">
        <v>13288</v>
      </c>
      <c r="K244" s="576">
        <v>23.9</v>
      </c>
      <c r="L244" s="576">
        <v>1.76410267</v>
      </c>
      <c r="M244" s="576">
        <v>22.135897329999999</v>
      </c>
      <c r="N244" s="576">
        <v>5.4703646900000003</v>
      </c>
      <c r="O244" s="576">
        <v>14.76542881</v>
      </c>
      <c r="P244" s="576">
        <v>37.048464780000003</v>
      </c>
      <c r="Q244" s="576">
        <v>0.29176012000000001</v>
      </c>
      <c r="R244" s="576">
        <v>1.5960342300000001</v>
      </c>
      <c r="S244" s="576">
        <v>4.3079632099999996</v>
      </c>
      <c r="T244" s="576"/>
      <c r="U244" s="576">
        <v>10.80926436</v>
      </c>
      <c r="V244" s="462"/>
      <c r="W244" s="61"/>
      <c r="X244" s="87"/>
    </row>
    <row r="245" spans="1:24" ht="19.5" customHeight="1" x14ac:dyDescent="0.2">
      <c r="A245" s="462"/>
      <c r="B245" s="462"/>
      <c r="C245" s="462"/>
      <c r="D245" s="462"/>
      <c r="E245" s="462"/>
      <c r="F245" s="462"/>
      <c r="G245" s="462"/>
      <c r="H245" s="462"/>
      <c r="I245" s="462"/>
      <c r="J245" s="462"/>
      <c r="K245" s="563">
        <v>82.5</v>
      </c>
      <c r="L245" s="462"/>
      <c r="M245" s="563">
        <v>75.870196654715897</v>
      </c>
      <c r="N245" s="563">
        <v>13.4561830376967</v>
      </c>
      <c r="O245" s="462"/>
      <c r="P245" s="462"/>
      <c r="Q245" s="563">
        <v>1</v>
      </c>
      <c r="R245" s="563">
        <v>11.509099339074</v>
      </c>
      <c r="S245" s="563">
        <v>48.637613658540303</v>
      </c>
      <c r="T245" s="462"/>
      <c r="U245" s="455">
        <v>23.5748461560122</v>
      </c>
      <c r="V245" s="462"/>
      <c r="W245" s="61"/>
      <c r="X245" s="87"/>
    </row>
    <row r="246" spans="1:24" ht="19.5" customHeight="1" x14ac:dyDescent="0.2">
      <c r="A246" s="462"/>
      <c r="B246" s="462"/>
      <c r="C246" s="462"/>
      <c r="D246" s="462"/>
      <c r="E246" s="462"/>
      <c r="F246" s="462"/>
      <c r="G246" s="462"/>
      <c r="H246" s="462"/>
      <c r="I246" s="462"/>
      <c r="J246" s="462"/>
      <c r="K246" s="462"/>
      <c r="L246" s="462"/>
      <c r="M246" s="462"/>
      <c r="N246" s="462"/>
      <c r="O246" s="462"/>
      <c r="P246" s="462"/>
      <c r="Q246" s="462"/>
      <c r="R246" s="462"/>
      <c r="S246" s="462"/>
      <c r="T246" s="462"/>
      <c r="U246" s="462"/>
      <c r="V246" s="462"/>
      <c r="W246" s="61"/>
      <c r="X246" s="87"/>
    </row>
    <row r="247" spans="1:24" ht="19.5" customHeight="1" x14ac:dyDescent="0.2">
      <c r="A247" s="565"/>
      <c r="B247" s="565"/>
      <c r="C247" s="565"/>
      <c r="D247" s="565"/>
      <c r="E247" s="565"/>
      <c r="F247" s="565"/>
      <c r="G247" s="565"/>
      <c r="H247" s="565"/>
      <c r="I247" s="565"/>
      <c r="J247" s="565"/>
      <c r="K247" s="565"/>
      <c r="L247" s="565"/>
      <c r="M247" s="565"/>
      <c r="N247" s="565"/>
      <c r="O247" s="565"/>
      <c r="P247" s="565"/>
      <c r="Q247" s="565"/>
      <c r="R247" s="565"/>
      <c r="S247" s="565"/>
      <c r="T247" s="565"/>
      <c r="U247" s="565"/>
      <c r="V247" s="565"/>
      <c r="W247" s="61"/>
      <c r="X247" s="87"/>
    </row>
    <row r="248" spans="1:24" ht="19.5" customHeight="1" x14ac:dyDescent="0.2">
      <c r="A248" s="455">
        <v>1</v>
      </c>
      <c r="B248" s="455">
        <v>50835</v>
      </c>
      <c r="C248" s="455">
        <v>0</v>
      </c>
      <c r="D248" s="462"/>
      <c r="E248" s="462"/>
      <c r="F248" s="455">
        <v>50835</v>
      </c>
      <c r="G248" s="455">
        <v>0</v>
      </c>
      <c r="H248" s="455">
        <v>48803</v>
      </c>
      <c r="I248" s="455">
        <v>11216</v>
      </c>
      <c r="J248" s="455">
        <v>60019</v>
      </c>
      <c r="K248" s="455">
        <v>3</v>
      </c>
      <c r="L248" s="455">
        <v>0</v>
      </c>
      <c r="M248" s="455">
        <v>3</v>
      </c>
      <c r="N248" s="455">
        <v>22.063538900363898</v>
      </c>
      <c r="O248" s="455">
        <v>118.06629290842901</v>
      </c>
      <c r="P248" s="455">
        <v>18.6874156517103</v>
      </c>
      <c r="Q248" s="455">
        <v>4.0487268542946403E-2</v>
      </c>
      <c r="R248" s="455">
        <v>0.89329242446677803</v>
      </c>
      <c r="S248" s="455">
        <v>4.7801817068537398</v>
      </c>
      <c r="T248" s="455">
        <v>47.885339909147497</v>
      </c>
      <c r="U248" s="455">
        <v>0.75660241586445298</v>
      </c>
      <c r="V248" s="562">
        <v>20.457975210697398</v>
      </c>
      <c r="W248" s="61"/>
      <c r="X248" s="87"/>
    </row>
    <row r="249" spans="1:24" ht="19.5" customHeight="1" x14ac:dyDescent="0.2">
      <c r="A249" s="455">
        <v>2</v>
      </c>
      <c r="B249" s="455">
        <v>85259</v>
      </c>
      <c r="C249" s="455">
        <v>0</v>
      </c>
      <c r="D249" s="455">
        <v>8791</v>
      </c>
      <c r="E249" s="462"/>
      <c r="F249" s="455">
        <v>85259</v>
      </c>
      <c r="G249" s="455">
        <v>9.3471557682084008</v>
      </c>
      <c r="H249" s="455">
        <v>45429</v>
      </c>
      <c r="I249" s="455">
        <v>23706</v>
      </c>
      <c r="J249" s="455">
        <v>69135</v>
      </c>
      <c r="K249" s="455">
        <v>16.899999999999999</v>
      </c>
      <c r="L249" s="455">
        <v>1.57966932482722</v>
      </c>
      <c r="M249" s="455">
        <v>15.3203306751728</v>
      </c>
      <c r="N249" s="455">
        <v>27.804689241018501</v>
      </c>
      <c r="O249" s="455">
        <v>81.088213561031694</v>
      </c>
      <c r="P249" s="455">
        <v>34.289433716641398</v>
      </c>
      <c r="Q249" s="455">
        <v>0.206759447404153</v>
      </c>
      <c r="R249" s="455">
        <v>5.7488821827171899</v>
      </c>
      <c r="S249" s="455">
        <v>16.7657542268689</v>
      </c>
      <c r="T249" s="462"/>
      <c r="U249" s="455">
        <v>7.0896643670541</v>
      </c>
      <c r="V249" s="462"/>
      <c r="W249" s="61"/>
      <c r="X249" s="87"/>
    </row>
    <row r="250" spans="1:24" ht="19.5" customHeight="1" x14ac:dyDescent="0.2">
      <c r="A250" s="455">
        <v>3</v>
      </c>
      <c r="B250" s="455">
        <v>82384</v>
      </c>
      <c r="C250" s="455">
        <v>0</v>
      </c>
      <c r="D250" s="455">
        <v>8128</v>
      </c>
      <c r="E250" s="462"/>
      <c r="F250" s="455">
        <v>82384</v>
      </c>
      <c r="G250" s="455">
        <v>8.9800247480996997</v>
      </c>
      <c r="H250" s="455">
        <v>49641</v>
      </c>
      <c r="I250" s="455">
        <v>9188</v>
      </c>
      <c r="J250" s="455">
        <v>58829</v>
      </c>
      <c r="K250" s="455">
        <v>8.1</v>
      </c>
      <c r="L250" s="455">
        <v>0.72738200459607605</v>
      </c>
      <c r="M250" s="455">
        <v>7.3726179954039299</v>
      </c>
      <c r="N250" s="455">
        <v>11.152651000194201</v>
      </c>
      <c r="O250" s="455">
        <v>71.408283161778996</v>
      </c>
      <c r="P250" s="455">
        <v>15.6181475122814</v>
      </c>
      <c r="Q250" s="455">
        <v>9.9499054881492494E-2</v>
      </c>
      <c r="R250" s="455">
        <v>1.10967823394246</v>
      </c>
      <c r="S250" s="455">
        <v>7.1050566853070096</v>
      </c>
      <c r="T250" s="462"/>
      <c r="U250" s="455">
        <v>1.55399091647173</v>
      </c>
      <c r="V250" s="462"/>
      <c r="W250" s="61"/>
      <c r="X250" s="87"/>
    </row>
    <row r="251" spans="1:24" ht="19.5" customHeight="1" x14ac:dyDescent="0.2">
      <c r="A251" s="455">
        <v>4</v>
      </c>
      <c r="B251" s="455">
        <v>110973</v>
      </c>
      <c r="C251" s="455">
        <v>0</v>
      </c>
      <c r="D251" s="455">
        <v>11375</v>
      </c>
      <c r="E251" s="462"/>
      <c r="F251" s="455">
        <v>110973</v>
      </c>
      <c r="G251" s="455">
        <v>9.2972504658842006</v>
      </c>
      <c r="H251" s="455">
        <v>28297</v>
      </c>
      <c r="I251" s="455">
        <v>4389</v>
      </c>
      <c r="J251" s="455">
        <v>32686</v>
      </c>
      <c r="K251" s="455">
        <v>24</v>
      </c>
      <c r="L251" s="455">
        <v>2.23134011181221</v>
      </c>
      <c r="M251" s="455">
        <v>21.768659888187798</v>
      </c>
      <c r="N251" s="455">
        <v>3.95501608499365</v>
      </c>
      <c r="O251" s="455">
        <v>29.454011336090801</v>
      </c>
      <c r="P251" s="455">
        <v>13.4277672397969</v>
      </c>
      <c r="Q251" s="455">
        <v>0.29378452623770801</v>
      </c>
      <c r="R251" s="455">
        <v>1.1619225267923701</v>
      </c>
      <c r="S251" s="455">
        <v>8.6531327661734991</v>
      </c>
      <c r="T251" s="462"/>
      <c r="U251" s="455">
        <v>3.9448702369739301</v>
      </c>
      <c r="V251" s="462"/>
      <c r="W251" s="61"/>
      <c r="X251" s="87"/>
    </row>
    <row r="252" spans="1:24" ht="19.5" customHeight="1" x14ac:dyDescent="0.2">
      <c r="A252" s="455">
        <v>5</v>
      </c>
      <c r="B252" s="455">
        <v>81364</v>
      </c>
      <c r="C252" s="455">
        <v>0</v>
      </c>
      <c r="D252" s="455">
        <v>12415</v>
      </c>
      <c r="E252" s="462"/>
      <c r="F252" s="455">
        <v>81364</v>
      </c>
      <c r="G252" s="455">
        <v>13.2385715352051</v>
      </c>
      <c r="H252" s="455">
        <v>19211</v>
      </c>
      <c r="I252" s="455">
        <v>4739</v>
      </c>
      <c r="J252" s="455">
        <v>23950</v>
      </c>
      <c r="K252" s="455">
        <v>30.7</v>
      </c>
      <c r="L252" s="455">
        <v>4.0642414613079696</v>
      </c>
      <c r="M252" s="455">
        <v>26.635758538691999</v>
      </c>
      <c r="N252" s="455">
        <v>5.8244432427117703</v>
      </c>
      <c r="O252" s="455">
        <v>29.435622634088801</v>
      </c>
      <c r="P252" s="455">
        <v>19.7870563674322</v>
      </c>
      <c r="Q252" s="455">
        <v>0.35946970293370001</v>
      </c>
      <c r="R252" s="455">
        <v>2.0937108822117998</v>
      </c>
      <c r="S252" s="455">
        <v>10.5812145239444</v>
      </c>
      <c r="T252" s="462"/>
      <c r="U252" s="455">
        <v>7.1128472743332196</v>
      </c>
      <c r="V252" s="462"/>
      <c r="W252" s="61"/>
      <c r="X252" s="87"/>
    </row>
    <row r="253" spans="1:24" ht="19.5" customHeight="1" x14ac:dyDescent="0.2">
      <c r="A253" s="462"/>
      <c r="B253" s="462"/>
      <c r="C253" s="462"/>
      <c r="D253" s="462"/>
      <c r="E253" s="462"/>
      <c r="F253" s="462"/>
      <c r="G253" s="462"/>
      <c r="H253" s="462"/>
      <c r="I253" s="462"/>
      <c r="J253" s="462"/>
      <c r="K253" s="563">
        <v>82.7</v>
      </c>
      <c r="L253" s="462"/>
      <c r="M253" s="563">
        <v>74.097367097456498</v>
      </c>
      <c r="N253" s="563">
        <v>10.1143340670403</v>
      </c>
      <c r="O253" s="462"/>
      <c r="P253" s="462"/>
      <c r="Q253" s="563">
        <v>1</v>
      </c>
      <c r="R253" s="563">
        <v>11.007486250130601</v>
      </c>
      <c r="S253" s="563">
        <v>47.885339909147497</v>
      </c>
      <c r="T253" s="462"/>
      <c r="U253" s="455">
        <v>20.457975210697398</v>
      </c>
      <c r="V253" s="462"/>
      <c r="W253" s="61"/>
      <c r="X253" s="87"/>
    </row>
    <row r="254" spans="1:24" ht="19.5" customHeight="1" x14ac:dyDescent="0.2">
      <c r="A254" s="492"/>
      <c r="B254" s="492"/>
      <c r="C254" s="492"/>
      <c r="D254" s="492"/>
      <c r="E254" s="492"/>
      <c r="F254" s="492"/>
      <c r="G254" s="492"/>
      <c r="H254" s="492"/>
      <c r="I254" s="492"/>
      <c r="J254" s="492"/>
      <c r="K254" s="568"/>
      <c r="L254" s="492"/>
      <c r="M254" s="568"/>
      <c r="N254" s="568"/>
      <c r="O254" s="492"/>
      <c r="P254" s="492"/>
      <c r="Q254" s="568"/>
      <c r="R254" s="568"/>
      <c r="S254" s="568"/>
      <c r="T254" s="492"/>
      <c r="U254" s="487"/>
      <c r="V254" s="492"/>
      <c r="W254" s="61"/>
      <c r="X254" s="87"/>
    </row>
    <row r="255" spans="1:24" ht="19.5" customHeight="1" x14ac:dyDescent="0.2">
      <c r="A255" s="462"/>
      <c r="B255" s="462"/>
      <c r="C255" s="462"/>
      <c r="D255" s="462"/>
      <c r="E255" s="462"/>
      <c r="F255" s="462"/>
      <c r="G255" s="462"/>
      <c r="H255" s="462"/>
      <c r="I255" s="462"/>
      <c r="J255" s="462"/>
      <c r="K255" s="462"/>
      <c r="L255" s="462"/>
      <c r="M255" s="462"/>
      <c r="N255" s="462"/>
      <c r="O255" s="462"/>
      <c r="P255" s="462"/>
      <c r="Q255" s="462"/>
      <c r="R255" s="462"/>
      <c r="S255" s="462"/>
      <c r="T255" s="462"/>
      <c r="U255" s="462"/>
      <c r="V255" s="462"/>
      <c r="W255" s="61"/>
      <c r="X255" s="87"/>
    </row>
    <row r="256" spans="1:24" ht="19.5" customHeight="1" x14ac:dyDescent="0.2">
      <c r="A256" s="455">
        <v>1</v>
      </c>
      <c r="B256" s="455">
        <v>41908</v>
      </c>
      <c r="C256" s="455">
        <v>0</v>
      </c>
      <c r="D256" s="455">
        <v>0</v>
      </c>
      <c r="E256" s="462"/>
      <c r="F256" s="455">
        <v>41908</v>
      </c>
      <c r="G256" s="455">
        <v>0</v>
      </c>
      <c r="H256" s="455">
        <v>35143</v>
      </c>
      <c r="I256" s="455">
        <v>5737</v>
      </c>
      <c r="J256" s="455">
        <v>40880</v>
      </c>
      <c r="K256" s="455">
        <v>10.8</v>
      </c>
      <c r="L256" s="455">
        <v>0</v>
      </c>
      <c r="M256" s="455">
        <v>10.8</v>
      </c>
      <c r="N256" s="455">
        <v>13.6895103560179</v>
      </c>
      <c r="O256" s="455">
        <v>97.547007731220802</v>
      </c>
      <c r="P256" s="455">
        <v>14.033757338551901</v>
      </c>
      <c r="Q256" s="455">
        <v>0.146065671050569</v>
      </c>
      <c r="R256" s="455">
        <v>1.99956751650547</v>
      </c>
      <c r="S256" s="455">
        <v>14.248269143235801</v>
      </c>
      <c r="T256" s="455">
        <v>47.270245498947503</v>
      </c>
      <c r="U256" s="455">
        <v>2.04985018301642</v>
      </c>
      <c r="V256" s="562">
        <v>22.064558788206501</v>
      </c>
      <c r="W256" s="61"/>
      <c r="X256" s="87"/>
    </row>
    <row r="257" spans="1:24" ht="19.5" customHeight="1" x14ac:dyDescent="0.2">
      <c r="A257" s="455">
        <v>2</v>
      </c>
      <c r="B257" s="455">
        <v>72993</v>
      </c>
      <c r="C257" s="455">
        <v>0</v>
      </c>
      <c r="D257" s="455">
        <v>8695</v>
      </c>
      <c r="E257" s="462"/>
      <c r="F257" s="455">
        <v>72993</v>
      </c>
      <c r="G257" s="455">
        <v>10.6441582606992</v>
      </c>
      <c r="H257" s="455">
        <v>41551</v>
      </c>
      <c r="I257" s="455">
        <v>7763</v>
      </c>
      <c r="J257" s="455">
        <v>49314</v>
      </c>
      <c r="K257" s="455">
        <v>26.3</v>
      </c>
      <c r="L257" s="455">
        <v>1.64984453040838</v>
      </c>
      <c r="M257" s="455">
        <v>13.8501554695916</v>
      </c>
      <c r="N257" s="455">
        <v>10.6352663954078</v>
      </c>
      <c r="O257" s="455">
        <v>67.559903004397697</v>
      </c>
      <c r="P257" s="455">
        <v>15.7419799651215</v>
      </c>
      <c r="Q257" s="455">
        <v>0.18731780118709301</v>
      </c>
      <c r="R257" s="455">
        <v>1.99217471622676</v>
      </c>
      <c r="S257" s="455">
        <v>12.655172479197001</v>
      </c>
      <c r="T257" s="462"/>
      <c r="U257" s="455">
        <v>2.9487530733978198</v>
      </c>
      <c r="V257" s="462"/>
      <c r="W257" s="61"/>
      <c r="X257" s="87"/>
    </row>
    <row r="258" spans="1:24" ht="19.5" customHeight="1" x14ac:dyDescent="0.2">
      <c r="A258" s="455">
        <v>3</v>
      </c>
      <c r="B258" s="455">
        <v>92538</v>
      </c>
      <c r="C258" s="455">
        <v>3550</v>
      </c>
      <c r="D258" s="455">
        <v>8733</v>
      </c>
      <c r="E258" s="462"/>
      <c r="F258" s="455">
        <v>88988</v>
      </c>
      <c r="G258" s="455">
        <v>8.9366666325559496</v>
      </c>
      <c r="H258" s="455">
        <v>34573</v>
      </c>
      <c r="I258" s="455">
        <v>10467</v>
      </c>
      <c r="J258" s="455">
        <v>45040</v>
      </c>
      <c r="K258" s="455">
        <v>32.299999999999997</v>
      </c>
      <c r="L258" s="455">
        <v>0.53619999795335704</v>
      </c>
      <c r="M258" s="455">
        <v>5.4638000020466402</v>
      </c>
      <c r="N258" s="455">
        <v>11.762260080010799</v>
      </c>
      <c r="O258" s="455">
        <v>50.613565874050401</v>
      </c>
      <c r="P258" s="455">
        <v>23.239342806394301</v>
      </c>
      <c r="Q258" s="455">
        <v>7.3895704980096302E-2</v>
      </c>
      <c r="R258" s="455">
        <v>0.869180500771642</v>
      </c>
      <c r="S258" s="455">
        <v>3.7401251318195001</v>
      </c>
      <c r="T258" s="462"/>
      <c r="U258" s="455">
        <v>1.7172876199526399</v>
      </c>
      <c r="V258" s="462"/>
      <c r="W258" s="61"/>
      <c r="X258" s="87"/>
    </row>
    <row r="259" spans="1:24" ht="19.5" customHeight="1" x14ac:dyDescent="0.2">
      <c r="A259" s="455">
        <v>4</v>
      </c>
      <c r="B259" s="455">
        <v>80677</v>
      </c>
      <c r="C259" s="455">
        <v>3105</v>
      </c>
      <c r="D259" s="455">
        <v>13517</v>
      </c>
      <c r="E259" s="462"/>
      <c r="F259" s="455">
        <v>77572</v>
      </c>
      <c r="G259" s="455">
        <v>14.839332960071999</v>
      </c>
      <c r="H259" s="455">
        <v>24048</v>
      </c>
      <c r="I259" s="455">
        <v>6167</v>
      </c>
      <c r="J259" s="455">
        <v>30215</v>
      </c>
      <c r="K259" s="455">
        <v>44.2</v>
      </c>
      <c r="L259" s="455">
        <v>1.7658806222485699</v>
      </c>
      <c r="M259" s="455">
        <v>10.1341193777514</v>
      </c>
      <c r="N259" s="455">
        <v>7.9500335172484897</v>
      </c>
      <c r="O259" s="455">
        <v>38.950910122209002</v>
      </c>
      <c r="P259" s="455">
        <v>20.410392189309999</v>
      </c>
      <c r="Q259" s="455">
        <v>0.13705990253868799</v>
      </c>
      <c r="R259" s="455">
        <v>1.0896308190533801</v>
      </c>
      <c r="S259" s="455">
        <v>5.3386079451431803</v>
      </c>
      <c r="T259" s="462"/>
      <c r="U259" s="455">
        <v>2.7974463642432301</v>
      </c>
      <c r="V259" s="462"/>
      <c r="W259" s="61"/>
      <c r="X259" s="87"/>
    </row>
    <row r="260" spans="1:24" ht="19.5" customHeight="1" x14ac:dyDescent="0.2">
      <c r="A260" s="455">
        <v>5</v>
      </c>
      <c r="B260" s="455">
        <v>65065</v>
      </c>
      <c r="C260" s="455">
        <v>2037</v>
      </c>
      <c r="D260" s="455">
        <v>10792</v>
      </c>
      <c r="E260" s="462"/>
      <c r="F260" s="455">
        <v>63028</v>
      </c>
      <c r="G260" s="455">
        <v>14.619344351124401</v>
      </c>
      <c r="H260" s="455">
        <v>13024</v>
      </c>
      <c r="I260" s="455">
        <v>5411</v>
      </c>
      <c r="J260" s="455">
        <v>18435</v>
      </c>
      <c r="K260" s="455">
        <v>66</v>
      </c>
      <c r="L260" s="455">
        <v>3.18701706854511</v>
      </c>
      <c r="M260" s="455">
        <v>18.612982931454901</v>
      </c>
      <c r="N260" s="455">
        <v>8.5850733007552193</v>
      </c>
      <c r="O260" s="455">
        <v>29.248905248461</v>
      </c>
      <c r="P260" s="455">
        <v>29.351776512069399</v>
      </c>
      <c r="Q260" s="455">
        <v>0.25173313353108701</v>
      </c>
      <c r="R260" s="455">
        <v>2.1611474035931799</v>
      </c>
      <c r="S260" s="455">
        <v>7.3629185705489402</v>
      </c>
      <c r="T260" s="462"/>
      <c r="U260" s="455">
        <v>7.3888146760873896</v>
      </c>
      <c r="V260" s="462"/>
      <c r="W260" s="61"/>
      <c r="X260" s="87"/>
    </row>
    <row r="261" spans="1:24" ht="19.5" customHeight="1" x14ac:dyDescent="0.2">
      <c r="A261" s="455">
        <v>6</v>
      </c>
      <c r="B261" s="455">
        <v>42501</v>
      </c>
      <c r="C261" s="455">
        <v>839</v>
      </c>
      <c r="D261" s="455">
        <v>6415</v>
      </c>
      <c r="E261" s="462"/>
      <c r="F261" s="455">
        <v>41662</v>
      </c>
      <c r="G261" s="455">
        <v>13.343178650914201</v>
      </c>
      <c r="H261" s="455">
        <v>5989</v>
      </c>
      <c r="I261" s="455">
        <v>2030</v>
      </c>
      <c r="J261" s="455">
        <v>8019</v>
      </c>
      <c r="K261" s="455">
        <v>83.4</v>
      </c>
      <c r="L261" s="455">
        <v>2.3217130852590602</v>
      </c>
      <c r="M261" s="455">
        <v>15.0782869147409</v>
      </c>
      <c r="N261" s="455">
        <v>4.8725457251212099</v>
      </c>
      <c r="O261" s="455">
        <v>19.2477557486439</v>
      </c>
      <c r="P261" s="455">
        <v>25.314877166729001</v>
      </c>
      <c r="Q261" s="455">
        <v>0.203927786712467</v>
      </c>
      <c r="R261" s="455">
        <v>0.99364746537926196</v>
      </c>
      <c r="S261" s="455">
        <v>3.9251522290030998</v>
      </c>
      <c r="T261" s="462"/>
      <c r="U261" s="455">
        <v>5.1624068715090203</v>
      </c>
      <c r="V261" s="462"/>
      <c r="W261" s="61"/>
      <c r="X261" s="87"/>
    </row>
    <row r="262" spans="1:24" ht="19.5" customHeight="1" x14ac:dyDescent="0.2">
      <c r="A262" s="462"/>
      <c r="B262" s="462"/>
      <c r="C262" s="462"/>
      <c r="D262" s="462"/>
      <c r="E262" s="462"/>
      <c r="F262" s="462"/>
      <c r="G262" s="462"/>
      <c r="H262" s="462"/>
      <c r="I262" s="462"/>
      <c r="J262" s="462"/>
      <c r="K262" s="563">
        <v>83.4</v>
      </c>
      <c r="L262" s="462"/>
      <c r="M262" s="563">
        <v>73.939344695585504</v>
      </c>
      <c r="N262" s="563">
        <v>9.5824482290935702</v>
      </c>
      <c r="O262" s="564"/>
      <c r="P262" s="564"/>
      <c r="Q262" s="563">
        <v>1</v>
      </c>
      <c r="R262" s="563">
        <v>9.1053484215296994</v>
      </c>
      <c r="S262" s="563">
        <v>47.270245498947503</v>
      </c>
      <c r="T262" s="462"/>
      <c r="U262" s="455">
        <v>22.064558788206501</v>
      </c>
      <c r="V262" s="462"/>
      <c r="W262" s="61"/>
      <c r="X262" s="87"/>
    </row>
    <row r="263" spans="1:24" ht="19.5" customHeight="1" x14ac:dyDescent="0.2">
      <c r="A263" s="462"/>
      <c r="B263" s="462"/>
      <c r="C263" s="462"/>
      <c r="D263" s="462"/>
      <c r="E263" s="462"/>
      <c r="F263" s="462"/>
      <c r="G263" s="462"/>
      <c r="H263" s="462"/>
      <c r="I263" s="462"/>
      <c r="J263" s="462"/>
      <c r="K263" s="462"/>
      <c r="L263" s="462"/>
      <c r="M263" s="462"/>
      <c r="N263" s="462"/>
      <c r="O263" s="462"/>
      <c r="P263" s="462"/>
      <c r="Q263" s="462"/>
      <c r="R263" s="462"/>
      <c r="S263" s="462"/>
      <c r="T263" s="462"/>
      <c r="U263" s="462"/>
      <c r="V263" s="462"/>
      <c r="W263" s="61"/>
      <c r="X263" s="87"/>
    </row>
    <row r="264" spans="1:24" ht="19.5" customHeight="1" x14ac:dyDescent="0.2">
      <c r="A264" s="565"/>
      <c r="B264" s="565"/>
      <c r="C264" s="565"/>
      <c r="D264" s="565"/>
      <c r="E264" s="565"/>
      <c r="F264" s="565"/>
      <c r="G264" s="565"/>
      <c r="H264" s="565"/>
      <c r="I264" s="565"/>
      <c r="J264" s="565"/>
      <c r="K264" s="565"/>
      <c r="L264" s="565"/>
      <c r="M264" s="565"/>
      <c r="N264" s="565"/>
      <c r="O264" s="565"/>
      <c r="P264" s="565"/>
      <c r="Q264" s="565"/>
      <c r="R264" s="565"/>
      <c r="S264" s="565"/>
      <c r="T264" s="565"/>
      <c r="U264" s="565"/>
      <c r="V264" s="565"/>
      <c r="W264" s="61"/>
      <c r="X264" s="87"/>
    </row>
    <row r="265" spans="1:24" ht="19.5" customHeight="1" x14ac:dyDescent="0.2">
      <c r="A265" s="455">
        <v>1</v>
      </c>
      <c r="B265" s="455">
        <v>111970</v>
      </c>
      <c r="C265" s="455">
        <v>0</v>
      </c>
      <c r="D265" s="455">
        <v>0</v>
      </c>
      <c r="E265" s="462"/>
      <c r="F265" s="455">
        <v>111970</v>
      </c>
      <c r="G265" s="455">
        <v>0</v>
      </c>
      <c r="H265" s="455">
        <v>71015</v>
      </c>
      <c r="I265" s="455">
        <v>26664</v>
      </c>
      <c r="J265" s="455">
        <v>97679</v>
      </c>
      <c r="K265" s="455">
        <v>6.5</v>
      </c>
      <c r="L265" s="455">
        <v>0</v>
      </c>
      <c r="M265" s="455">
        <v>6.5</v>
      </c>
      <c r="N265" s="455">
        <v>23.813521478967601</v>
      </c>
      <c r="O265" s="455">
        <v>87.2367598463874</v>
      </c>
      <c r="P265" s="455">
        <v>27.297576756518801</v>
      </c>
      <c r="Q265" s="455">
        <v>8.40699133122223E-2</v>
      </c>
      <c r="R265" s="455">
        <v>2.00200068639555</v>
      </c>
      <c r="S265" s="455">
        <v>7.3339868379249502</v>
      </c>
      <c r="T265" s="455">
        <v>48.495348491256401</v>
      </c>
      <c r="U265" s="455">
        <v>2.2949049115542701</v>
      </c>
      <c r="V265" s="562">
        <v>23.6043927729785</v>
      </c>
      <c r="W265" s="61"/>
      <c r="X265" s="87"/>
    </row>
    <row r="266" spans="1:24" ht="19.5" customHeight="1" x14ac:dyDescent="0.2">
      <c r="A266" s="455">
        <v>2</v>
      </c>
      <c r="B266" s="455">
        <v>167497</v>
      </c>
      <c r="C266" s="455">
        <v>0</v>
      </c>
      <c r="D266" s="455">
        <v>14745</v>
      </c>
      <c r="E266" s="462"/>
      <c r="F266" s="455">
        <v>167497</v>
      </c>
      <c r="G266" s="455">
        <v>8.0908901350950906</v>
      </c>
      <c r="H266" s="455">
        <v>80437</v>
      </c>
      <c r="I266" s="455">
        <v>36730</v>
      </c>
      <c r="J266" s="455">
        <v>117167</v>
      </c>
      <c r="K266" s="455">
        <v>14.5</v>
      </c>
      <c r="L266" s="455">
        <v>1.17317906958879</v>
      </c>
      <c r="M266" s="455">
        <v>13.3268209304112</v>
      </c>
      <c r="N266" s="455">
        <v>21.928750962703798</v>
      </c>
      <c r="O266" s="455">
        <v>69.951700627473897</v>
      </c>
      <c r="P266" s="455">
        <v>31.348417216451701</v>
      </c>
      <c r="Q266" s="455">
        <v>0.17236687389956601</v>
      </c>
      <c r="R266" s="455">
        <v>3.7797902519633602</v>
      </c>
      <c r="S266" s="455">
        <v>12.057355961116</v>
      </c>
      <c r="T266" s="462"/>
      <c r="U266" s="455">
        <v>5.4034286772991296</v>
      </c>
      <c r="V266" s="462"/>
      <c r="W266" s="61"/>
      <c r="X266" s="87"/>
    </row>
    <row r="267" spans="1:24" ht="19.5" customHeight="1" x14ac:dyDescent="0.2">
      <c r="A267" s="455">
        <v>3</v>
      </c>
      <c r="B267" s="455">
        <v>157478</v>
      </c>
      <c r="C267" s="455">
        <v>2296</v>
      </c>
      <c r="D267" s="455">
        <v>17015</v>
      </c>
      <c r="E267" s="462"/>
      <c r="F267" s="455">
        <v>155182</v>
      </c>
      <c r="G267" s="455">
        <v>9.8811245259789704</v>
      </c>
      <c r="H267" s="455">
        <v>63056</v>
      </c>
      <c r="I267" s="455">
        <v>22089</v>
      </c>
      <c r="J267" s="455">
        <v>85145</v>
      </c>
      <c r="K267" s="455">
        <v>16.8</v>
      </c>
      <c r="L267" s="455">
        <v>1.66002892036447</v>
      </c>
      <c r="M267" s="455">
        <v>15.139971079635499</v>
      </c>
      <c r="N267" s="455">
        <v>14.234253972754599</v>
      </c>
      <c r="O267" s="455">
        <v>54.867832609452101</v>
      </c>
      <c r="P267" s="455">
        <v>25.942803452933202</v>
      </c>
      <c r="Q267" s="455">
        <v>0.19581785480223299</v>
      </c>
      <c r="R267" s="455">
        <v>2.7873210776549602</v>
      </c>
      <c r="S267" s="455">
        <v>10.7441012792309</v>
      </c>
      <c r="T267" s="462"/>
      <c r="U267" s="455">
        <v>5.0800641197093404</v>
      </c>
      <c r="V267" s="462"/>
      <c r="W267" s="61"/>
      <c r="X267" s="87"/>
    </row>
    <row r="268" spans="1:24" ht="19.5" customHeight="1" x14ac:dyDescent="0.2">
      <c r="A268" s="455">
        <v>4</v>
      </c>
      <c r="B268" s="455">
        <v>146270</v>
      </c>
      <c r="C268" s="455">
        <v>3542</v>
      </c>
      <c r="D268" s="455">
        <v>19459</v>
      </c>
      <c r="E268" s="462"/>
      <c r="F268" s="455">
        <v>142728</v>
      </c>
      <c r="G268" s="455">
        <v>11.997878991534501</v>
      </c>
      <c r="H268" s="455">
        <v>47154</v>
      </c>
      <c r="I268" s="455">
        <v>12136</v>
      </c>
      <c r="J268" s="455">
        <v>59290</v>
      </c>
      <c r="K268" s="455">
        <v>24.5</v>
      </c>
      <c r="L268" s="455">
        <v>2.9394803529259401</v>
      </c>
      <c r="M268" s="455">
        <v>21.560519647074099</v>
      </c>
      <c r="N268" s="455">
        <v>8.5028866094949809</v>
      </c>
      <c r="O268" s="455">
        <v>41.540552659604302</v>
      </c>
      <c r="P268" s="455">
        <v>20.468881767583099</v>
      </c>
      <c r="Q268" s="455">
        <v>0.27886015656861302</v>
      </c>
      <c r="R268" s="455">
        <v>2.3711162912089301</v>
      </c>
      <c r="S268" s="455">
        <v>11.5840050186039</v>
      </c>
      <c r="T268" s="462"/>
      <c r="U268" s="455">
        <v>5.7079555744926296</v>
      </c>
      <c r="V268" s="462"/>
      <c r="W268" s="61"/>
      <c r="X268" s="87"/>
    </row>
    <row r="269" spans="1:24" ht="19.5" customHeight="1" x14ac:dyDescent="0.2">
      <c r="A269" s="455">
        <v>5</v>
      </c>
      <c r="B269" s="455">
        <v>113775</v>
      </c>
      <c r="C269" s="455">
        <v>1759</v>
      </c>
      <c r="D269" s="455">
        <v>16761</v>
      </c>
      <c r="E269" s="462"/>
      <c r="F269" s="455">
        <v>112016</v>
      </c>
      <c r="G269" s="455">
        <v>13.0155229582922</v>
      </c>
      <c r="H269" s="455">
        <v>22855</v>
      </c>
      <c r="I269" s="455">
        <v>5373</v>
      </c>
      <c r="J269" s="455">
        <v>28228</v>
      </c>
      <c r="K269" s="455">
        <v>23.9</v>
      </c>
      <c r="L269" s="455">
        <v>3.11070998703185</v>
      </c>
      <c r="M269" s="455">
        <v>20.789290012968198</v>
      </c>
      <c r="N269" s="455">
        <v>4.7966361948293104</v>
      </c>
      <c r="O269" s="455">
        <v>25.1999714326525</v>
      </c>
      <c r="P269" s="455">
        <v>19.0342921921496</v>
      </c>
      <c r="Q269" s="455">
        <v>0.26888520141736699</v>
      </c>
      <c r="R269" s="455">
        <v>1.2897444893725101</v>
      </c>
      <c r="S269" s="455">
        <v>6.77589939438064</v>
      </c>
      <c r="T269" s="462"/>
      <c r="U269" s="455">
        <v>5.1180394899231603</v>
      </c>
      <c r="V269" s="462"/>
      <c r="W269" s="61"/>
      <c r="X269" s="87"/>
    </row>
    <row r="270" spans="1:24" ht="19.5" customHeight="1" x14ac:dyDescent="0.2">
      <c r="A270" s="462"/>
      <c r="B270" s="462"/>
      <c r="C270" s="462"/>
      <c r="D270" s="462"/>
      <c r="E270" s="462"/>
      <c r="F270" s="462"/>
      <c r="G270" s="462"/>
      <c r="H270" s="462"/>
      <c r="I270" s="462"/>
      <c r="J270" s="462"/>
      <c r="K270" s="455">
        <v>86.2</v>
      </c>
      <c r="L270" s="462"/>
      <c r="M270" s="563">
        <v>77.3166016700889</v>
      </c>
      <c r="N270" s="563">
        <v>12.2126748697917</v>
      </c>
      <c r="O270" s="564"/>
      <c r="P270" s="564"/>
      <c r="Q270" s="563">
        <v>1</v>
      </c>
      <c r="R270" s="563">
        <v>12.2299727965953</v>
      </c>
      <c r="S270" s="563">
        <v>48.495348491256401</v>
      </c>
      <c r="T270" s="462"/>
      <c r="U270" s="455">
        <v>23.6043927729785</v>
      </c>
      <c r="V270" s="462"/>
      <c r="W270" s="61"/>
      <c r="X270" s="87"/>
    </row>
    <row r="271" spans="1:24" ht="19.5" customHeight="1" x14ac:dyDescent="0.2">
      <c r="A271" s="492"/>
      <c r="B271" s="492"/>
      <c r="C271" s="492"/>
      <c r="D271" s="492"/>
      <c r="E271" s="492"/>
      <c r="F271" s="492"/>
      <c r="G271" s="492"/>
      <c r="H271" s="492"/>
      <c r="I271" s="492"/>
      <c r="J271" s="492"/>
      <c r="K271" s="492"/>
      <c r="L271" s="492"/>
      <c r="M271" s="492"/>
      <c r="N271" s="492"/>
      <c r="O271" s="492"/>
      <c r="P271" s="492"/>
      <c r="Q271" s="492"/>
      <c r="R271" s="492"/>
      <c r="S271" s="492"/>
      <c r="T271" s="492"/>
      <c r="U271" s="492"/>
      <c r="V271" s="492"/>
      <c r="W271" s="61"/>
      <c r="X271" s="87"/>
    </row>
    <row r="272" spans="1:24" ht="19.5" customHeight="1" x14ac:dyDescent="0.2">
      <c r="A272" s="462"/>
      <c r="B272" s="462"/>
      <c r="C272" s="462"/>
      <c r="D272" s="462"/>
      <c r="E272" s="462"/>
      <c r="F272" s="462"/>
      <c r="G272" s="462"/>
      <c r="H272" s="462"/>
      <c r="I272" s="462"/>
      <c r="J272" s="462"/>
      <c r="K272" s="462"/>
      <c r="L272" s="462"/>
      <c r="M272" s="462"/>
      <c r="N272" s="462"/>
      <c r="O272" s="462"/>
      <c r="P272" s="462"/>
      <c r="Q272" s="462"/>
      <c r="R272" s="462"/>
      <c r="S272" s="462"/>
      <c r="T272" s="462"/>
      <c r="U272" s="462"/>
      <c r="V272" s="462"/>
      <c r="W272" s="61"/>
      <c r="X272" s="87"/>
    </row>
    <row r="273" spans="1:24" ht="19.5" customHeight="1" x14ac:dyDescent="0.2">
      <c r="A273" s="455">
        <v>1</v>
      </c>
      <c r="B273" s="455">
        <v>58514</v>
      </c>
      <c r="C273" s="455">
        <v>0</v>
      </c>
      <c r="D273" s="455">
        <v>2150</v>
      </c>
      <c r="E273" s="462"/>
      <c r="F273" s="455">
        <v>58514</v>
      </c>
      <c r="G273" s="455">
        <v>3.5441118290913902</v>
      </c>
      <c r="H273" s="455">
        <v>29062</v>
      </c>
      <c r="I273" s="455">
        <v>7944</v>
      </c>
      <c r="J273" s="455">
        <v>37006</v>
      </c>
      <c r="K273" s="455">
        <v>5.7</v>
      </c>
      <c r="L273" s="455">
        <v>0.20201437425820901</v>
      </c>
      <c r="M273" s="455">
        <v>5.4979856257417898</v>
      </c>
      <c r="N273" s="455">
        <v>13.5762381652254</v>
      </c>
      <c r="O273" s="455">
        <v>63.242984584885697</v>
      </c>
      <c r="P273" s="455">
        <v>21.466789169323899</v>
      </c>
      <c r="Q273" s="455">
        <v>7.9900661534257802E-2</v>
      </c>
      <c r="R273" s="455">
        <v>1.08475041054815</v>
      </c>
      <c r="S273" s="455">
        <v>5.0531563057332303</v>
      </c>
      <c r="T273" s="455">
        <v>40.970188582439199</v>
      </c>
      <c r="U273" s="455">
        <v>1.7152106556454201</v>
      </c>
      <c r="V273" s="562">
        <v>27.6034907933652</v>
      </c>
      <c r="W273" s="61"/>
      <c r="X273" s="87"/>
    </row>
    <row r="274" spans="1:24" ht="19.5" customHeight="1" x14ac:dyDescent="0.2">
      <c r="A274" s="455">
        <v>2</v>
      </c>
      <c r="B274" s="455">
        <v>80977</v>
      </c>
      <c r="C274" s="455">
        <v>398</v>
      </c>
      <c r="D274" s="455">
        <v>9765</v>
      </c>
      <c r="E274" s="462"/>
      <c r="F274" s="455">
        <v>80579</v>
      </c>
      <c r="G274" s="455">
        <v>10.808686797130999</v>
      </c>
      <c r="H274" s="455">
        <v>31931</v>
      </c>
      <c r="I274" s="455">
        <v>13670</v>
      </c>
      <c r="J274" s="455">
        <v>45601</v>
      </c>
      <c r="K274" s="455">
        <v>16.899999999999999</v>
      </c>
      <c r="L274" s="455">
        <v>1.82666806871513</v>
      </c>
      <c r="M274" s="455">
        <v>15.073331931284899</v>
      </c>
      <c r="N274" s="455">
        <v>16.964717854527901</v>
      </c>
      <c r="O274" s="455">
        <v>56.591667804266599</v>
      </c>
      <c r="P274" s="455">
        <v>29.9774127760356</v>
      </c>
      <c r="Q274" s="455">
        <v>0.21905644627301499</v>
      </c>
      <c r="R274" s="455">
        <v>3.7162308052372302</v>
      </c>
      <c r="S274" s="455">
        <v>12.396769637865599</v>
      </c>
      <c r="T274" s="462"/>
      <c r="U274" s="455">
        <v>6.5667455111776301</v>
      </c>
      <c r="V274" s="462"/>
      <c r="W274" s="61"/>
      <c r="X274" s="87"/>
    </row>
    <row r="275" spans="1:24" ht="19.5" customHeight="1" x14ac:dyDescent="0.2">
      <c r="A275" s="455">
        <v>3</v>
      </c>
      <c r="B275" s="455">
        <v>56915</v>
      </c>
      <c r="C275" s="455">
        <v>1220</v>
      </c>
      <c r="D275" s="455">
        <v>7998</v>
      </c>
      <c r="E275" s="462"/>
      <c r="F275" s="455">
        <v>55695</v>
      </c>
      <c r="G275" s="455">
        <v>12.5571098864867</v>
      </c>
      <c r="H275" s="455">
        <v>19690</v>
      </c>
      <c r="I275" s="455">
        <v>14707</v>
      </c>
      <c r="J275" s="455">
        <v>34397</v>
      </c>
      <c r="K275" s="455">
        <v>16.600000000000001</v>
      </c>
      <c r="L275" s="455">
        <v>2.0844802411568</v>
      </c>
      <c r="M275" s="455">
        <v>14.515519758843199</v>
      </c>
      <c r="N275" s="455">
        <v>26.406320136457499</v>
      </c>
      <c r="O275" s="455">
        <v>61.759583445551698</v>
      </c>
      <c r="P275" s="455">
        <v>42.756635753117997</v>
      </c>
      <c r="Q275" s="455">
        <v>0.210949920606364</v>
      </c>
      <c r="R275" s="455">
        <v>5.5704111362919404</v>
      </c>
      <c r="S275" s="455">
        <v>13.0281792245212</v>
      </c>
      <c r="T275" s="462"/>
      <c r="U275" s="455">
        <v>9.0195089175154699</v>
      </c>
      <c r="V275" s="462"/>
      <c r="W275" s="61"/>
      <c r="X275" s="87"/>
    </row>
    <row r="276" spans="1:24" ht="19.5" customHeight="1" x14ac:dyDescent="0.2">
      <c r="A276" s="455">
        <v>4</v>
      </c>
      <c r="B276" s="455">
        <v>57531</v>
      </c>
      <c r="C276" s="455">
        <v>206</v>
      </c>
      <c r="D276" s="455">
        <v>18030</v>
      </c>
      <c r="E276" s="462"/>
      <c r="F276" s="455">
        <v>57325</v>
      </c>
      <c r="G276" s="455">
        <v>23.9267467321346</v>
      </c>
      <c r="H276" s="455">
        <v>9588</v>
      </c>
      <c r="I276" s="455">
        <v>3557</v>
      </c>
      <c r="J276" s="455">
        <v>13145</v>
      </c>
      <c r="K276" s="455">
        <v>23.9</v>
      </c>
      <c r="L276" s="455">
        <v>5.7184924689801599</v>
      </c>
      <c r="M276" s="455">
        <v>18.1815075310198</v>
      </c>
      <c r="N276" s="455">
        <v>6.2049716528565204</v>
      </c>
      <c r="O276" s="455">
        <v>22.930658525948498</v>
      </c>
      <c r="P276" s="455">
        <v>27.059718524153698</v>
      </c>
      <c r="Q276" s="455">
        <v>0.26422667833413499</v>
      </c>
      <c r="R276" s="455">
        <v>1.6395190489917499</v>
      </c>
      <c r="S276" s="455">
        <v>6.0588917343256998</v>
      </c>
      <c r="T276" s="462"/>
      <c r="U276" s="455">
        <v>7.1498995422937899</v>
      </c>
      <c r="V276" s="462"/>
      <c r="W276" s="61"/>
      <c r="X276" s="87"/>
    </row>
    <row r="277" spans="1:24" ht="19.5" customHeight="1" x14ac:dyDescent="0.2">
      <c r="A277" s="455">
        <v>5</v>
      </c>
      <c r="B277" s="455">
        <v>53285</v>
      </c>
      <c r="C277" s="455">
        <v>130</v>
      </c>
      <c r="D277" s="455">
        <v>11827</v>
      </c>
      <c r="E277" s="462"/>
      <c r="F277" s="455">
        <v>53155</v>
      </c>
      <c r="G277" s="455">
        <v>18.200424733003</v>
      </c>
      <c r="H277" s="455">
        <v>8977</v>
      </c>
      <c r="I277" s="455">
        <v>1456</v>
      </c>
      <c r="J277" s="455">
        <v>10433</v>
      </c>
      <c r="K277" s="455">
        <v>19</v>
      </c>
      <c r="L277" s="455">
        <v>3.4580806992705702</v>
      </c>
      <c r="M277" s="455">
        <v>15.541919300729401</v>
      </c>
      <c r="N277" s="455">
        <v>2.7391590631173002</v>
      </c>
      <c r="O277" s="455">
        <v>19.627504468065101</v>
      </c>
      <c r="P277" s="455">
        <v>13.9557174350618</v>
      </c>
      <c r="Q277" s="455">
        <v>0.22586629325222801</v>
      </c>
      <c r="R277" s="455">
        <v>0.61868370421454999</v>
      </c>
      <c r="S277" s="455">
        <v>4.4331916799934099</v>
      </c>
      <c r="T277" s="462"/>
      <c r="U277" s="455">
        <v>3.1521261667329101</v>
      </c>
      <c r="V277" s="462"/>
      <c r="W277" s="61"/>
      <c r="X277" s="87"/>
    </row>
    <row r="278" spans="1:24" ht="19.5" customHeight="1" x14ac:dyDescent="0.2">
      <c r="A278" s="508"/>
      <c r="B278" s="508"/>
      <c r="C278" s="508"/>
      <c r="D278" s="508"/>
      <c r="E278" s="508"/>
      <c r="F278" s="508"/>
      <c r="G278" s="508"/>
      <c r="H278" s="508"/>
      <c r="I278" s="508"/>
      <c r="J278" s="508"/>
      <c r="K278" s="569">
        <v>82.1</v>
      </c>
      <c r="L278" s="570"/>
      <c r="M278" s="569">
        <v>68.810264147619094</v>
      </c>
      <c r="N278" s="569">
        <v>10.9819011453641</v>
      </c>
      <c r="O278" s="570"/>
      <c r="P278" s="570"/>
      <c r="Q278" s="569">
        <v>1</v>
      </c>
      <c r="R278" s="569">
        <v>12.629595105283601</v>
      </c>
      <c r="S278" s="569">
        <v>40.970188582439199</v>
      </c>
      <c r="T278" s="508"/>
      <c r="U278" s="503">
        <v>27.6034907933652</v>
      </c>
      <c r="V278" s="508"/>
      <c r="W278" s="61"/>
      <c r="X278" s="87"/>
    </row>
    <row r="279" spans="1:24" ht="19.5" customHeight="1" x14ac:dyDescent="0.2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87"/>
    </row>
    <row r="280" spans="1:24" ht="19.5" customHeight="1" x14ac:dyDescent="0.2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87"/>
    </row>
    <row r="281" spans="1:24" ht="19.5" customHeight="1" x14ac:dyDescent="0.2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87"/>
    </row>
    <row r="283" spans="1:24" ht="15" customHeight="1" thickBot="1" x14ac:dyDescent="0.25"/>
    <row r="284" spans="1:24" ht="15" customHeight="1" thickBot="1" x14ac:dyDescent="0.25">
      <c r="C284" s="1198" t="s">
        <v>2138</v>
      </c>
      <c r="D284" s="1199"/>
      <c r="E284" s="1031" t="s">
        <v>2108</v>
      </c>
    </row>
    <row r="285" spans="1:24" ht="15" customHeight="1" x14ac:dyDescent="0.2">
      <c r="C285" s="1032" t="s">
        <v>2105</v>
      </c>
      <c r="D285" s="1033" t="s">
        <v>2183</v>
      </c>
      <c r="E285" s="1031" t="s">
        <v>2186</v>
      </c>
    </row>
    <row r="286" spans="1:24" ht="15" customHeight="1" x14ac:dyDescent="0.2">
      <c r="C286" s="1004" t="s">
        <v>2105</v>
      </c>
      <c r="D286" s="1013" t="s">
        <v>2184</v>
      </c>
      <c r="E286" s="890" t="s">
        <v>2188</v>
      </c>
    </row>
    <row r="287" spans="1:24" ht="15" customHeight="1" x14ac:dyDescent="0.2">
      <c r="C287" s="1004" t="s">
        <v>2105</v>
      </c>
      <c r="D287" s="1035" t="s">
        <v>2150</v>
      </c>
      <c r="E287" s="890" t="s">
        <v>2189</v>
      </c>
    </row>
    <row r="288" spans="1:24" ht="15" customHeight="1" x14ac:dyDescent="0.2">
      <c r="C288" s="1004" t="s">
        <v>2105</v>
      </c>
      <c r="D288" s="1035" t="s">
        <v>2185</v>
      </c>
      <c r="E288" s="890" t="s">
        <v>2187</v>
      </c>
    </row>
    <row r="289" spans="3:5" ht="15" customHeight="1" x14ac:dyDescent="0.2">
      <c r="C289" s="1004" t="s">
        <v>2105</v>
      </c>
      <c r="D289" s="1035" t="s">
        <v>2340</v>
      </c>
      <c r="E289" s="890" t="s">
        <v>2190</v>
      </c>
    </row>
    <row r="290" spans="3:5" ht="15" customHeight="1" thickBot="1" x14ac:dyDescent="0.25">
      <c r="C290" s="1006" t="s">
        <v>2105</v>
      </c>
      <c r="D290" s="1029" t="s">
        <v>2341</v>
      </c>
      <c r="E290" s="891" t="s">
        <v>2191</v>
      </c>
    </row>
  </sheetData>
  <mergeCells count="7">
    <mergeCell ref="C284:D284"/>
    <mergeCell ref="A238:D238"/>
    <mergeCell ref="A1:B1"/>
    <mergeCell ref="A4:B4"/>
    <mergeCell ref="A78:D78"/>
    <mergeCell ref="A115:D115"/>
    <mergeCell ref="A154:D15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opLeftCell="D1" zoomScale="150" zoomScaleNormal="150" workbookViewId="0">
      <selection activeCell="J3" sqref="J3"/>
    </sheetView>
  </sheetViews>
  <sheetFormatPr baseColWidth="10" defaultColWidth="10.6640625" defaultRowHeight="15" customHeight="1" x14ac:dyDescent="0.2"/>
  <cols>
    <col min="2" max="2" width="28.6640625" customWidth="1"/>
    <col min="3" max="3" width="15.6640625" customWidth="1"/>
    <col min="4" max="4" width="21.6640625" customWidth="1"/>
    <col min="8" max="8" width="28.83203125" customWidth="1"/>
  </cols>
  <sheetData>
    <row r="1" spans="1:9" ht="19.5" customHeight="1" x14ac:dyDescent="0.2">
      <c r="E1" s="7"/>
      <c r="I1" s="8"/>
    </row>
    <row r="2" spans="1:9" ht="19.5" customHeight="1" x14ac:dyDescent="0.2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G2" s="13" t="s">
        <v>5</v>
      </c>
      <c r="H2" s="14" t="s">
        <v>2</v>
      </c>
      <c r="I2" s="8"/>
    </row>
    <row r="3" spans="1:9" ht="19.5" customHeight="1" x14ac:dyDescent="0.2">
      <c r="A3" s="15">
        <v>1</v>
      </c>
      <c r="B3" s="16" t="s">
        <v>6</v>
      </c>
      <c r="C3" s="16" t="s">
        <v>7</v>
      </c>
      <c r="D3" s="17">
        <v>315</v>
      </c>
      <c r="E3" s="18"/>
      <c r="G3" s="19">
        <v>323.44</v>
      </c>
      <c r="H3" s="20" t="s">
        <v>6</v>
      </c>
      <c r="I3" s="8"/>
    </row>
    <row r="4" spans="1:9" ht="19.5" customHeight="1" x14ac:dyDescent="0.2">
      <c r="A4" s="15">
        <v>2</v>
      </c>
      <c r="B4" s="16" t="s">
        <v>6</v>
      </c>
      <c r="C4" s="16" t="s">
        <v>7</v>
      </c>
      <c r="D4" s="21">
        <v>334.33</v>
      </c>
      <c r="E4" s="22">
        <v>323.44</v>
      </c>
      <c r="G4" s="23">
        <v>328.78</v>
      </c>
      <c r="H4" s="20" t="s">
        <v>8</v>
      </c>
      <c r="I4" s="8"/>
    </row>
    <row r="5" spans="1:9" ht="19.5" customHeight="1" x14ac:dyDescent="0.2">
      <c r="A5" s="15">
        <v>3</v>
      </c>
      <c r="B5" s="16" t="s">
        <v>6</v>
      </c>
      <c r="C5" s="16" t="s">
        <v>7</v>
      </c>
      <c r="D5" s="24">
        <v>321</v>
      </c>
      <c r="E5" s="25"/>
      <c r="G5" s="26">
        <v>317.77999999999997</v>
      </c>
      <c r="H5" s="20" t="s">
        <v>9</v>
      </c>
      <c r="I5" s="8"/>
    </row>
    <row r="6" spans="1:9" ht="19.5" customHeight="1" x14ac:dyDescent="0.2">
      <c r="A6" s="27">
        <v>4</v>
      </c>
      <c r="B6" s="28" t="s">
        <v>8</v>
      </c>
      <c r="C6" s="28" t="s">
        <v>10</v>
      </c>
      <c r="D6" s="29">
        <v>321.67</v>
      </c>
      <c r="E6" s="25"/>
      <c r="G6" s="30">
        <v>330.22</v>
      </c>
      <c r="H6" s="20" t="s">
        <v>11</v>
      </c>
      <c r="I6" s="8"/>
    </row>
    <row r="7" spans="1:9" ht="19.5" customHeight="1" x14ac:dyDescent="0.2">
      <c r="A7" s="15">
        <v>5</v>
      </c>
      <c r="B7" s="16" t="s">
        <v>8</v>
      </c>
      <c r="C7" s="16" t="s">
        <v>10</v>
      </c>
      <c r="D7" s="21">
        <v>335</v>
      </c>
      <c r="E7" s="31">
        <v>328.78</v>
      </c>
      <c r="G7" s="32">
        <v>324.22000000000003</v>
      </c>
      <c r="H7" s="20" t="s">
        <v>12</v>
      </c>
      <c r="I7" s="8"/>
    </row>
    <row r="8" spans="1:9" ht="19.5" customHeight="1" x14ac:dyDescent="0.2">
      <c r="A8" s="33">
        <v>6</v>
      </c>
      <c r="B8" s="34" t="s">
        <v>8</v>
      </c>
      <c r="C8" s="34" t="s">
        <v>10</v>
      </c>
      <c r="D8" s="35">
        <v>329.67</v>
      </c>
      <c r="E8" s="25"/>
      <c r="G8" s="36">
        <v>331.67</v>
      </c>
      <c r="H8" s="20" t="s">
        <v>13</v>
      </c>
      <c r="I8" s="8"/>
    </row>
    <row r="9" spans="1:9" ht="19.5" customHeight="1" x14ac:dyDescent="0.2">
      <c r="A9" s="15">
        <v>7</v>
      </c>
      <c r="B9" s="16" t="s">
        <v>9</v>
      </c>
      <c r="C9" s="16" t="s">
        <v>14</v>
      </c>
      <c r="D9" s="37">
        <v>313</v>
      </c>
      <c r="E9" s="25"/>
      <c r="G9" s="38">
        <v>497.78</v>
      </c>
      <c r="H9" s="20" t="s">
        <v>15</v>
      </c>
      <c r="I9" s="8"/>
    </row>
    <row r="10" spans="1:9" ht="19.5" customHeight="1" x14ac:dyDescent="0.2">
      <c r="A10" s="15">
        <v>8</v>
      </c>
      <c r="B10" s="16" t="s">
        <v>9</v>
      </c>
      <c r="C10" s="16" t="s">
        <v>14</v>
      </c>
      <c r="D10" s="39">
        <v>295</v>
      </c>
      <c r="E10" s="40">
        <v>317.77999999999997</v>
      </c>
      <c r="G10" s="41">
        <v>382</v>
      </c>
      <c r="H10" s="20" t="s">
        <v>16</v>
      </c>
      <c r="I10" s="8"/>
    </row>
    <row r="11" spans="1:9" ht="19.5" customHeight="1" x14ac:dyDescent="0.2">
      <c r="A11" s="15">
        <v>9</v>
      </c>
      <c r="B11" s="16" t="s">
        <v>9</v>
      </c>
      <c r="C11" s="16" t="s">
        <v>14</v>
      </c>
      <c r="D11" s="42">
        <v>345.33</v>
      </c>
      <c r="E11" s="25"/>
      <c r="G11" s="43">
        <v>501.78</v>
      </c>
      <c r="H11" s="20" t="s">
        <v>17</v>
      </c>
      <c r="I11" s="8"/>
    </row>
    <row r="12" spans="1:9" ht="19.5" customHeight="1" x14ac:dyDescent="0.2">
      <c r="A12" s="27">
        <v>10</v>
      </c>
      <c r="B12" s="28" t="s">
        <v>11</v>
      </c>
      <c r="C12" s="28" t="s">
        <v>18</v>
      </c>
      <c r="D12" s="44">
        <v>317.67</v>
      </c>
      <c r="E12" s="25"/>
      <c r="G12" s="45">
        <v>344.56</v>
      </c>
      <c r="H12" s="20" t="s">
        <v>19</v>
      </c>
      <c r="I12" s="8"/>
    </row>
    <row r="13" spans="1:9" ht="19.5" customHeight="1" x14ac:dyDescent="0.2">
      <c r="A13" s="15">
        <v>11</v>
      </c>
      <c r="B13" s="16" t="s">
        <v>11</v>
      </c>
      <c r="C13" s="16" t="s">
        <v>18</v>
      </c>
      <c r="D13" s="46">
        <v>328.33</v>
      </c>
      <c r="E13" s="47">
        <v>330.22</v>
      </c>
      <c r="G13" s="48">
        <v>322.67</v>
      </c>
      <c r="H13" s="20" t="s">
        <v>20</v>
      </c>
      <c r="I13" s="8"/>
    </row>
    <row r="14" spans="1:9" ht="19.5" customHeight="1" x14ac:dyDescent="0.2">
      <c r="A14" s="33">
        <v>12</v>
      </c>
      <c r="B14" s="34" t="s">
        <v>11</v>
      </c>
      <c r="C14" s="34" t="s">
        <v>18</v>
      </c>
      <c r="D14" s="49">
        <v>344.67</v>
      </c>
      <c r="E14" s="25"/>
      <c r="G14" s="50">
        <v>322.22000000000003</v>
      </c>
      <c r="H14" s="20" t="s">
        <v>21</v>
      </c>
      <c r="I14" s="8"/>
    </row>
    <row r="15" spans="1:9" ht="19.5" customHeight="1" x14ac:dyDescent="0.2">
      <c r="A15" s="15">
        <v>13</v>
      </c>
      <c r="B15" s="16" t="s">
        <v>12</v>
      </c>
      <c r="C15" s="16" t="s">
        <v>22</v>
      </c>
      <c r="D15" s="51">
        <v>332</v>
      </c>
      <c r="E15" s="25"/>
      <c r="G15" s="52">
        <v>333</v>
      </c>
      <c r="H15" s="53" t="s">
        <v>23</v>
      </c>
      <c r="I15" s="8"/>
    </row>
    <row r="16" spans="1:9" ht="19.5" customHeight="1" x14ac:dyDescent="0.2">
      <c r="A16" s="15">
        <v>14</v>
      </c>
      <c r="B16" s="16" t="s">
        <v>12</v>
      </c>
      <c r="C16" s="16" t="s">
        <v>22</v>
      </c>
      <c r="D16" s="54">
        <v>319</v>
      </c>
      <c r="E16" s="55">
        <v>324.22000000000003</v>
      </c>
      <c r="I16" s="8"/>
    </row>
    <row r="17" spans="1:9" ht="19.5" customHeight="1" x14ac:dyDescent="0.2">
      <c r="A17" s="15">
        <v>15</v>
      </c>
      <c r="B17" s="16" t="s">
        <v>12</v>
      </c>
      <c r="C17" s="16" t="s">
        <v>22</v>
      </c>
      <c r="D17" s="56">
        <v>321.67</v>
      </c>
      <c r="E17" s="25"/>
      <c r="G17" s="25"/>
      <c r="H17" s="57"/>
      <c r="I17" s="8"/>
    </row>
    <row r="18" spans="1:9" ht="19.5" customHeight="1" x14ac:dyDescent="0.2">
      <c r="A18" s="27">
        <v>16</v>
      </c>
      <c r="B18" s="28" t="s">
        <v>13</v>
      </c>
      <c r="C18" s="28" t="s">
        <v>24</v>
      </c>
      <c r="D18" s="58">
        <v>324.67</v>
      </c>
      <c r="E18" s="25"/>
      <c r="G18" s="25"/>
      <c r="H18" s="57"/>
      <c r="I18" s="8"/>
    </row>
    <row r="19" spans="1:9" ht="19.5" customHeight="1" x14ac:dyDescent="0.2">
      <c r="A19" s="15">
        <v>17</v>
      </c>
      <c r="B19" s="16" t="s">
        <v>13</v>
      </c>
      <c r="C19" s="16" t="s">
        <v>24</v>
      </c>
      <c r="D19" s="59">
        <v>378.67</v>
      </c>
      <c r="E19" s="60">
        <v>331.67</v>
      </c>
      <c r="G19" s="61"/>
      <c r="H19" s="57"/>
      <c r="I19" s="8"/>
    </row>
    <row r="20" spans="1:9" ht="19.5" customHeight="1" x14ac:dyDescent="0.2">
      <c r="A20" s="33">
        <v>18</v>
      </c>
      <c r="B20" s="34" t="s">
        <v>13</v>
      </c>
      <c r="C20" s="34" t="s">
        <v>24</v>
      </c>
      <c r="D20" s="62">
        <v>291.67</v>
      </c>
      <c r="E20" s="25"/>
      <c r="G20" s="25"/>
      <c r="H20" s="57"/>
      <c r="I20" s="8"/>
    </row>
    <row r="21" spans="1:9" ht="19.5" customHeight="1" x14ac:dyDescent="0.2">
      <c r="A21" s="15">
        <v>19</v>
      </c>
      <c r="B21" s="16" t="s">
        <v>15</v>
      </c>
      <c r="C21" s="16" t="s">
        <v>25</v>
      </c>
      <c r="D21" s="63">
        <v>468.33</v>
      </c>
      <c r="E21" s="25"/>
      <c r="G21" s="25"/>
      <c r="H21" s="57"/>
      <c r="I21" s="8"/>
    </row>
    <row r="22" spans="1:9" ht="19.5" customHeight="1" x14ac:dyDescent="0.2">
      <c r="A22" s="15">
        <v>20</v>
      </c>
      <c r="B22" s="16" t="s">
        <v>15</v>
      </c>
      <c r="C22" s="16" t="s">
        <v>25</v>
      </c>
      <c r="D22" s="64">
        <v>577.33000000000004</v>
      </c>
      <c r="E22" s="65">
        <v>497.78</v>
      </c>
      <c r="G22" s="61"/>
      <c r="H22" s="57"/>
      <c r="I22" s="8"/>
    </row>
    <row r="23" spans="1:9" ht="19.5" customHeight="1" x14ac:dyDescent="0.2">
      <c r="A23" s="15">
        <v>21</v>
      </c>
      <c r="B23" s="16" t="s">
        <v>15</v>
      </c>
      <c r="C23" s="16" t="s">
        <v>25</v>
      </c>
      <c r="D23" s="63">
        <v>447.67</v>
      </c>
      <c r="E23" s="25"/>
      <c r="G23" s="61"/>
      <c r="H23" s="57"/>
      <c r="I23" s="8"/>
    </row>
    <row r="24" spans="1:9" ht="19.5" customHeight="1" x14ac:dyDescent="0.2">
      <c r="A24" s="27">
        <v>22</v>
      </c>
      <c r="B24" s="28" t="s">
        <v>16</v>
      </c>
      <c r="C24" s="28" t="s">
        <v>26</v>
      </c>
      <c r="D24" s="66">
        <v>425.67</v>
      </c>
      <c r="E24" s="25"/>
      <c r="G24" s="25"/>
      <c r="H24" s="57"/>
      <c r="I24" s="8"/>
    </row>
    <row r="25" spans="1:9" ht="19.5" customHeight="1" x14ac:dyDescent="0.2">
      <c r="A25" s="15">
        <v>23</v>
      </c>
      <c r="B25" s="16" t="s">
        <v>16</v>
      </c>
      <c r="C25" s="16" t="s">
        <v>26</v>
      </c>
      <c r="D25" s="67">
        <v>338.33</v>
      </c>
      <c r="E25" s="68">
        <v>382</v>
      </c>
      <c r="G25" s="61"/>
      <c r="H25" s="57"/>
      <c r="I25" s="8"/>
    </row>
    <row r="26" spans="1:9" ht="19.5" customHeight="1" x14ac:dyDescent="0.2">
      <c r="A26" s="33">
        <v>24</v>
      </c>
      <c r="B26" s="34" t="s">
        <v>16</v>
      </c>
      <c r="C26" s="34" t="s">
        <v>26</v>
      </c>
      <c r="D26" s="69">
        <v>319.67</v>
      </c>
      <c r="E26" s="25"/>
      <c r="G26" s="25"/>
      <c r="H26" s="57"/>
      <c r="I26" s="8"/>
    </row>
    <row r="27" spans="1:9" ht="19.5" customHeight="1" x14ac:dyDescent="0.2">
      <c r="A27" s="15">
        <v>25</v>
      </c>
      <c r="B27" s="16" t="s">
        <v>17</v>
      </c>
      <c r="C27" s="16" t="s">
        <v>27</v>
      </c>
      <c r="D27" s="70">
        <v>497.67</v>
      </c>
      <c r="E27" s="25"/>
      <c r="G27" s="25"/>
      <c r="H27" s="57"/>
      <c r="I27" s="8"/>
    </row>
    <row r="28" spans="1:9" ht="19.5" customHeight="1" x14ac:dyDescent="0.2">
      <c r="A28" s="15">
        <v>26</v>
      </c>
      <c r="B28" s="16" t="s">
        <v>17</v>
      </c>
      <c r="C28" s="16" t="s">
        <v>27</v>
      </c>
      <c r="D28" s="71">
        <v>526.33000000000004</v>
      </c>
      <c r="E28" s="65">
        <v>501.78</v>
      </c>
      <c r="G28" s="61"/>
      <c r="H28" s="57"/>
      <c r="I28" s="8"/>
    </row>
    <row r="29" spans="1:9" ht="19.5" customHeight="1" x14ac:dyDescent="0.2">
      <c r="A29" s="15">
        <v>27</v>
      </c>
      <c r="B29" s="16" t="s">
        <v>17</v>
      </c>
      <c r="C29" s="16" t="s">
        <v>27</v>
      </c>
      <c r="D29" s="63">
        <v>481.33</v>
      </c>
      <c r="E29" s="25"/>
      <c r="G29" s="25"/>
      <c r="H29" s="57"/>
      <c r="I29" s="8"/>
    </row>
    <row r="30" spans="1:9" ht="19.5" customHeight="1" x14ac:dyDescent="0.2">
      <c r="A30" s="27">
        <v>28</v>
      </c>
      <c r="B30" s="28" t="s">
        <v>19</v>
      </c>
      <c r="C30" s="28" t="s">
        <v>28</v>
      </c>
      <c r="D30" s="72">
        <v>331.67</v>
      </c>
      <c r="E30" s="25"/>
      <c r="G30" s="25"/>
      <c r="H30" s="57"/>
      <c r="I30" s="8"/>
    </row>
    <row r="31" spans="1:9" ht="19.5" customHeight="1" x14ac:dyDescent="0.2">
      <c r="A31" s="15">
        <v>29</v>
      </c>
      <c r="B31" s="16" t="s">
        <v>19</v>
      </c>
      <c r="C31" s="16" t="s">
        <v>28</v>
      </c>
      <c r="D31" s="73">
        <v>354.67</v>
      </c>
      <c r="E31" s="74">
        <v>344.56</v>
      </c>
      <c r="G31" s="61"/>
      <c r="H31" s="57"/>
      <c r="I31" s="8"/>
    </row>
    <row r="32" spans="1:9" ht="19.5" customHeight="1" x14ac:dyDescent="0.2">
      <c r="A32" s="33">
        <v>30</v>
      </c>
      <c r="B32" s="34" t="s">
        <v>19</v>
      </c>
      <c r="C32" s="34" t="s">
        <v>28</v>
      </c>
      <c r="D32" s="49">
        <v>347.33</v>
      </c>
      <c r="E32" s="25"/>
      <c r="G32" s="25"/>
      <c r="H32" s="57"/>
      <c r="I32" s="8"/>
    </row>
    <row r="33" spans="1:9" ht="19.5" customHeight="1" x14ac:dyDescent="0.2">
      <c r="A33" s="15">
        <v>31</v>
      </c>
      <c r="B33" s="16" t="s">
        <v>20</v>
      </c>
      <c r="C33" s="16" t="s">
        <v>29</v>
      </c>
      <c r="D33" s="75">
        <v>329.67</v>
      </c>
      <c r="E33" s="25"/>
      <c r="G33" s="25"/>
      <c r="H33" s="57"/>
      <c r="I33" s="8"/>
    </row>
    <row r="34" spans="1:9" ht="19.5" customHeight="1" x14ac:dyDescent="0.2">
      <c r="A34" s="15">
        <v>32</v>
      </c>
      <c r="B34" s="16" t="s">
        <v>20</v>
      </c>
      <c r="C34" s="16" t="s">
        <v>29</v>
      </c>
      <c r="D34" s="54">
        <v>319.67</v>
      </c>
      <c r="E34" s="76">
        <v>322.67</v>
      </c>
      <c r="G34" s="61"/>
      <c r="H34" s="57"/>
      <c r="I34" s="8"/>
    </row>
    <row r="35" spans="1:9" ht="19.5" customHeight="1" x14ac:dyDescent="0.2">
      <c r="A35" s="15">
        <v>33</v>
      </c>
      <c r="B35" s="16" t="s">
        <v>20</v>
      </c>
      <c r="C35" s="16" t="s">
        <v>29</v>
      </c>
      <c r="D35" s="77">
        <v>318.67</v>
      </c>
      <c r="E35" s="25"/>
      <c r="G35" s="25"/>
      <c r="H35" s="57"/>
      <c r="I35" s="8"/>
    </row>
    <row r="36" spans="1:9" ht="19.5" customHeight="1" x14ac:dyDescent="0.2">
      <c r="A36" s="27">
        <v>34</v>
      </c>
      <c r="B36" s="28" t="s">
        <v>21</v>
      </c>
      <c r="C36" s="28" t="s">
        <v>30</v>
      </c>
      <c r="D36" s="78">
        <v>320.67</v>
      </c>
      <c r="E36" s="25"/>
      <c r="G36" s="25"/>
      <c r="H36" s="57"/>
      <c r="I36" s="8"/>
    </row>
    <row r="37" spans="1:9" ht="19.5" customHeight="1" x14ac:dyDescent="0.2">
      <c r="A37" s="15">
        <v>35</v>
      </c>
      <c r="B37" s="16" t="s">
        <v>21</v>
      </c>
      <c r="C37" s="16" t="s">
        <v>30</v>
      </c>
      <c r="D37" s="79">
        <v>332.33</v>
      </c>
      <c r="E37" s="80">
        <v>322.22000000000003</v>
      </c>
      <c r="G37" s="61"/>
      <c r="H37" s="57"/>
      <c r="I37" s="8"/>
    </row>
    <row r="38" spans="1:9" ht="19.5" customHeight="1" x14ac:dyDescent="0.2">
      <c r="A38" s="33">
        <v>36</v>
      </c>
      <c r="B38" s="34" t="s">
        <v>21</v>
      </c>
      <c r="C38" s="34" t="s">
        <v>30</v>
      </c>
      <c r="D38" s="81">
        <v>313.67</v>
      </c>
      <c r="E38" s="25"/>
      <c r="G38" s="25"/>
      <c r="H38" s="57"/>
      <c r="I38" s="8"/>
    </row>
    <row r="39" spans="1:9" ht="19.5" customHeight="1" x14ac:dyDescent="0.2">
      <c r="A39" s="15">
        <v>37</v>
      </c>
      <c r="B39" s="16" t="s">
        <v>23</v>
      </c>
      <c r="C39" s="16" t="s">
        <v>31</v>
      </c>
      <c r="D39" s="82">
        <v>358.67</v>
      </c>
      <c r="E39" s="25"/>
      <c r="G39" s="25"/>
      <c r="H39" s="57"/>
      <c r="I39" s="8"/>
    </row>
    <row r="40" spans="1:9" ht="19.5" customHeight="1" x14ac:dyDescent="0.2">
      <c r="A40" s="15">
        <v>38</v>
      </c>
      <c r="B40" s="16" t="s">
        <v>23</v>
      </c>
      <c r="C40" s="16" t="s">
        <v>31</v>
      </c>
      <c r="D40" s="24">
        <v>321</v>
      </c>
      <c r="E40" s="83">
        <v>333</v>
      </c>
      <c r="G40" s="61"/>
      <c r="H40" s="57"/>
      <c r="I40" s="8"/>
    </row>
    <row r="41" spans="1:9" ht="19.5" customHeight="1" x14ac:dyDescent="0.2">
      <c r="A41" s="84">
        <v>39</v>
      </c>
      <c r="B41" s="85" t="s">
        <v>23</v>
      </c>
      <c r="C41" s="85" t="s">
        <v>31</v>
      </c>
      <c r="D41" s="86">
        <v>319.33</v>
      </c>
      <c r="E41" s="61"/>
      <c r="G41" s="18"/>
      <c r="H41" s="57"/>
      <c r="I41" s="8"/>
    </row>
    <row r="42" spans="1:9" ht="19.5" customHeight="1" x14ac:dyDescent="0.2">
      <c r="A42" s="87"/>
      <c r="B42" s="87"/>
      <c r="C42" s="87"/>
      <c r="D42" s="87"/>
      <c r="E42" s="87"/>
      <c r="F42" s="61"/>
      <c r="G42" s="61"/>
      <c r="H42" s="57"/>
    </row>
    <row r="43" spans="1:9" x14ac:dyDescent="0.2">
      <c r="A43" s="87"/>
      <c r="B43" s="87"/>
      <c r="C43" s="87"/>
      <c r="D43" s="87"/>
      <c r="E43" s="87"/>
      <c r="F43" s="87"/>
      <c r="G43" s="87"/>
      <c r="H43" s="87"/>
    </row>
    <row r="44" spans="1:9" x14ac:dyDescent="0.2">
      <c r="A44" s="87"/>
      <c r="B44" s="87"/>
      <c r="C44" s="87"/>
      <c r="D44" s="87"/>
      <c r="E44" s="87"/>
      <c r="F44" s="87"/>
      <c r="G44" s="87"/>
      <c r="H44" s="87"/>
    </row>
    <row r="45" spans="1:9" x14ac:dyDescent="0.2">
      <c r="A45" s="87"/>
      <c r="B45" s="87"/>
      <c r="C45" s="87"/>
      <c r="D45" s="87"/>
      <c r="E45" s="87"/>
      <c r="F45" s="87"/>
      <c r="G45" s="87"/>
      <c r="H45" s="87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92"/>
  <sheetViews>
    <sheetView topLeftCell="A13" zoomScale="69" zoomScaleNormal="150" workbookViewId="0">
      <selection activeCell="Q57" sqref="Q57"/>
    </sheetView>
  </sheetViews>
  <sheetFormatPr baseColWidth="10" defaultColWidth="10.6640625" defaultRowHeight="15" customHeight="1" x14ac:dyDescent="0.2"/>
  <cols>
    <col min="1" max="1" width="16.33203125" customWidth="1"/>
    <col min="2" max="2" width="16.5" customWidth="1"/>
    <col min="3" max="3" width="15.1640625" customWidth="1"/>
    <col min="4" max="4" width="15.33203125" customWidth="1"/>
    <col min="5" max="5" width="14.6640625" customWidth="1"/>
    <col min="6" max="6" width="16.1640625" customWidth="1"/>
    <col min="7" max="7" width="0.6640625" customWidth="1"/>
    <col min="8" max="8" width="15.83203125" customWidth="1"/>
    <col min="9" max="9" width="16.33203125" customWidth="1"/>
    <col min="10" max="10" width="15.33203125" customWidth="1"/>
    <col min="11" max="11" width="14.83203125" customWidth="1"/>
    <col min="12" max="12" width="15.83203125" customWidth="1"/>
    <col min="14" max="14" width="15.5" customWidth="1"/>
    <col min="15" max="15" width="17.83203125" customWidth="1"/>
    <col min="16" max="16" width="23.1640625" customWidth="1"/>
    <col min="17" max="17" width="22.5" customWidth="1"/>
    <col min="21" max="21" width="15" customWidth="1"/>
    <col min="22" max="22" width="16.83203125" customWidth="1"/>
    <col min="23" max="23" width="14.83203125" customWidth="1"/>
    <col min="24" max="24" width="14.33203125" customWidth="1"/>
    <col min="25" max="25" width="16.1640625" customWidth="1"/>
    <col min="26" max="26" width="17.1640625" customWidth="1"/>
    <col min="27" max="27" width="1.33203125" customWidth="1"/>
    <col min="28" max="28" width="15.5" customWidth="1"/>
    <col min="29" max="29" width="16.1640625" customWidth="1"/>
    <col min="30" max="30" width="15.33203125" customWidth="1"/>
    <col min="31" max="31" width="14.6640625" customWidth="1"/>
    <col min="32" max="32" width="16.1640625" customWidth="1"/>
    <col min="34" max="34" width="15" customWidth="1"/>
    <col min="35" max="35" width="17.5" customWidth="1"/>
    <col min="36" max="36" width="22.33203125" customWidth="1"/>
    <col min="37" max="37" width="23.5" customWidth="1"/>
  </cols>
  <sheetData>
    <row r="1" spans="1:39" ht="19.5" customHeight="1" x14ac:dyDescent="0.2">
      <c r="A1" s="1229" t="s">
        <v>1486</v>
      </c>
      <c r="B1" s="1229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61"/>
      <c r="S1" s="61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</row>
    <row r="2" spans="1:39" ht="19.5" customHeight="1" x14ac:dyDescent="0.2">
      <c r="A2" s="87"/>
      <c r="B2" s="560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61"/>
      <c r="S2" s="61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 ht="19.5" customHeight="1" x14ac:dyDescent="0.2">
      <c r="A3" s="578" t="s">
        <v>1514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25"/>
      <c r="S3" s="61"/>
      <c r="T3" s="87"/>
      <c r="U3" s="578" t="s">
        <v>1515</v>
      </c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</row>
    <row r="4" spans="1:39" ht="19.5" customHeight="1" x14ac:dyDescent="0.2">
      <c r="A4" s="87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87"/>
      <c r="U4" s="87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87"/>
      <c r="AM4" s="87"/>
    </row>
    <row r="5" spans="1:39" ht="19.5" customHeight="1" x14ac:dyDescent="0.2">
      <c r="A5" s="579">
        <v>1</v>
      </c>
      <c r="B5" s="580" t="s">
        <v>1516</v>
      </c>
      <c r="C5" s="581" t="s">
        <v>1517</v>
      </c>
      <c r="D5" s="580" t="s">
        <v>1518</v>
      </c>
      <c r="E5" s="581" t="s">
        <v>1519</v>
      </c>
      <c r="F5" s="580" t="s">
        <v>1520</v>
      </c>
      <c r="G5" s="582"/>
      <c r="H5" s="583">
        <v>1</v>
      </c>
      <c r="I5" s="580" t="s">
        <v>1521</v>
      </c>
      <c r="J5" s="581" t="s">
        <v>1522</v>
      </c>
      <c r="K5" s="581" t="s">
        <v>1523</v>
      </c>
      <c r="L5" s="580" t="s">
        <v>1524</v>
      </c>
      <c r="M5" s="579"/>
      <c r="N5" s="579">
        <v>1</v>
      </c>
      <c r="O5" s="584" t="s">
        <v>1525</v>
      </c>
      <c r="P5" s="581" t="s">
        <v>1526</v>
      </c>
      <c r="Q5" s="585" t="s">
        <v>1527</v>
      </c>
      <c r="R5" s="61"/>
      <c r="S5" s="61"/>
      <c r="T5" s="87"/>
      <c r="U5" s="579">
        <v>1</v>
      </c>
      <c r="V5" s="586" t="s">
        <v>1516</v>
      </c>
      <c r="W5" s="581" t="s">
        <v>1517</v>
      </c>
      <c r="X5" s="581" t="s">
        <v>1518</v>
      </c>
      <c r="Y5" s="581" t="s">
        <v>1519</v>
      </c>
      <c r="Z5" s="587" t="s">
        <v>1520</v>
      </c>
      <c r="AA5" s="582"/>
      <c r="AB5" s="580">
        <v>1</v>
      </c>
      <c r="AC5" s="584" t="s">
        <v>1521</v>
      </c>
      <c r="AD5" s="581" t="s">
        <v>1522</v>
      </c>
      <c r="AE5" s="581" t="s">
        <v>1523</v>
      </c>
      <c r="AF5" s="585" t="s">
        <v>1524</v>
      </c>
      <c r="AG5" s="580"/>
      <c r="AH5" s="579">
        <v>1</v>
      </c>
      <c r="AI5" s="584" t="s">
        <v>1525</v>
      </c>
      <c r="AJ5" s="581" t="s">
        <v>1526</v>
      </c>
      <c r="AK5" s="585" t="s">
        <v>1527</v>
      </c>
      <c r="AL5" s="87"/>
      <c r="AM5" s="87"/>
    </row>
    <row r="6" spans="1:39" s="87" customFormat="1" ht="19.5" customHeight="1" x14ac:dyDescent="0.2">
      <c r="A6" s="462" t="s">
        <v>1528</v>
      </c>
      <c r="B6" s="444">
        <v>903741</v>
      </c>
      <c r="C6" s="588">
        <v>1631212</v>
      </c>
      <c r="D6" s="444">
        <v>995822</v>
      </c>
      <c r="E6" s="588">
        <v>2627034</v>
      </c>
      <c r="F6" s="444">
        <v>38192.400000000001</v>
      </c>
      <c r="G6" s="589"/>
      <c r="H6" s="590" t="s">
        <v>1528</v>
      </c>
      <c r="I6" s="444">
        <v>23.66</v>
      </c>
      <c r="J6" s="588">
        <v>42.71</v>
      </c>
      <c r="K6" s="588">
        <v>26.07</v>
      </c>
      <c r="L6" s="444">
        <v>68.78</v>
      </c>
      <c r="M6" s="462"/>
      <c r="N6" s="462" t="s">
        <v>1528</v>
      </c>
      <c r="O6" s="591">
        <v>55.4</v>
      </c>
      <c r="P6" s="588">
        <v>62.09</v>
      </c>
      <c r="Q6" s="592">
        <v>34.4</v>
      </c>
      <c r="R6" s="61"/>
      <c r="S6" s="61"/>
      <c r="U6" s="462" t="s">
        <v>1528</v>
      </c>
      <c r="V6" s="593">
        <v>44626</v>
      </c>
      <c r="W6" s="588">
        <v>767273</v>
      </c>
      <c r="X6" s="588">
        <v>96357</v>
      </c>
      <c r="Y6" s="588">
        <v>863630</v>
      </c>
      <c r="Z6" s="594">
        <v>10304.1</v>
      </c>
      <c r="AA6" s="589"/>
      <c r="AB6" s="61" t="s">
        <v>1528</v>
      </c>
      <c r="AC6" s="591">
        <v>4.33</v>
      </c>
      <c r="AD6" s="588">
        <v>74.459999999999994</v>
      </c>
      <c r="AE6" s="588">
        <v>9.35</v>
      </c>
      <c r="AF6" s="592">
        <v>83.81</v>
      </c>
      <c r="AG6" s="61"/>
      <c r="AH6" s="462" t="s">
        <v>1528</v>
      </c>
      <c r="AI6" s="591">
        <v>5.82</v>
      </c>
      <c r="AJ6" s="588">
        <v>88.84</v>
      </c>
      <c r="AK6" s="592">
        <v>5.17</v>
      </c>
    </row>
    <row r="7" spans="1:39" s="87" customFormat="1" ht="19.5" customHeight="1" x14ac:dyDescent="0.2">
      <c r="A7" s="462" t="s">
        <v>1529</v>
      </c>
      <c r="B7" s="444">
        <v>400312</v>
      </c>
      <c r="C7" s="588">
        <v>923894</v>
      </c>
      <c r="D7" s="444">
        <v>2441116</v>
      </c>
      <c r="E7" s="588">
        <v>3365010</v>
      </c>
      <c r="F7" s="444">
        <v>33988.9</v>
      </c>
      <c r="G7" s="589"/>
      <c r="H7" s="590" t="s">
        <v>1529</v>
      </c>
      <c r="I7" s="444">
        <v>11.78</v>
      </c>
      <c r="J7" s="588">
        <v>27.18</v>
      </c>
      <c r="K7" s="588">
        <v>71.819999999999993</v>
      </c>
      <c r="L7" s="444">
        <v>99</v>
      </c>
      <c r="M7" s="462"/>
      <c r="N7" s="462" t="s">
        <v>1529</v>
      </c>
      <c r="O7" s="591">
        <v>43.33</v>
      </c>
      <c r="P7" s="588">
        <v>27.46</v>
      </c>
      <c r="Q7" s="592">
        <v>11.9</v>
      </c>
      <c r="R7" s="61"/>
      <c r="S7" s="61"/>
      <c r="U7" s="462" t="s">
        <v>1529</v>
      </c>
      <c r="V7" s="593">
        <v>52925</v>
      </c>
      <c r="W7" s="588">
        <v>416947</v>
      </c>
      <c r="X7" s="588">
        <v>473889</v>
      </c>
      <c r="Y7" s="588">
        <v>890836</v>
      </c>
      <c r="Z7" s="594">
        <v>9796.9</v>
      </c>
      <c r="AA7" s="589"/>
      <c r="AB7" s="61" t="s">
        <v>1529</v>
      </c>
      <c r="AC7" s="591">
        <v>5.4</v>
      </c>
      <c r="AD7" s="588">
        <v>42.56</v>
      </c>
      <c r="AE7" s="588">
        <v>48.37</v>
      </c>
      <c r="AF7" s="592">
        <v>90.93</v>
      </c>
      <c r="AG7" s="61"/>
      <c r="AH7" s="462" t="s">
        <v>1529</v>
      </c>
      <c r="AI7" s="591">
        <v>12.69</v>
      </c>
      <c r="AJ7" s="588">
        <v>46.8</v>
      </c>
      <c r="AK7" s="592">
        <v>5.94</v>
      </c>
    </row>
    <row r="8" spans="1:39" s="87" customFormat="1" ht="19.5" customHeight="1" x14ac:dyDescent="0.2">
      <c r="A8" s="462" t="s">
        <v>1530</v>
      </c>
      <c r="B8" s="444">
        <v>1261768</v>
      </c>
      <c r="C8" s="588">
        <v>2420964</v>
      </c>
      <c r="D8" s="444">
        <v>1468376</v>
      </c>
      <c r="E8" s="588">
        <v>3889340</v>
      </c>
      <c r="F8" s="444">
        <v>25401.599999999999</v>
      </c>
      <c r="G8" s="589"/>
      <c r="H8" s="590" t="s">
        <v>1530</v>
      </c>
      <c r="I8" s="444">
        <v>49.67</v>
      </c>
      <c r="J8" s="588">
        <v>95.31</v>
      </c>
      <c r="K8" s="588">
        <v>57.81</v>
      </c>
      <c r="L8" s="444">
        <v>153.11000000000001</v>
      </c>
      <c r="M8" s="462"/>
      <c r="N8" s="462" t="s">
        <v>1530</v>
      </c>
      <c r="O8" s="591">
        <v>52.12</v>
      </c>
      <c r="P8" s="588">
        <v>62.25</v>
      </c>
      <c r="Q8" s="592">
        <v>32.44</v>
      </c>
      <c r="R8" s="61"/>
      <c r="S8" s="61"/>
      <c r="U8" s="462" t="s">
        <v>1530</v>
      </c>
      <c r="V8" s="593">
        <v>255121</v>
      </c>
      <c r="W8" s="588">
        <v>1283454</v>
      </c>
      <c r="X8" s="588">
        <v>616558</v>
      </c>
      <c r="Y8" s="588">
        <v>1900012</v>
      </c>
      <c r="Z8" s="594">
        <v>12040.9</v>
      </c>
      <c r="AA8" s="589"/>
      <c r="AB8" s="61" t="s">
        <v>1530</v>
      </c>
      <c r="AC8" s="591">
        <v>21.19</v>
      </c>
      <c r="AD8" s="588">
        <v>106.59</v>
      </c>
      <c r="AE8" s="588">
        <v>51.21</v>
      </c>
      <c r="AF8" s="592">
        <v>157.80000000000001</v>
      </c>
      <c r="AG8" s="61"/>
      <c r="AH8" s="462" t="s">
        <v>1530</v>
      </c>
      <c r="AI8" s="591">
        <v>19.88</v>
      </c>
      <c r="AJ8" s="588">
        <v>67.55</v>
      </c>
      <c r="AK8" s="592">
        <v>13.43</v>
      </c>
    </row>
    <row r="9" spans="1:39" s="87" customFormat="1" ht="19.5" customHeight="1" x14ac:dyDescent="0.2">
      <c r="A9" s="462" t="s">
        <v>1531</v>
      </c>
      <c r="B9" s="444">
        <v>815501</v>
      </c>
      <c r="C9" s="588">
        <v>1752492</v>
      </c>
      <c r="D9" s="444">
        <v>809502</v>
      </c>
      <c r="E9" s="588">
        <v>2561994</v>
      </c>
      <c r="F9" s="444">
        <v>27457.599999999999</v>
      </c>
      <c r="G9" s="589"/>
      <c r="H9" s="590" t="s">
        <v>1531</v>
      </c>
      <c r="I9" s="444">
        <v>29.7</v>
      </c>
      <c r="J9" s="588">
        <v>63.83</v>
      </c>
      <c r="K9" s="588">
        <v>29.48</v>
      </c>
      <c r="L9" s="444">
        <v>93.31</v>
      </c>
      <c r="M9" s="462"/>
      <c r="N9" s="462" t="s">
        <v>1531</v>
      </c>
      <c r="O9" s="591">
        <v>46.53</v>
      </c>
      <c r="P9" s="588">
        <v>68.400000000000006</v>
      </c>
      <c r="Q9" s="592">
        <v>31.83</v>
      </c>
      <c r="R9" s="61"/>
      <c r="S9" s="61"/>
      <c r="U9" s="462" t="s">
        <v>1531</v>
      </c>
      <c r="V9" s="593">
        <v>80324</v>
      </c>
      <c r="W9" s="588">
        <v>1030298</v>
      </c>
      <c r="X9" s="588">
        <v>324940</v>
      </c>
      <c r="Y9" s="588">
        <v>1355238</v>
      </c>
      <c r="Z9" s="594">
        <v>12040.9</v>
      </c>
      <c r="AA9" s="589"/>
      <c r="AB9" s="61" t="s">
        <v>1531</v>
      </c>
      <c r="AC9" s="591">
        <v>6.67</v>
      </c>
      <c r="AD9" s="588">
        <v>85.57</v>
      </c>
      <c r="AE9" s="588">
        <v>26.99</v>
      </c>
      <c r="AF9" s="592">
        <v>112.55</v>
      </c>
      <c r="AG9" s="61"/>
      <c r="AH9" s="462" t="s">
        <v>1531</v>
      </c>
      <c r="AI9" s="591">
        <v>7.8</v>
      </c>
      <c r="AJ9" s="588">
        <v>76.02</v>
      </c>
      <c r="AK9" s="592">
        <v>5.93</v>
      </c>
    </row>
    <row r="10" spans="1:39" s="87" customFormat="1" ht="19.5" customHeight="1" x14ac:dyDescent="0.2">
      <c r="A10" s="462" t="s">
        <v>1532</v>
      </c>
      <c r="B10" s="444">
        <v>1674631</v>
      </c>
      <c r="C10" s="588">
        <v>3077935</v>
      </c>
      <c r="D10" s="444">
        <v>2197352</v>
      </c>
      <c r="E10" s="588">
        <v>5275287</v>
      </c>
      <c r="F10" s="444">
        <v>24900.1</v>
      </c>
      <c r="G10" s="589"/>
      <c r="H10" s="590" t="s">
        <v>1532</v>
      </c>
      <c r="I10" s="444">
        <v>67.25</v>
      </c>
      <c r="J10" s="588">
        <v>123.61</v>
      </c>
      <c r="K10" s="588">
        <v>88.25</v>
      </c>
      <c r="L10" s="444">
        <v>211.86</v>
      </c>
      <c r="M10" s="462"/>
      <c r="N10" s="462" t="s">
        <v>1532</v>
      </c>
      <c r="O10" s="591">
        <v>54.41</v>
      </c>
      <c r="P10" s="588">
        <v>58.35</v>
      </c>
      <c r="Q10" s="592">
        <v>31.74</v>
      </c>
      <c r="R10" s="61"/>
      <c r="S10" s="61"/>
      <c r="U10" s="462" t="s">
        <v>1532</v>
      </c>
      <c r="V10" s="593">
        <v>26862</v>
      </c>
      <c r="W10" s="588">
        <v>1379246</v>
      </c>
      <c r="X10" s="588">
        <v>996736</v>
      </c>
      <c r="Y10" s="588">
        <v>2375982</v>
      </c>
      <c r="Z10" s="594">
        <v>10758.4</v>
      </c>
      <c r="AA10" s="589"/>
      <c r="AB10" s="61" t="s">
        <v>1532</v>
      </c>
      <c r="AC10" s="591">
        <v>2.5</v>
      </c>
      <c r="AD10" s="588">
        <v>128.19999999999999</v>
      </c>
      <c r="AE10" s="588">
        <v>92.65</v>
      </c>
      <c r="AF10" s="592">
        <v>220.85</v>
      </c>
      <c r="AG10" s="61"/>
      <c r="AH10" s="462" t="s">
        <v>1532</v>
      </c>
      <c r="AI10" s="591">
        <v>1.95</v>
      </c>
      <c r="AJ10" s="588">
        <v>58.05</v>
      </c>
      <c r="AK10" s="592">
        <v>1.1299999999999999</v>
      </c>
    </row>
    <row r="11" spans="1:39" s="87" customFormat="1" ht="19.5" customHeight="1" x14ac:dyDescent="0.2">
      <c r="A11" s="462" t="s">
        <v>1533</v>
      </c>
      <c r="B11" s="444">
        <v>1366933</v>
      </c>
      <c r="C11" s="588">
        <v>2802860</v>
      </c>
      <c r="D11" s="444">
        <v>1370924</v>
      </c>
      <c r="E11" s="588">
        <v>4173784</v>
      </c>
      <c r="F11" s="444">
        <v>26728.9</v>
      </c>
      <c r="G11" s="589"/>
      <c r="H11" s="590" t="s">
        <v>1533</v>
      </c>
      <c r="I11" s="444">
        <v>51.14</v>
      </c>
      <c r="J11" s="588">
        <v>104.86</v>
      </c>
      <c r="K11" s="588">
        <v>51.29</v>
      </c>
      <c r="L11" s="444">
        <v>156.15</v>
      </c>
      <c r="M11" s="462"/>
      <c r="N11" s="462" t="s">
        <v>1533</v>
      </c>
      <c r="O11" s="591">
        <v>48.77</v>
      </c>
      <c r="P11" s="588">
        <v>67.150000000000006</v>
      </c>
      <c r="Q11" s="592">
        <v>32.75</v>
      </c>
      <c r="R11" s="61"/>
      <c r="S11" s="61"/>
      <c r="U11" s="462" t="s">
        <v>1533</v>
      </c>
      <c r="V11" s="593">
        <v>108937</v>
      </c>
      <c r="W11" s="588">
        <v>1029310</v>
      </c>
      <c r="X11" s="588">
        <v>643107</v>
      </c>
      <c r="Y11" s="588">
        <v>1672417</v>
      </c>
      <c r="Z11" s="594">
        <v>10758.4</v>
      </c>
      <c r="AA11" s="589"/>
      <c r="AB11" s="61" t="s">
        <v>1533</v>
      </c>
      <c r="AC11" s="591">
        <v>10.130000000000001</v>
      </c>
      <c r="AD11" s="588">
        <v>95.68</v>
      </c>
      <c r="AE11" s="588">
        <v>59.78</v>
      </c>
      <c r="AF11" s="592">
        <v>155.44999999999999</v>
      </c>
      <c r="AG11" s="61"/>
      <c r="AH11" s="462" t="s">
        <v>1533</v>
      </c>
      <c r="AI11" s="591">
        <v>10.58</v>
      </c>
      <c r="AJ11" s="588">
        <v>61.55</v>
      </c>
      <c r="AK11" s="592">
        <v>6.51</v>
      </c>
    </row>
    <row r="12" spans="1:39" s="87" customFormat="1" ht="19.5" customHeight="1" x14ac:dyDescent="0.2">
      <c r="A12" s="462" t="s">
        <v>1534</v>
      </c>
      <c r="B12" s="444">
        <v>404234</v>
      </c>
      <c r="C12" s="588">
        <v>2181176</v>
      </c>
      <c r="D12" s="444">
        <v>2120807</v>
      </c>
      <c r="E12" s="588">
        <v>4301983</v>
      </c>
      <c r="F12" s="444">
        <v>19802.5</v>
      </c>
      <c r="G12" s="589"/>
      <c r="H12" s="590" t="s">
        <v>1534</v>
      </c>
      <c r="I12" s="444">
        <v>20.41</v>
      </c>
      <c r="J12" s="588">
        <v>110.15</v>
      </c>
      <c r="K12" s="588">
        <v>107.1</v>
      </c>
      <c r="L12" s="444">
        <v>217.24</v>
      </c>
      <c r="M12" s="462"/>
      <c r="N12" s="462" t="s">
        <v>1534</v>
      </c>
      <c r="O12" s="591">
        <v>18.53</v>
      </c>
      <c r="P12" s="588">
        <v>50.7</v>
      </c>
      <c r="Q12" s="592">
        <v>9.4</v>
      </c>
      <c r="R12" s="61"/>
      <c r="S12" s="61"/>
      <c r="U12" s="462" t="s">
        <v>1534</v>
      </c>
      <c r="V12" s="593">
        <v>51064</v>
      </c>
      <c r="W12" s="588">
        <v>797549</v>
      </c>
      <c r="X12" s="588">
        <v>447699</v>
      </c>
      <c r="Y12" s="588">
        <v>1245248</v>
      </c>
      <c r="Z12" s="594">
        <v>8820.9</v>
      </c>
      <c r="AA12" s="589"/>
      <c r="AB12" s="61" t="s">
        <v>1534</v>
      </c>
      <c r="AC12" s="591">
        <v>5.79</v>
      </c>
      <c r="AD12" s="588">
        <v>90.42</v>
      </c>
      <c r="AE12" s="588">
        <v>50.75</v>
      </c>
      <c r="AF12" s="592">
        <v>141.16999999999999</v>
      </c>
      <c r="AG12" s="61"/>
      <c r="AH12" s="462" t="s">
        <v>1534</v>
      </c>
      <c r="AI12" s="591">
        <v>6.4</v>
      </c>
      <c r="AJ12" s="588">
        <v>64.05</v>
      </c>
      <c r="AK12" s="592">
        <v>4.0999999999999996</v>
      </c>
    </row>
    <row r="13" spans="1:39" s="87" customFormat="1" ht="19.5" customHeight="1" x14ac:dyDescent="0.2">
      <c r="A13" s="462" t="s">
        <v>1535</v>
      </c>
      <c r="B13" s="444">
        <v>954789</v>
      </c>
      <c r="C13" s="588">
        <v>1958786</v>
      </c>
      <c r="D13" s="444">
        <v>1784034</v>
      </c>
      <c r="E13" s="588">
        <v>3742820</v>
      </c>
      <c r="F13" s="444">
        <v>20070.400000000001</v>
      </c>
      <c r="G13" s="589"/>
      <c r="H13" s="590" t="s">
        <v>1535</v>
      </c>
      <c r="I13" s="444">
        <v>47.57</v>
      </c>
      <c r="J13" s="588">
        <v>97.6</v>
      </c>
      <c r="K13" s="588">
        <v>88.89</v>
      </c>
      <c r="L13" s="444">
        <v>186.48</v>
      </c>
      <c r="M13" s="462"/>
      <c r="N13" s="462" t="s">
        <v>1535</v>
      </c>
      <c r="O13" s="591">
        <v>48.74</v>
      </c>
      <c r="P13" s="588">
        <v>52.33</v>
      </c>
      <c r="Q13" s="592">
        <v>25.51</v>
      </c>
      <c r="R13" s="61"/>
      <c r="S13" s="61"/>
      <c r="U13" s="462" t="s">
        <v>1535</v>
      </c>
      <c r="V13" s="593">
        <v>174056</v>
      </c>
      <c r="W13" s="588">
        <v>972306</v>
      </c>
      <c r="X13" s="588">
        <v>1047555</v>
      </c>
      <c r="Y13" s="588">
        <v>2019861</v>
      </c>
      <c r="Z13" s="594">
        <v>8820.9</v>
      </c>
      <c r="AA13" s="589"/>
      <c r="AB13" s="61" t="s">
        <v>1535</v>
      </c>
      <c r="AC13" s="591">
        <v>19.73</v>
      </c>
      <c r="AD13" s="588">
        <v>110.23</v>
      </c>
      <c r="AE13" s="588">
        <v>118.76</v>
      </c>
      <c r="AF13" s="592">
        <v>228.99</v>
      </c>
      <c r="AG13" s="61"/>
      <c r="AH13" s="462" t="s">
        <v>1535</v>
      </c>
      <c r="AI13" s="591">
        <v>17.899999999999999</v>
      </c>
      <c r="AJ13" s="588">
        <v>48.14</v>
      </c>
      <c r="AK13" s="592">
        <v>8.6199999999999992</v>
      </c>
    </row>
    <row r="14" spans="1:39" s="87" customFormat="1" ht="19.5" customHeight="1" x14ac:dyDescent="0.2">
      <c r="A14" s="462" t="s">
        <v>1536</v>
      </c>
      <c r="B14" s="444">
        <v>10209</v>
      </c>
      <c r="C14" s="588">
        <v>1547177</v>
      </c>
      <c r="D14" s="444">
        <v>1601027</v>
      </c>
      <c r="E14" s="588">
        <v>3148204</v>
      </c>
      <c r="F14" s="444">
        <v>15920.1</v>
      </c>
      <c r="G14" s="589"/>
      <c r="H14" s="590" t="s">
        <v>1536</v>
      </c>
      <c r="I14" s="444">
        <v>0.64</v>
      </c>
      <c r="J14" s="588">
        <v>97.18</v>
      </c>
      <c r="K14" s="588">
        <v>100.57</v>
      </c>
      <c r="L14" s="444">
        <v>197.75</v>
      </c>
      <c r="M14" s="462"/>
      <c r="N14" s="462" t="s">
        <v>1536</v>
      </c>
      <c r="O14" s="591">
        <v>0.66</v>
      </c>
      <c r="P14" s="588">
        <v>49.14</v>
      </c>
      <c r="Q14" s="592">
        <v>0.32</v>
      </c>
      <c r="R14" s="61"/>
      <c r="S14" s="61"/>
      <c r="U14" s="462" t="s">
        <v>1536</v>
      </c>
      <c r="V14" s="593">
        <v>0</v>
      </c>
      <c r="W14" s="588">
        <v>657050</v>
      </c>
      <c r="X14" s="588">
        <v>1362630</v>
      </c>
      <c r="Y14" s="588">
        <v>2019680</v>
      </c>
      <c r="Z14" s="594">
        <v>8702.5</v>
      </c>
      <c r="AA14" s="589"/>
      <c r="AB14" s="61" t="s">
        <v>1536</v>
      </c>
      <c r="AC14" s="591">
        <v>0</v>
      </c>
      <c r="AD14" s="588">
        <v>75.5</v>
      </c>
      <c r="AE14" s="588">
        <v>156.58000000000001</v>
      </c>
      <c r="AF14" s="592">
        <v>232.08</v>
      </c>
      <c r="AG14" s="61"/>
      <c r="AH14" s="462" t="s">
        <v>1536</v>
      </c>
      <c r="AI14" s="591">
        <v>0</v>
      </c>
      <c r="AJ14" s="588">
        <v>32.53</v>
      </c>
      <c r="AK14" s="592">
        <v>0</v>
      </c>
    </row>
    <row r="15" spans="1:39" s="87" customFormat="1" ht="19.5" customHeight="1" x14ac:dyDescent="0.2">
      <c r="A15" s="462" t="s">
        <v>1537</v>
      </c>
      <c r="B15" s="444">
        <v>534153</v>
      </c>
      <c r="C15" s="588">
        <v>1667044</v>
      </c>
      <c r="D15" s="444">
        <v>2437512</v>
      </c>
      <c r="E15" s="588">
        <v>4104556</v>
      </c>
      <c r="F15" s="444">
        <v>8761.6</v>
      </c>
      <c r="G15" s="589"/>
      <c r="H15" s="590" t="s">
        <v>1537</v>
      </c>
      <c r="I15" s="444">
        <v>60.97</v>
      </c>
      <c r="J15" s="588">
        <v>190.27</v>
      </c>
      <c r="K15" s="588">
        <v>278.2</v>
      </c>
      <c r="L15" s="444">
        <v>468.47</v>
      </c>
      <c r="M15" s="462"/>
      <c r="N15" s="462" t="s">
        <v>1537</v>
      </c>
      <c r="O15" s="591">
        <v>32.04</v>
      </c>
      <c r="P15" s="588">
        <v>40.61</v>
      </c>
      <c r="Q15" s="592">
        <v>13.01</v>
      </c>
      <c r="R15" s="61"/>
      <c r="S15" s="61"/>
      <c r="U15" s="462" t="s">
        <v>1537</v>
      </c>
      <c r="V15" s="593">
        <v>0</v>
      </c>
      <c r="W15" s="588">
        <v>752652</v>
      </c>
      <c r="X15" s="588">
        <v>1728808</v>
      </c>
      <c r="Y15" s="588">
        <v>2481460</v>
      </c>
      <c r="Z15" s="594">
        <v>7672.9</v>
      </c>
      <c r="AA15" s="589"/>
      <c r="AB15" s="61" t="s">
        <v>1537</v>
      </c>
      <c r="AC15" s="591">
        <v>0</v>
      </c>
      <c r="AD15" s="588">
        <v>98.09</v>
      </c>
      <c r="AE15" s="588">
        <v>225.31</v>
      </c>
      <c r="AF15" s="592">
        <v>323.41000000000003</v>
      </c>
      <c r="AG15" s="61"/>
      <c r="AH15" s="462" t="s">
        <v>1537</v>
      </c>
      <c r="AI15" s="591">
        <v>0</v>
      </c>
      <c r="AJ15" s="588">
        <v>30.33</v>
      </c>
      <c r="AK15" s="592">
        <v>0</v>
      </c>
    </row>
    <row r="16" spans="1:39" s="87" customFormat="1" ht="19.5" customHeight="1" x14ac:dyDescent="0.2">
      <c r="A16" s="462" t="s">
        <v>1538</v>
      </c>
      <c r="B16" s="444">
        <v>447012</v>
      </c>
      <c r="C16" s="588">
        <v>1133820</v>
      </c>
      <c r="D16" s="444">
        <v>3246792</v>
      </c>
      <c r="E16" s="588">
        <v>4380612</v>
      </c>
      <c r="F16" s="444">
        <v>16000</v>
      </c>
      <c r="G16" s="589"/>
      <c r="H16" s="590" t="s">
        <v>1538</v>
      </c>
      <c r="I16" s="444">
        <v>27.94</v>
      </c>
      <c r="J16" s="588">
        <v>70.86</v>
      </c>
      <c r="K16" s="588">
        <v>202.92</v>
      </c>
      <c r="L16" s="444">
        <v>273.79000000000002</v>
      </c>
      <c r="M16" s="462"/>
      <c r="N16" s="462" t="s">
        <v>1538</v>
      </c>
      <c r="O16" s="591">
        <v>39.43</v>
      </c>
      <c r="P16" s="588">
        <v>25.88</v>
      </c>
      <c r="Q16" s="592">
        <v>10.199999999999999</v>
      </c>
      <c r="R16" s="61"/>
      <c r="S16" s="61"/>
      <c r="U16" s="508"/>
      <c r="V16" s="595"/>
      <c r="W16" s="534"/>
      <c r="X16" s="534"/>
      <c r="Y16" s="534"/>
      <c r="Z16" s="596"/>
      <c r="AA16" s="597"/>
      <c r="AB16" s="125"/>
      <c r="AC16" s="598"/>
      <c r="AD16" s="534"/>
      <c r="AE16" s="534"/>
      <c r="AF16" s="599"/>
      <c r="AG16" s="600"/>
      <c r="AH16" s="601" t="s">
        <v>5</v>
      </c>
      <c r="AI16" s="602">
        <v>8.3000000000000007</v>
      </c>
      <c r="AJ16" s="603">
        <v>57.39</v>
      </c>
      <c r="AK16" s="604">
        <v>5.08</v>
      </c>
    </row>
    <row r="17" spans="1:37" s="87" customFormat="1" ht="19.5" customHeight="1" x14ac:dyDescent="0.2">
      <c r="A17" s="462" t="s">
        <v>1539</v>
      </c>
      <c r="B17" s="444">
        <v>289493</v>
      </c>
      <c r="C17" s="588">
        <v>974138</v>
      </c>
      <c r="D17" s="444">
        <v>2034669</v>
      </c>
      <c r="E17" s="588">
        <v>3008807</v>
      </c>
      <c r="F17" s="444">
        <v>15366.4</v>
      </c>
      <c r="G17" s="589"/>
      <c r="H17" s="590" t="s">
        <v>1539</v>
      </c>
      <c r="I17" s="444">
        <v>18.84</v>
      </c>
      <c r="J17" s="588">
        <v>63.39</v>
      </c>
      <c r="K17" s="588">
        <v>132.41</v>
      </c>
      <c r="L17" s="444">
        <v>195.8</v>
      </c>
      <c r="M17" s="462"/>
      <c r="N17" s="462" t="s">
        <v>1539</v>
      </c>
      <c r="O17" s="591">
        <v>29.72</v>
      </c>
      <c r="P17" s="588">
        <v>32.380000000000003</v>
      </c>
      <c r="Q17" s="592">
        <v>9.6199999999999992</v>
      </c>
      <c r="R17" s="61"/>
      <c r="S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05"/>
      <c r="AH17" s="605"/>
      <c r="AI17" s="605"/>
      <c r="AJ17" s="605"/>
      <c r="AK17" s="605"/>
    </row>
    <row r="18" spans="1:37" s="87" customFormat="1" ht="19.5" customHeight="1" x14ac:dyDescent="0.2">
      <c r="A18" s="508"/>
      <c r="B18" s="125"/>
      <c r="C18" s="534"/>
      <c r="D18" s="125"/>
      <c r="E18" s="534"/>
      <c r="F18" s="125"/>
      <c r="G18" s="597"/>
      <c r="H18" s="535"/>
      <c r="I18" s="125"/>
      <c r="J18" s="534"/>
      <c r="K18" s="534"/>
      <c r="L18" s="125"/>
      <c r="M18" s="508"/>
      <c r="N18" s="601" t="s">
        <v>5</v>
      </c>
      <c r="O18" s="602">
        <v>39.14</v>
      </c>
      <c r="P18" s="603">
        <v>49.73</v>
      </c>
      <c r="Q18" s="604">
        <v>20.260000000000002</v>
      </c>
      <c r="R18" s="61"/>
      <c r="S18" s="61"/>
      <c r="U18" s="579">
        <v>2</v>
      </c>
      <c r="V18" s="584" t="s">
        <v>1516</v>
      </c>
      <c r="W18" s="581" t="s">
        <v>1517</v>
      </c>
      <c r="X18" s="581" t="s">
        <v>1518</v>
      </c>
      <c r="Y18" s="581" t="s">
        <v>1519</v>
      </c>
      <c r="Z18" s="587" t="s">
        <v>1520</v>
      </c>
      <c r="AA18" s="582"/>
      <c r="AB18" s="583">
        <v>2</v>
      </c>
      <c r="AC18" s="584" t="s">
        <v>1521</v>
      </c>
      <c r="AD18" s="581" t="s">
        <v>1522</v>
      </c>
      <c r="AE18" s="581" t="s">
        <v>1523</v>
      </c>
      <c r="AF18" s="585" t="s">
        <v>1524</v>
      </c>
      <c r="AG18" s="579"/>
      <c r="AH18" s="579">
        <v>2</v>
      </c>
      <c r="AI18" s="584" t="s">
        <v>1525</v>
      </c>
      <c r="AJ18" s="581" t="s">
        <v>1526</v>
      </c>
      <c r="AK18" s="585" t="s">
        <v>1527</v>
      </c>
    </row>
    <row r="19" spans="1:37" s="87" customFormat="1" ht="19.5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U19" s="462" t="s">
        <v>1528</v>
      </c>
      <c r="V19" s="591">
        <v>237113</v>
      </c>
      <c r="W19" s="588">
        <v>483728</v>
      </c>
      <c r="X19" s="588">
        <v>337941</v>
      </c>
      <c r="Y19" s="588">
        <v>821669</v>
      </c>
      <c r="Z19" s="594">
        <v>12602.5</v>
      </c>
      <c r="AA19" s="589"/>
      <c r="AB19" s="590" t="s">
        <v>1528</v>
      </c>
      <c r="AC19" s="591">
        <v>18.809999999999999</v>
      </c>
      <c r="AD19" s="588">
        <v>38.380000000000003</v>
      </c>
      <c r="AE19" s="588">
        <v>26.82</v>
      </c>
      <c r="AF19" s="592">
        <v>65.2</v>
      </c>
      <c r="AG19" s="462"/>
      <c r="AH19" s="462" t="s">
        <v>1528</v>
      </c>
      <c r="AI19" s="591">
        <v>49.02</v>
      </c>
      <c r="AJ19" s="588">
        <v>58.87</v>
      </c>
      <c r="AK19" s="592">
        <v>28.86</v>
      </c>
    </row>
    <row r="20" spans="1:37" s="87" customFormat="1" ht="19.5" customHeight="1" x14ac:dyDescent="0.2">
      <c r="A20" s="579">
        <v>2</v>
      </c>
      <c r="B20" s="580" t="s">
        <v>1516</v>
      </c>
      <c r="C20" s="580" t="s">
        <v>1517</v>
      </c>
      <c r="D20" s="580" t="s">
        <v>1518</v>
      </c>
      <c r="E20" s="580" t="s">
        <v>1519</v>
      </c>
      <c r="F20" s="580" t="s">
        <v>1520</v>
      </c>
      <c r="G20" s="582"/>
      <c r="H20" s="583">
        <v>2</v>
      </c>
      <c r="I20" s="584" t="s">
        <v>1521</v>
      </c>
      <c r="J20" s="581" t="s">
        <v>1522</v>
      </c>
      <c r="K20" s="581" t="s">
        <v>1523</v>
      </c>
      <c r="L20" s="585" t="s">
        <v>1524</v>
      </c>
      <c r="M20" s="579"/>
      <c r="N20" s="579">
        <v>2</v>
      </c>
      <c r="O20" s="580" t="s">
        <v>1525</v>
      </c>
      <c r="P20" s="580" t="s">
        <v>1526</v>
      </c>
      <c r="Q20" s="583" t="s">
        <v>1527</v>
      </c>
      <c r="R20" s="61"/>
      <c r="S20" s="61"/>
      <c r="U20" s="462" t="s">
        <v>1529</v>
      </c>
      <c r="V20" s="591">
        <v>311583</v>
      </c>
      <c r="W20" s="588">
        <v>551007</v>
      </c>
      <c r="X20" s="588">
        <v>543633</v>
      </c>
      <c r="Y20" s="588">
        <v>1094640</v>
      </c>
      <c r="Z20" s="594">
        <v>13322.5</v>
      </c>
      <c r="AA20" s="589"/>
      <c r="AB20" s="590" t="s">
        <v>1529</v>
      </c>
      <c r="AC20" s="591">
        <v>23.39</v>
      </c>
      <c r="AD20" s="588">
        <v>41.36</v>
      </c>
      <c r="AE20" s="588">
        <v>40.81</v>
      </c>
      <c r="AF20" s="592">
        <v>82.16</v>
      </c>
      <c r="AG20" s="462"/>
      <c r="AH20" s="462" t="s">
        <v>1529</v>
      </c>
      <c r="AI20" s="591">
        <v>56.55</v>
      </c>
      <c r="AJ20" s="588">
        <v>50.34</v>
      </c>
      <c r="AK20" s="592">
        <v>28.46</v>
      </c>
    </row>
    <row r="21" spans="1:37" s="87" customFormat="1" ht="19.5" customHeight="1" x14ac:dyDescent="0.2">
      <c r="A21" s="462" t="s">
        <v>1528</v>
      </c>
      <c r="B21" s="606">
        <v>685524</v>
      </c>
      <c r="C21" s="607">
        <v>1191208</v>
      </c>
      <c r="D21" s="607">
        <v>837843</v>
      </c>
      <c r="E21" s="607">
        <v>2029051</v>
      </c>
      <c r="F21" s="608">
        <v>28836.9</v>
      </c>
      <c r="G21" s="589"/>
      <c r="H21" s="590" t="s">
        <v>1528</v>
      </c>
      <c r="I21" s="591">
        <v>23.77</v>
      </c>
      <c r="J21" s="588">
        <v>41.31</v>
      </c>
      <c r="K21" s="588">
        <v>29.05</v>
      </c>
      <c r="L21" s="592">
        <v>70.36</v>
      </c>
      <c r="M21" s="462"/>
      <c r="N21" s="462" t="s">
        <v>1528</v>
      </c>
      <c r="O21" s="606">
        <v>57.55</v>
      </c>
      <c r="P21" s="607">
        <v>58.71</v>
      </c>
      <c r="Q21" s="609">
        <v>33.79</v>
      </c>
      <c r="R21" s="61"/>
      <c r="S21" s="61"/>
      <c r="U21" s="462" t="s">
        <v>1530</v>
      </c>
      <c r="V21" s="591">
        <v>161621</v>
      </c>
      <c r="W21" s="588">
        <v>1122021</v>
      </c>
      <c r="X21" s="588">
        <v>309017</v>
      </c>
      <c r="Y21" s="588">
        <v>1431038</v>
      </c>
      <c r="Z21" s="594">
        <v>10240</v>
      </c>
      <c r="AA21" s="589"/>
      <c r="AB21" s="590" t="s">
        <v>1530</v>
      </c>
      <c r="AC21" s="591">
        <v>15.78</v>
      </c>
      <c r="AD21" s="588">
        <v>109.57</v>
      </c>
      <c r="AE21" s="588">
        <v>30.18</v>
      </c>
      <c r="AF21" s="592">
        <v>139.75</v>
      </c>
      <c r="AG21" s="462"/>
      <c r="AH21" s="462" t="s">
        <v>1530</v>
      </c>
      <c r="AI21" s="591">
        <v>14.4</v>
      </c>
      <c r="AJ21" s="588">
        <v>78.41</v>
      </c>
      <c r="AK21" s="592">
        <v>11.29</v>
      </c>
    </row>
    <row r="22" spans="1:37" s="87" customFormat="1" ht="19.5" customHeight="1" x14ac:dyDescent="0.2">
      <c r="A22" s="462" t="s">
        <v>1529</v>
      </c>
      <c r="B22" s="591">
        <v>731445</v>
      </c>
      <c r="C22" s="588">
        <v>958751</v>
      </c>
      <c r="D22" s="588">
        <v>1465503</v>
      </c>
      <c r="E22" s="588">
        <v>2424254</v>
      </c>
      <c r="F22" s="594">
        <v>29268.1</v>
      </c>
      <c r="G22" s="589"/>
      <c r="H22" s="590" t="s">
        <v>1529</v>
      </c>
      <c r="I22" s="591">
        <v>24.99</v>
      </c>
      <c r="J22" s="588">
        <v>32.76</v>
      </c>
      <c r="K22" s="588">
        <v>50.07</v>
      </c>
      <c r="L22" s="592">
        <v>82.83</v>
      </c>
      <c r="M22" s="462"/>
      <c r="N22" s="462" t="s">
        <v>1529</v>
      </c>
      <c r="O22" s="591">
        <v>76.290000000000006</v>
      </c>
      <c r="P22" s="588">
        <v>39.549999999999997</v>
      </c>
      <c r="Q22" s="592">
        <v>30.17</v>
      </c>
      <c r="R22" s="61"/>
      <c r="S22" s="61"/>
      <c r="U22" s="462" t="s">
        <v>1531</v>
      </c>
      <c r="V22" s="591">
        <v>119825</v>
      </c>
      <c r="W22" s="588">
        <v>639605</v>
      </c>
      <c r="X22" s="588">
        <v>273266</v>
      </c>
      <c r="Y22" s="588">
        <v>912871</v>
      </c>
      <c r="Z22" s="594">
        <v>9859.6</v>
      </c>
      <c r="AA22" s="589"/>
      <c r="AB22" s="590" t="s">
        <v>1531</v>
      </c>
      <c r="AC22" s="591">
        <v>12.15</v>
      </c>
      <c r="AD22" s="588">
        <v>64.87</v>
      </c>
      <c r="AE22" s="588">
        <v>27.72</v>
      </c>
      <c r="AF22" s="592">
        <v>92.59</v>
      </c>
      <c r="AG22" s="462"/>
      <c r="AH22" s="462" t="s">
        <v>1531</v>
      </c>
      <c r="AI22" s="591">
        <v>18.73</v>
      </c>
      <c r="AJ22" s="588">
        <v>70.069999999999993</v>
      </c>
      <c r="AK22" s="592">
        <v>13.13</v>
      </c>
    </row>
    <row r="23" spans="1:37" s="87" customFormat="1" ht="19.5" customHeight="1" x14ac:dyDescent="0.2">
      <c r="A23" s="462" t="s">
        <v>1530</v>
      </c>
      <c r="B23" s="591">
        <v>1579826</v>
      </c>
      <c r="C23" s="588">
        <v>2864163</v>
      </c>
      <c r="D23" s="588">
        <v>1388788</v>
      </c>
      <c r="E23" s="588">
        <v>4252951</v>
      </c>
      <c r="F23" s="594">
        <v>25401.599999999999</v>
      </c>
      <c r="G23" s="589"/>
      <c r="H23" s="590" t="s">
        <v>1530</v>
      </c>
      <c r="I23" s="591">
        <v>62.19</v>
      </c>
      <c r="J23" s="588">
        <v>112.76</v>
      </c>
      <c r="K23" s="588">
        <v>54.67</v>
      </c>
      <c r="L23" s="592">
        <v>167.43</v>
      </c>
      <c r="M23" s="462"/>
      <c r="N23" s="462" t="s">
        <v>1530</v>
      </c>
      <c r="O23" s="591">
        <v>55.16</v>
      </c>
      <c r="P23" s="588">
        <v>67.349999999999994</v>
      </c>
      <c r="Q23" s="592">
        <v>37.15</v>
      </c>
      <c r="R23" s="61"/>
      <c r="S23" s="61"/>
      <c r="U23" s="462" t="s">
        <v>1532</v>
      </c>
      <c r="V23" s="591">
        <v>349576</v>
      </c>
      <c r="W23" s="588">
        <v>1284741</v>
      </c>
      <c r="X23" s="588">
        <v>523821</v>
      </c>
      <c r="Y23" s="588">
        <v>1808562</v>
      </c>
      <c r="Z23" s="594">
        <v>10368.4</v>
      </c>
      <c r="AA23" s="589"/>
      <c r="AB23" s="590" t="s">
        <v>1532</v>
      </c>
      <c r="AC23" s="591">
        <v>33.72</v>
      </c>
      <c r="AD23" s="588">
        <v>123.91</v>
      </c>
      <c r="AE23" s="588">
        <v>50.52</v>
      </c>
      <c r="AF23" s="592">
        <v>174.43</v>
      </c>
      <c r="AG23" s="462"/>
      <c r="AH23" s="462" t="s">
        <v>1532</v>
      </c>
      <c r="AI23" s="591">
        <v>27.21</v>
      </c>
      <c r="AJ23" s="588">
        <v>71.040000000000006</v>
      </c>
      <c r="AK23" s="592">
        <v>19.329999999999998</v>
      </c>
    </row>
    <row r="24" spans="1:37" s="87" customFormat="1" ht="19.5" customHeight="1" x14ac:dyDescent="0.2">
      <c r="A24" s="462" t="s">
        <v>1531</v>
      </c>
      <c r="B24" s="591">
        <v>1087025</v>
      </c>
      <c r="C24" s="588">
        <v>1540838</v>
      </c>
      <c r="D24" s="588">
        <v>730046</v>
      </c>
      <c r="E24" s="588">
        <v>2270884</v>
      </c>
      <c r="F24" s="594">
        <v>27984.1</v>
      </c>
      <c r="G24" s="589"/>
      <c r="H24" s="590" t="s">
        <v>1531</v>
      </c>
      <c r="I24" s="591">
        <v>38.840000000000003</v>
      </c>
      <c r="J24" s="588">
        <v>55.06</v>
      </c>
      <c r="K24" s="588">
        <v>26.09</v>
      </c>
      <c r="L24" s="592">
        <v>81.150000000000006</v>
      </c>
      <c r="M24" s="462"/>
      <c r="N24" s="462" t="s">
        <v>1531</v>
      </c>
      <c r="O24" s="591">
        <v>70.55</v>
      </c>
      <c r="P24" s="588">
        <v>67.849999999999994</v>
      </c>
      <c r="Q24" s="592">
        <v>47.87</v>
      </c>
      <c r="R24" s="61"/>
      <c r="S24" s="61"/>
      <c r="U24" s="462" t="s">
        <v>1533</v>
      </c>
      <c r="V24" s="591">
        <v>89912</v>
      </c>
      <c r="W24" s="588">
        <v>1294845</v>
      </c>
      <c r="X24" s="588">
        <v>496303</v>
      </c>
      <c r="Y24" s="588">
        <v>1791148</v>
      </c>
      <c r="Z24" s="594">
        <v>9241.6</v>
      </c>
      <c r="AA24" s="589"/>
      <c r="AB24" s="590" t="s">
        <v>1533</v>
      </c>
      <c r="AC24" s="591">
        <v>9.73</v>
      </c>
      <c r="AD24" s="588">
        <v>140.11000000000001</v>
      </c>
      <c r="AE24" s="588">
        <v>53.7</v>
      </c>
      <c r="AF24" s="592">
        <v>193.81</v>
      </c>
      <c r="AG24" s="462"/>
      <c r="AH24" s="462" t="s">
        <v>1533</v>
      </c>
      <c r="AI24" s="591">
        <v>6.94</v>
      </c>
      <c r="AJ24" s="588">
        <v>72.290000000000006</v>
      </c>
      <c r="AK24" s="592">
        <v>5.0199999999999996</v>
      </c>
    </row>
    <row r="25" spans="1:37" s="87" customFormat="1" ht="19.5" customHeight="1" x14ac:dyDescent="0.2">
      <c r="A25" s="462" t="s">
        <v>1532</v>
      </c>
      <c r="B25" s="591">
        <v>1446739</v>
      </c>
      <c r="C25" s="588">
        <v>3317883</v>
      </c>
      <c r="D25" s="588">
        <v>1105531</v>
      </c>
      <c r="E25" s="588">
        <v>4423414</v>
      </c>
      <c r="F25" s="594">
        <v>27984.1</v>
      </c>
      <c r="G25" s="589"/>
      <c r="H25" s="590" t="s">
        <v>1532</v>
      </c>
      <c r="I25" s="591">
        <v>51.7</v>
      </c>
      <c r="J25" s="588">
        <v>118.56</v>
      </c>
      <c r="K25" s="588">
        <v>39.51</v>
      </c>
      <c r="L25" s="592">
        <v>158.07</v>
      </c>
      <c r="M25" s="462"/>
      <c r="N25" s="462" t="s">
        <v>1532</v>
      </c>
      <c r="O25" s="591">
        <v>43.6</v>
      </c>
      <c r="P25" s="588">
        <v>75.010000000000005</v>
      </c>
      <c r="Q25" s="592">
        <v>32.71</v>
      </c>
      <c r="R25" s="61"/>
      <c r="S25" s="61"/>
      <c r="U25" s="462" t="s">
        <v>1534</v>
      </c>
      <c r="V25" s="591">
        <v>300132</v>
      </c>
      <c r="W25" s="588">
        <v>1455491</v>
      </c>
      <c r="X25" s="588">
        <v>429690</v>
      </c>
      <c r="Y25" s="588">
        <v>1885181</v>
      </c>
      <c r="Z25" s="594">
        <v>9302.5</v>
      </c>
      <c r="AA25" s="589"/>
      <c r="AB25" s="590" t="s">
        <v>1534</v>
      </c>
      <c r="AC25" s="591">
        <v>32.26</v>
      </c>
      <c r="AD25" s="588">
        <v>156.46</v>
      </c>
      <c r="AE25" s="588">
        <v>46.19</v>
      </c>
      <c r="AF25" s="592">
        <v>202.65</v>
      </c>
      <c r="AG25" s="462"/>
      <c r="AH25" s="462" t="s">
        <v>1534</v>
      </c>
      <c r="AI25" s="591">
        <v>20.62</v>
      </c>
      <c r="AJ25" s="588">
        <v>77.209999999999994</v>
      </c>
      <c r="AK25" s="592">
        <v>15.92</v>
      </c>
    </row>
    <row r="26" spans="1:37" s="87" customFormat="1" ht="19.5" customHeight="1" x14ac:dyDescent="0.2">
      <c r="A26" s="462" t="s">
        <v>1533</v>
      </c>
      <c r="B26" s="591">
        <v>1646087</v>
      </c>
      <c r="C26" s="588">
        <v>2801689</v>
      </c>
      <c r="D26" s="588">
        <v>1005265</v>
      </c>
      <c r="E26" s="588">
        <v>3806954</v>
      </c>
      <c r="F26" s="594">
        <v>27984.1</v>
      </c>
      <c r="G26" s="589"/>
      <c r="H26" s="590" t="s">
        <v>1533</v>
      </c>
      <c r="I26" s="591">
        <v>58.82</v>
      </c>
      <c r="J26" s="588">
        <v>100.12</v>
      </c>
      <c r="K26" s="588">
        <v>35.92</v>
      </c>
      <c r="L26" s="592">
        <v>136.04</v>
      </c>
      <c r="M26" s="462"/>
      <c r="N26" s="462" t="s">
        <v>1533</v>
      </c>
      <c r="O26" s="591">
        <v>58.75</v>
      </c>
      <c r="P26" s="588">
        <v>73.59</v>
      </c>
      <c r="Q26" s="592">
        <v>43.24</v>
      </c>
      <c r="R26" s="61"/>
      <c r="S26" s="61"/>
      <c r="U26" s="462" t="s">
        <v>1535</v>
      </c>
      <c r="V26" s="591">
        <v>88449</v>
      </c>
      <c r="W26" s="588">
        <v>1061927</v>
      </c>
      <c r="X26" s="588">
        <v>1067147</v>
      </c>
      <c r="Y26" s="588">
        <v>2129074</v>
      </c>
      <c r="Z26" s="594">
        <v>10048.9</v>
      </c>
      <c r="AA26" s="589"/>
      <c r="AB26" s="590" t="s">
        <v>1535</v>
      </c>
      <c r="AC26" s="591">
        <v>8.8000000000000007</v>
      </c>
      <c r="AD26" s="588">
        <v>105.68</v>
      </c>
      <c r="AE26" s="588">
        <v>106.2</v>
      </c>
      <c r="AF26" s="592">
        <v>211.87</v>
      </c>
      <c r="AG26" s="462"/>
      <c r="AH26" s="462" t="s">
        <v>1535</v>
      </c>
      <c r="AI26" s="591">
        <v>8.33</v>
      </c>
      <c r="AJ26" s="588">
        <v>49.88</v>
      </c>
      <c r="AK26" s="592">
        <v>4.1500000000000004</v>
      </c>
    </row>
    <row r="27" spans="1:37" s="87" customFormat="1" ht="19.5" customHeight="1" x14ac:dyDescent="0.2">
      <c r="A27" s="462" t="s">
        <v>1534</v>
      </c>
      <c r="B27" s="591">
        <v>547908</v>
      </c>
      <c r="C27" s="588">
        <v>2540710</v>
      </c>
      <c r="D27" s="588">
        <v>1039490</v>
      </c>
      <c r="E27" s="588">
        <v>3580200</v>
      </c>
      <c r="F27" s="594">
        <v>19624.900000000001</v>
      </c>
      <c r="G27" s="589"/>
      <c r="H27" s="590" t="s">
        <v>1534</v>
      </c>
      <c r="I27" s="591">
        <v>27.92</v>
      </c>
      <c r="J27" s="588">
        <v>129.46</v>
      </c>
      <c r="K27" s="588">
        <v>52.97</v>
      </c>
      <c r="L27" s="592">
        <v>182.43</v>
      </c>
      <c r="M27" s="462"/>
      <c r="N27" s="462" t="s">
        <v>1534</v>
      </c>
      <c r="O27" s="591">
        <v>21.57</v>
      </c>
      <c r="P27" s="588">
        <v>70.97</v>
      </c>
      <c r="Q27" s="592">
        <v>15.3</v>
      </c>
      <c r="R27" s="61"/>
      <c r="S27" s="61"/>
      <c r="U27" s="462" t="s">
        <v>1536</v>
      </c>
      <c r="V27" s="591">
        <v>43189</v>
      </c>
      <c r="W27" s="588">
        <v>543837</v>
      </c>
      <c r="X27" s="588">
        <v>636422</v>
      </c>
      <c r="Y27" s="588">
        <v>1180259</v>
      </c>
      <c r="Z27" s="594">
        <v>5107.6000000000004</v>
      </c>
      <c r="AA27" s="589"/>
      <c r="AB27" s="590" t="s">
        <v>1536</v>
      </c>
      <c r="AC27" s="591">
        <v>8.4600000000000009</v>
      </c>
      <c r="AD27" s="588">
        <v>106.48</v>
      </c>
      <c r="AE27" s="588">
        <v>124.6</v>
      </c>
      <c r="AF27" s="592">
        <v>231.08</v>
      </c>
      <c r="AG27" s="462"/>
      <c r="AH27" s="462" t="s">
        <v>1536</v>
      </c>
      <c r="AI27" s="591">
        <v>7.94</v>
      </c>
      <c r="AJ27" s="588">
        <v>46.08</v>
      </c>
      <c r="AK27" s="592">
        <v>3.66</v>
      </c>
    </row>
    <row r="28" spans="1:37" s="87" customFormat="1" ht="19.5" customHeight="1" x14ac:dyDescent="0.2">
      <c r="A28" s="462" t="s">
        <v>1535</v>
      </c>
      <c r="B28" s="591">
        <v>1038974</v>
      </c>
      <c r="C28" s="588">
        <v>2097216</v>
      </c>
      <c r="D28" s="588">
        <v>1382434</v>
      </c>
      <c r="E28" s="588">
        <v>3479650</v>
      </c>
      <c r="F28" s="594">
        <v>18318.400000000001</v>
      </c>
      <c r="G28" s="589"/>
      <c r="H28" s="590" t="s">
        <v>1535</v>
      </c>
      <c r="I28" s="591">
        <v>56.72</v>
      </c>
      <c r="J28" s="588">
        <v>114.49</v>
      </c>
      <c r="K28" s="588">
        <v>75.47</v>
      </c>
      <c r="L28" s="592">
        <v>189.95</v>
      </c>
      <c r="M28" s="462"/>
      <c r="N28" s="462" t="s">
        <v>1535</v>
      </c>
      <c r="O28" s="591">
        <v>49.54</v>
      </c>
      <c r="P28" s="588">
        <v>60.27</v>
      </c>
      <c r="Q28" s="592">
        <v>29.86</v>
      </c>
      <c r="R28" s="61"/>
      <c r="S28" s="61"/>
      <c r="U28" s="462" t="s">
        <v>1537</v>
      </c>
      <c r="V28" s="591">
        <v>78495</v>
      </c>
      <c r="W28" s="588">
        <v>663669</v>
      </c>
      <c r="X28" s="588">
        <v>435583</v>
      </c>
      <c r="Y28" s="588">
        <v>1099252</v>
      </c>
      <c r="Z28" s="594">
        <v>5198.3999999999996</v>
      </c>
      <c r="AA28" s="589"/>
      <c r="AB28" s="590" t="s">
        <v>1537</v>
      </c>
      <c r="AC28" s="591">
        <v>15.1</v>
      </c>
      <c r="AD28" s="588">
        <v>127.67</v>
      </c>
      <c r="AE28" s="588">
        <v>83.79</v>
      </c>
      <c r="AF28" s="592">
        <v>211.46</v>
      </c>
      <c r="AG28" s="462"/>
      <c r="AH28" s="462" t="s">
        <v>1537</v>
      </c>
      <c r="AI28" s="591">
        <v>11.83</v>
      </c>
      <c r="AJ28" s="588">
        <v>60.37</v>
      </c>
      <c r="AK28" s="592">
        <v>7.14</v>
      </c>
    </row>
    <row r="29" spans="1:37" s="87" customFormat="1" ht="19.5" customHeight="1" x14ac:dyDescent="0.2">
      <c r="A29" s="462" t="s">
        <v>1536</v>
      </c>
      <c r="B29" s="591">
        <v>175026</v>
      </c>
      <c r="C29" s="588">
        <v>1626982</v>
      </c>
      <c r="D29" s="588">
        <v>845304</v>
      </c>
      <c r="E29" s="588">
        <v>2472286</v>
      </c>
      <c r="F29" s="594">
        <v>15920.1</v>
      </c>
      <c r="G29" s="589"/>
      <c r="H29" s="590" t="s">
        <v>1536</v>
      </c>
      <c r="I29" s="591">
        <v>10.99</v>
      </c>
      <c r="J29" s="588">
        <v>102.2</v>
      </c>
      <c r="K29" s="588">
        <v>53.1</v>
      </c>
      <c r="L29" s="592">
        <v>155.29</v>
      </c>
      <c r="M29" s="462"/>
      <c r="N29" s="462" t="s">
        <v>1536</v>
      </c>
      <c r="O29" s="591">
        <v>10.76</v>
      </c>
      <c r="P29" s="588">
        <v>65.81</v>
      </c>
      <c r="Q29" s="592">
        <v>7.08</v>
      </c>
      <c r="R29" s="61"/>
      <c r="S29" s="61"/>
      <c r="U29" s="462" t="s">
        <v>1538</v>
      </c>
      <c r="V29" s="591">
        <v>37933</v>
      </c>
      <c r="W29" s="588">
        <v>552909</v>
      </c>
      <c r="X29" s="588">
        <v>351013</v>
      </c>
      <c r="Y29" s="588">
        <v>903922</v>
      </c>
      <c r="Z29" s="594">
        <v>6400.9</v>
      </c>
      <c r="AA29" s="589"/>
      <c r="AB29" s="590" t="s">
        <v>1538</v>
      </c>
      <c r="AC29" s="591">
        <v>5.93</v>
      </c>
      <c r="AD29" s="588">
        <v>86.38</v>
      </c>
      <c r="AE29" s="588">
        <v>54.84</v>
      </c>
      <c r="AF29" s="592">
        <v>141.22</v>
      </c>
      <c r="AG29" s="462"/>
      <c r="AH29" s="462" t="s">
        <v>1538</v>
      </c>
      <c r="AI29" s="591">
        <v>6.86</v>
      </c>
      <c r="AJ29" s="588">
        <v>61.17</v>
      </c>
      <c r="AK29" s="592">
        <v>4.2</v>
      </c>
    </row>
    <row r="30" spans="1:37" s="87" customFormat="1" ht="19.5" customHeight="1" x14ac:dyDescent="0.2">
      <c r="A30" s="462" t="s">
        <v>1537</v>
      </c>
      <c r="B30" s="591">
        <v>494258</v>
      </c>
      <c r="C30" s="588">
        <v>1248550</v>
      </c>
      <c r="D30" s="588">
        <v>2255705</v>
      </c>
      <c r="E30" s="588">
        <v>3504255</v>
      </c>
      <c r="F30" s="594">
        <v>15760.9</v>
      </c>
      <c r="G30" s="589"/>
      <c r="H30" s="590" t="s">
        <v>1537</v>
      </c>
      <c r="I30" s="591">
        <v>31.36</v>
      </c>
      <c r="J30" s="588">
        <v>79.22</v>
      </c>
      <c r="K30" s="588">
        <v>143.12</v>
      </c>
      <c r="L30" s="592">
        <v>222.34</v>
      </c>
      <c r="M30" s="462"/>
      <c r="N30" s="462" t="s">
        <v>1537</v>
      </c>
      <c r="O30" s="591">
        <v>39.590000000000003</v>
      </c>
      <c r="P30" s="588">
        <v>35.630000000000003</v>
      </c>
      <c r="Q30" s="592">
        <v>14.1</v>
      </c>
      <c r="R30" s="61"/>
      <c r="S30" s="61"/>
      <c r="U30" s="462" t="s">
        <v>1539</v>
      </c>
      <c r="V30" s="591">
        <v>95743</v>
      </c>
      <c r="W30" s="588">
        <v>725452</v>
      </c>
      <c r="X30" s="588">
        <v>348423</v>
      </c>
      <c r="Y30" s="588">
        <v>1073875</v>
      </c>
      <c r="Z30" s="594">
        <v>6400.9</v>
      </c>
      <c r="AA30" s="589"/>
      <c r="AB30" s="590" t="s">
        <v>1539</v>
      </c>
      <c r="AC30" s="591">
        <v>14.96</v>
      </c>
      <c r="AD30" s="588">
        <v>113.34</v>
      </c>
      <c r="AE30" s="588">
        <v>54.43</v>
      </c>
      <c r="AF30" s="592">
        <v>167.77</v>
      </c>
      <c r="AG30" s="462"/>
      <c r="AH30" s="462" t="s">
        <v>1539</v>
      </c>
      <c r="AI30" s="591">
        <v>13.2</v>
      </c>
      <c r="AJ30" s="588">
        <v>67.55</v>
      </c>
      <c r="AK30" s="592">
        <v>8.92</v>
      </c>
    </row>
    <row r="31" spans="1:37" s="87" customFormat="1" ht="19.5" customHeight="1" x14ac:dyDescent="0.2">
      <c r="A31" s="508"/>
      <c r="B31" s="598"/>
      <c r="C31" s="534"/>
      <c r="D31" s="534"/>
      <c r="E31" s="534"/>
      <c r="F31" s="596"/>
      <c r="G31" s="597"/>
      <c r="H31" s="535"/>
      <c r="I31" s="598"/>
      <c r="J31" s="534"/>
      <c r="K31" s="534"/>
      <c r="L31" s="599"/>
      <c r="M31" s="508"/>
      <c r="N31" s="601" t="s">
        <v>5</v>
      </c>
      <c r="O31" s="602">
        <v>48.34</v>
      </c>
      <c r="P31" s="603">
        <v>61.47</v>
      </c>
      <c r="Q31" s="604">
        <v>29.13</v>
      </c>
      <c r="R31" s="61"/>
      <c r="S31" s="61"/>
      <c r="U31" s="508"/>
      <c r="V31" s="598"/>
      <c r="W31" s="534"/>
      <c r="X31" s="534"/>
      <c r="Y31" s="534"/>
      <c r="Z31" s="596"/>
      <c r="AA31" s="597"/>
      <c r="AB31" s="535"/>
      <c r="AC31" s="598"/>
      <c r="AD31" s="534"/>
      <c r="AE31" s="534"/>
      <c r="AF31" s="599"/>
      <c r="AG31" s="508"/>
      <c r="AH31" s="601" t="s">
        <v>5</v>
      </c>
      <c r="AI31" s="602">
        <v>20.14</v>
      </c>
      <c r="AJ31" s="603">
        <v>63.61</v>
      </c>
      <c r="AK31" s="604">
        <v>12.51</v>
      </c>
    </row>
    <row r="32" spans="1:37" s="87" customFormat="1" ht="19.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37" s="87" customFormat="1" ht="19.5" customHeight="1" x14ac:dyDescent="0.2">
      <c r="A33" s="579">
        <v>3</v>
      </c>
      <c r="B33" s="584" t="s">
        <v>1516</v>
      </c>
      <c r="C33" s="581" t="s">
        <v>1517</v>
      </c>
      <c r="D33" s="581" t="s">
        <v>1518</v>
      </c>
      <c r="E33" s="581" t="s">
        <v>1519</v>
      </c>
      <c r="F33" s="587" t="s">
        <v>1520</v>
      </c>
      <c r="G33" s="582"/>
      <c r="H33" s="583">
        <v>3</v>
      </c>
      <c r="I33" s="584" t="s">
        <v>1521</v>
      </c>
      <c r="J33" s="581" t="s">
        <v>1522</v>
      </c>
      <c r="K33" s="581" t="s">
        <v>1523</v>
      </c>
      <c r="L33" s="585" t="s">
        <v>1524</v>
      </c>
      <c r="M33" s="579"/>
      <c r="N33" s="579">
        <v>3</v>
      </c>
      <c r="O33" s="584" t="s">
        <v>1525</v>
      </c>
      <c r="P33" s="581" t="s">
        <v>1526</v>
      </c>
      <c r="Q33" s="585" t="s">
        <v>1527</v>
      </c>
      <c r="R33" s="61"/>
      <c r="S33" s="61"/>
      <c r="U33" s="579">
        <v>3</v>
      </c>
      <c r="V33" s="584" t="s">
        <v>1516</v>
      </c>
      <c r="W33" s="581" t="s">
        <v>1517</v>
      </c>
      <c r="X33" s="581" t="s">
        <v>1518</v>
      </c>
      <c r="Y33" s="581" t="s">
        <v>1519</v>
      </c>
      <c r="Z33" s="587" t="s">
        <v>1520</v>
      </c>
      <c r="AA33" s="582"/>
      <c r="AB33" s="583">
        <v>3</v>
      </c>
      <c r="AC33" s="584" t="s">
        <v>1521</v>
      </c>
      <c r="AD33" s="581" t="s">
        <v>1522</v>
      </c>
      <c r="AE33" s="581" t="s">
        <v>1523</v>
      </c>
      <c r="AF33" s="585" t="s">
        <v>1524</v>
      </c>
      <c r="AG33" s="579"/>
      <c r="AH33" s="579">
        <v>3</v>
      </c>
      <c r="AI33" s="580" t="s">
        <v>1525</v>
      </c>
      <c r="AJ33" s="580" t="s">
        <v>1526</v>
      </c>
      <c r="AK33" s="583" t="s">
        <v>1527</v>
      </c>
    </row>
    <row r="34" spans="1:37" s="87" customFormat="1" ht="19.5" customHeight="1" x14ac:dyDescent="0.2">
      <c r="A34" s="462" t="s">
        <v>1528</v>
      </c>
      <c r="B34" s="591">
        <v>783459</v>
      </c>
      <c r="C34" s="588">
        <v>1210518</v>
      </c>
      <c r="D34" s="588">
        <v>807533</v>
      </c>
      <c r="E34" s="588">
        <v>2018051</v>
      </c>
      <c r="F34" s="594">
        <v>37699.599999999999</v>
      </c>
      <c r="G34" s="589"/>
      <c r="H34" s="590" t="s">
        <v>1528</v>
      </c>
      <c r="I34" s="591">
        <v>20.78</v>
      </c>
      <c r="J34" s="588">
        <v>32.11</v>
      </c>
      <c r="K34" s="588">
        <v>21.42</v>
      </c>
      <c r="L34" s="592">
        <v>53.53</v>
      </c>
      <c r="M34" s="462"/>
      <c r="N34" s="462" t="s">
        <v>1528</v>
      </c>
      <c r="O34" s="591">
        <v>64.72</v>
      </c>
      <c r="P34" s="588">
        <v>59.98</v>
      </c>
      <c r="Q34" s="592">
        <v>38.82</v>
      </c>
      <c r="R34" s="61"/>
      <c r="S34" s="61"/>
      <c r="U34" s="462" t="s">
        <v>1528</v>
      </c>
      <c r="V34" s="591">
        <v>314232</v>
      </c>
      <c r="W34" s="588">
        <v>903351</v>
      </c>
      <c r="X34" s="588">
        <v>464624</v>
      </c>
      <c r="Y34" s="588">
        <v>1367975</v>
      </c>
      <c r="Z34" s="594">
        <v>29920.9</v>
      </c>
      <c r="AA34" s="589"/>
      <c r="AB34" s="590" t="s">
        <v>1528</v>
      </c>
      <c r="AC34" s="591">
        <v>10.5</v>
      </c>
      <c r="AD34" s="588">
        <v>30.19</v>
      </c>
      <c r="AE34" s="588">
        <v>15.53</v>
      </c>
      <c r="AF34" s="592">
        <v>45.72</v>
      </c>
      <c r="AG34" s="462"/>
      <c r="AH34" s="462" t="s">
        <v>1528</v>
      </c>
      <c r="AI34" s="444">
        <v>34.79</v>
      </c>
      <c r="AJ34" s="444">
        <v>66.040000000000006</v>
      </c>
      <c r="AK34" s="610">
        <v>22.97</v>
      </c>
    </row>
    <row r="35" spans="1:37" s="87" customFormat="1" ht="19.5" customHeight="1" x14ac:dyDescent="0.2">
      <c r="A35" s="462" t="s">
        <v>1529</v>
      </c>
      <c r="B35" s="591">
        <v>498018</v>
      </c>
      <c r="C35" s="588">
        <v>1719223</v>
      </c>
      <c r="D35" s="588">
        <v>808242</v>
      </c>
      <c r="E35" s="588">
        <v>2527465</v>
      </c>
      <c r="F35" s="594">
        <v>38192.400000000001</v>
      </c>
      <c r="G35" s="589"/>
      <c r="H35" s="590" t="s">
        <v>1529</v>
      </c>
      <c r="I35" s="591">
        <v>13.04</v>
      </c>
      <c r="J35" s="588">
        <v>45.01</v>
      </c>
      <c r="K35" s="588">
        <v>21.16</v>
      </c>
      <c r="L35" s="592">
        <v>66.180000000000007</v>
      </c>
      <c r="M35" s="462"/>
      <c r="N35" s="462" t="s">
        <v>1529</v>
      </c>
      <c r="O35" s="591">
        <v>28.97</v>
      </c>
      <c r="P35" s="588">
        <v>68.02</v>
      </c>
      <c r="Q35" s="592">
        <v>19.7</v>
      </c>
      <c r="R35" s="61"/>
      <c r="S35" s="61"/>
      <c r="U35" s="462" t="s">
        <v>1529</v>
      </c>
      <c r="V35" s="591">
        <v>304447</v>
      </c>
      <c r="W35" s="588">
        <v>1135108</v>
      </c>
      <c r="X35" s="588">
        <v>677107</v>
      </c>
      <c r="Y35" s="588">
        <v>1812215</v>
      </c>
      <c r="Z35" s="594">
        <v>28622.5</v>
      </c>
      <c r="AA35" s="589"/>
      <c r="AB35" s="590" t="s">
        <v>1529</v>
      </c>
      <c r="AC35" s="591">
        <v>10.64</v>
      </c>
      <c r="AD35" s="588">
        <v>39.659999999999997</v>
      </c>
      <c r="AE35" s="588">
        <v>23.66</v>
      </c>
      <c r="AF35" s="592">
        <v>63.31</v>
      </c>
      <c r="AG35" s="462"/>
      <c r="AH35" s="462" t="s">
        <v>1529</v>
      </c>
      <c r="AI35" s="444">
        <v>26.82</v>
      </c>
      <c r="AJ35" s="444">
        <v>62.64</v>
      </c>
      <c r="AK35" s="610">
        <v>16.8</v>
      </c>
    </row>
    <row r="36" spans="1:37" s="87" customFormat="1" ht="19.5" customHeight="1" x14ac:dyDescent="0.2">
      <c r="A36" s="462" t="s">
        <v>1530</v>
      </c>
      <c r="B36" s="591">
        <v>2128813</v>
      </c>
      <c r="C36" s="588">
        <v>4413469</v>
      </c>
      <c r="D36" s="588">
        <v>756244</v>
      </c>
      <c r="E36" s="588">
        <v>5169713</v>
      </c>
      <c r="F36" s="594">
        <v>39187.599999999999</v>
      </c>
      <c r="G36" s="589"/>
      <c r="H36" s="590" t="s">
        <v>1530</v>
      </c>
      <c r="I36" s="591">
        <v>54.32</v>
      </c>
      <c r="J36" s="588">
        <v>112.62</v>
      </c>
      <c r="K36" s="588">
        <v>19.3</v>
      </c>
      <c r="L36" s="592">
        <v>131.91999999999999</v>
      </c>
      <c r="M36" s="462"/>
      <c r="N36" s="462" t="s">
        <v>1530</v>
      </c>
      <c r="O36" s="591">
        <v>48.23</v>
      </c>
      <c r="P36" s="588">
        <v>85.37</v>
      </c>
      <c r="Q36" s="592">
        <v>41.18</v>
      </c>
      <c r="R36" s="61"/>
      <c r="S36" s="61"/>
      <c r="U36" s="462" t="s">
        <v>1530</v>
      </c>
      <c r="V36" s="591">
        <v>1394281</v>
      </c>
      <c r="W36" s="588">
        <v>2893169</v>
      </c>
      <c r="X36" s="588">
        <v>768339</v>
      </c>
      <c r="Y36" s="588">
        <v>3661508</v>
      </c>
      <c r="Z36" s="594">
        <v>25401.599999999999</v>
      </c>
      <c r="AA36" s="589"/>
      <c r="AB36" s="590" t="s">
        <v>1530</v>
      </c>
      <c r="AC36" s="591">
        <v>54.89</v>
      </c>
      <c r="AD36" s="588">
        <v>113.9</v>
      </c>
      <c r="AE36" s="588">
        <v>30.25</v>
      </c>
      <c r="AF36" s="592">
        <v>144.13999999999999</v>
      </c>
      <c r="AG36" s="462"/>
      <c r="AH36" s="462" t="s">
        <v>1530</v>
      </c>
      <c r="AI36" s="444">
        <v>48.19</v>
      </c>
      <c r="AJ36" s="444">
        <v>79.02</v>
      </c>
      <c r="AK36" s="610">
        <v>38.08</v>
      </c>
    </row>
    <row r="37" spans="1:37" s="87" customFormat="1" ht="19.5" customHeight="1" x14ac:dyDescent="0.2">
      <c r="A37" s="462" t="s">
        <v>1531</v>
      </c>
      <c r="B37" s="591">
        <v>1176483</v>
      </c>
      <c r="C37" s="588">
        <v>2837997</v>
      </c>
      <c r="D37" s="588">
        <v>506440</v>
      </c>
      <c r="E37" s="588">
        <v>3344437</v>
      </c>
      <c r="F37" s="594">
        <v>36120.1</v>
      </c>
      <c r="G37" s="589"/>
      <c r="H37" s="590" t="s">
        <v>1531</v>
      </c>
      <c r="I37" s="591">
        <v>32.57</v>
      </c>
      <c r="J37" s="588">
        <v>78.569999999999993</v>
      </c>
      <c r="K37" s="588">
        <v>14.02</v>
      </c>
      <c r="L37" s="592">
        <v>92.59</v>
      </c>
      <c r="M37" s="462"/>
      <c r="N37" s="462" t="s">
        <v>1531</v>
      </c>
      <c r="O37" s="591">
        <v>41.45</v>
      </c>
      <c r="P37" s="588">
        <v>84.86</v>
      </c>
      <c r="Q37" s="592">
        <v>35.18</v>
      </c>
      <c r="R37" s="61"/>
      <c r="S37" s="61"/>
      <c r="U37" s="462" t="s">
        <v>1531</v>
      </c>
      <c r="V37" s="591">
        <v>581736</v>
      </c>
      <c r="W37" s="588">
        <v>1571221</v>
      </c>
      <c r="X37" s="588">
        <v>1155813</v>
      </c>
      <c r="Y37" s="588">
        <v>2727034</v>
      </c>
      <c r="Z37" s="594">
        <v>28090</v>
      </c>
      <c r="AA37" s="589"/>
      <c r="AB37" s="590" t="s">
        <v>1531</v>
      </c>
      <c r="AC37" s="591">
        <v>20.71</v>
      </c>
      <c r="AD37" s="588">
        <v>55.94</v>
      </c>
      <c r="AE37" s="588">
        <v>41.15</v>
      </c>
      <c r="AF37" s="592">
        <v>97.08</v>
      </c>
      <c r="AG37" s="462"/>
      <c r="AH37" s="462" t="s">
        <v>1531</v>
      </c>
      <c r="AI37" s="444">
        <v>37.020000000000003</v>
      </c>
      <c r="AJ37" s="444">
        <v>57.62</v>
      </c>
      <c r="AK37" s="610">
        <v>21.33</v>
      </c>
    </row>
    <row r="38" spans="1:37" s="87" customFormat="1" ht="19.5" customHeight="1" x14ac:dyDescent="0.2">
      <c r="A38" s="462" t="s">
        <v>1532</v>
      </c>
      <c r="B38" s="591">
        <v>2034014</v>
      </c>
      <c r="C38" s="588">
        <v>3733765</v>
      </c>
      <c r="D38" s="588">
        <v>1410587</v>
      </c>
      <c r="E38" s="588">
        <v>5144352</v>
      </c>
      <c r="F38" s="594">
        <v>30580.9</v>
      </c>
      <c r="G38" s="589"/>
      <c r="H38" s="590" t="s">
        <v>1532</v>
      </c>
      <c r="I38" s="591">
        <v>66.510000000000005</v>
      </c>
      <c r="J38" s="588">
        <v>122.09</v>
      </c>
      <c r="K38" s="588">
        <v>46.13</v>
      </c>
      <c r="L38" s="592">
        <v>168.22</v>
      </c>
      <c r="M38" s="462"/>
      <c r="N38" s="462" t="s">
        <v>1532</v>
      </c>
      <c r="O38" s="591">
        <v>54.48</v>
      </c>
      <c r="P38" s="588">
        <v>72.58</v>
      </c>
      <c r="Q38" s="592">
        <v>39.54</v>
      </c>
      <c r="R38" s="61"/>
      <c r="S38" s="61"/>
      <c r="U38" s="462" t="s">
        <v>1532</v>
      </c>
      <c r="V38" s="591">
        <v>715888</v>
      </c>
      <c r="W38" s="588">
        <v>2443474</v>
      </c>
      <c r="X38" s="588">
        <v>1751582</v>
      </c>
      <c r="Y38" s="588">
        <v>4195056</v>
      </c>
      <c r="Z38" s="594">
        <v>24403.599999999999</v>
      </c>
      <c r="AA38" s="589"/>
      <c r="AB38" s="590" t="s">
        <v>1532</v>
      </c>
      <c r="AC38" s="591">
        <v>29.34</v>
      </c>
      <c r="AD38" s="588">
        <v>100.13</v>
      </c>
      <c r="AE38" s="588">
        <v>71.78</v>
      </c>
      <c r="AF38" s="592">
        <v>171.9</v>
      </c>
      <c r="AG38" s="462"/>
      <c r="AH38" s="462" t="s">
        <v>1532</v>
      </c>
      <c r="AI38" s="444">
        <v>29.3</v>
      </c>
      <c r="AJ38" s="444">
        <v>58.25</v>
      </c>
      <c r="AK38" s="610">
        <v>17.07</v>
      </c>
    </row>
    <row r="39" spans="1:37" s="87" customFormat="1" ht="19.5" customHeight="1" x14ac:dyDescent="0.2">
      <c r="A39" s="462" t="s">
        <v>1533</v>
      </c>
      <c r="B39" s="591">
        <v>1803202</v>
      </c>
      <c r="C39" s="588">
        <v>3651421</v>
      </c>
      <c r="D39" s="588">
        <v>1003745</v>
      </c>
      <c r="E39" s="588">
        <v>4655166</v>
      </c>
      <c r="F39" s="594">
        <v>30802.5</v>
      </c>
      <c r="G39" s="589"/>
      <c r="H39" s="590" t="s">
        <v>1533</v>
      </c>
      <c r="I39" s="591">
        <v>58.54</v>
      </c>
      <c r="J39" s="588">
        <v>118.54</v>
      </c>
      <c r="K39" s="588">
        <v>32.590000000000003</v>
      </c>
      <c r="L39" s="592">
        <v>151.13</v>
      </c>
      <c r="M39" s="462"/>
      <c r="N39" s="462" t="s">
        <v>1533</v>
      </c>
      <c r="O39" s="591">
        <v>49.38</v>
      </c>
      <c r="P39" s="588">
        <v>78.44</v>
      </c>
      <c r="Q39" s="592">
        <v>38.74</v>
      </c>
      <c r="R39" s="61"/>
      <c r="S39" s="61"/>
      <c r="U39" s="462" t="s">
        <v>1533</v>
      </c>
      <c r="V39" s="591">
        <v>762148</v>
      </c>
      <c r="W39" s="588">
        <v>2075622</v>
      </c>
      <c r="X39" s="588">
        <v>1917097</v>
      </c>
      <c r="Y39" s="588">
        <v>3992719</v>
      </c>
      <c r="Z39" s="594">
        <v>24304.9</v>
      </c>
      <c r="AA39" s="589"/>
      <c r="AB39" s="590" t="s">
        <v>1533</v>
      </c>
      <c r="AC39" s="591">
        <v>31.36</v>
      </c>
      <c r="AD39" s="588">
        <v>85.4</v>
      </c>
      <c r="AE39" s="588">
        <v>78.88</v>
      </c>
      <c r="AF39" s="592">
        <v>164.28</v>
      </c>
      <c r="AG39" s="462"/>
      <c r="AH39" s="462" t="s">
        <v>1533</v>
      </c>
      <c r="AI39" s="444">
        <v>36.72</v>
      </c>
      <c r="AJ39" s="444">
        <v>51.99</v>
      </c>
      <c r="AK39" s="610">
        <v>19.09</v>
      </c>
    </row>
    <row r="40" spans="1:37" s="87" customFormat="1" ht="19.5" customHeight="1" x14ac:dyDescent="0.2">
      <c r="A40" s="462" t="s">
        <v>1534</v>
      </c>
      <c r="B40" s="591">
        <v>1123262</v>
      </c>
      <c r="C40" s="588">
        <v>2990103</v>
      </c>
      <c r="D40" s="588">
        <v>1531530</v>
      </c>
      <c r="E40" s="588">
        <v>4521633</v>
      </c>
      <c r="F40" s="594">
        <v>26728.9</v>
      </c>
      <c r="G40" s="589"/>
      <c r="H40" s="590" t="s">
        <v>1534</v>
      </c>
      <c r="I40" s="591">
        <v>42.02</v>
      </c>
      <c r="J40" s="588">
        <v>111.87</v>
      </c>
      <c r="K40" s="588">
        <v>57.3</v>
      </c>
      <c r="L40" s="592">
        <v>169.17</v>
      </c>
      <c r="M40" s="462"/>
      <c r="N40" s="462" t="s">
        <v>1534</v>
      </c>
      <c r="O40" s="591">
        <v>37.57</v>
      </c>
      <c r="P40" s="588">
        <v>66.13</v>
      </c>
      <c r="Q40" s="592">
        <v>24.84</v>
      </c>
      <c r="R40" s="61"/>
      <c r="S40" s="61"/>
      <c r="U40" s="462" t="s">
        <v>1534</v>
      </c>
      <c r="V40" s="591">
        <v>188186</v>
      </c>
      <c r="W40" s="588">
        <v>1695368</v>
      </c>
      <c r="X40" s="588">
        <v>1730283</v>
      </c>
      <c r="Y40" s="588">
        <v>3425651</v>
      </c>
      <c r="Z40" s="594">
        <v>19272.099999999999</v>
      </c>
      <c r="AA40" s="589"/>
      <c r="AB40" s="590" t="s">
        <v>1534</v>
      </c>
      <c r="AC40" s="591">
        <v>9.76</v>
      </c>
      <c r="AD40" s="588">
        <v>87.97</v>
      </c>
      <c r="AE40" s="588">
        <v>89.78</v>
      </c>
      <c r="AF40" s="592">
        <v>177.75</v>
      </c>
      <c r="AG40" s="462"/>
      <c r="AH40" s="462" t="s">
        <v>1534</v>
      </c>
      <c r="AI40" s="444">
        <v>11.1</v>
      </c>
      <c r="AJ40" s="444">
        <v>49.49</v>
      </c>
      <c r="AK40" s="610">
        <v>5.49</v>
      </c>
    </row>
    <row r="41" spans="1:37" s="87" customFormat="1" ht="19.5" customHeight="1" x14ac:dyDescent="0.2">
      <c r="A41" s="462" t="s">
        <v>1535</v>
      </c>
      <c r="B41" s="591">
        <v>2001536</v>
      </c>
      <c r="C41" s="588">
        <v>4296046</v>
      </c>
      <c r="D41" s="588">
        <v>1495329</v>
      </c>
      <c r="E41" s="588">
        <v>5791375</v>
      </c>
      <c r="F41" s="594">
        <v>28729.599999999999</v>
      </c>
      <c r="G41" s="589"/>
      <c r="H41" s="590" t="s">
        <v>1535</v>
      </c>
      <c r="I41" s="591">
        <v>69.67</v>
      </c>
      <c r="J41" s="588">
        <v>149.53</v>
      </c>
      <c r="K41" s="588">
        <v>52.05</v>
      </c>
      <c r="L41" s="592">
        <v>201.58</v>
      </c>
      <c r="M41" s="462"/>
      <c r="N41" s="462" t="s">
        <v>1535</v>
      </c>
      <c r="O41" s="591">
        <v>46.59</v>
      </c>
      <c r="P41" s="588">
        <v>74.180000000000007</v>
      </c>
      <c r="Q41" s="592">
        <v>34.56</v>
      </c>
      <c r="R41" s="61"/>
      <c r="S41" s="61"/>
      <c r="U41" s="462" t="s">
        <v>1535</v>
      </c>
      <c r="V41" s="591">
        <v>482597</v>
      </c>
      <c r="W41" s="588">
        <v>1525470</v>
      </c>
      <c r="X41" s="588">
        <v>1778344</v>
      </c>
      <c r="Y41" s="588">
        <v>3303814</v>
      </c>
      <c r="Z41" s="594">
        <v>16240.9</v>
      </c>
      <c r="AA41" s="589"/>
      <c r="AB41" s="590" t="s">
        <v>1535</v>
      </c>
      <c r="AC41" s="591">
        <v>29.71</v>
      </c>
      <c r="AD41" s="588">
        <v>93.93</v>
      </c>
      <c r="AE41" s="588">
        <v>109.5</v>
      </c>
      <c r="AF41" s="592">
        <v>203.43</v>
      </c>
      <c r="AG41" s="462"/>
      <c r="AH41" s="462" t="s">
        <v>1535</v>
      </c>
      <c r="AI41" s="444">
        <v>31.64</v>
      </c>
      <c r="AJ41" s="444">
        <v>46.17</v>
      </c>
      <c r="AK41" s="610">
        <v>14.61</v>
      </c>
    </row>
    <row r="42" spans="1:37" s="87" customFormat="1" ht="19.5" customHeight="1" x14ac:dyDescent="0.2">
      <c r="A42" s="462" t="s">
        <v>1536</v>
      </c>
      <c r="B42" s="591">
        <v>222428</v>
      </c>
      <c r="C42" s="588">
        <v>1640679</v>
      </c>
      <c r="D42" s="588">
        <v>1705006</v>
      </c>
      <c r="E42" s="588">
        <v>3345685</v>
      </c>
      <c r="F42" s="594">
        <v>16402.5</v>
      </c>
      <c r="G42" s="589"/>
      <c r="H42" s="590" t="s">
        <v>1536</v>
      </c>
      <c r="I42" s="591">
        <v>13.56</v>
      </c>
      <c r="J42" s="588">
        <v>100.03</v>
      </c>
      <c r="K42" s="588">
        <v>103.95</v>
      </c>
      <c r="L42" s="592">
        <v>203.97</v>
      </c>
      <c r="M42" s="462"/>
      <c r="N42" s="462" t="s">
        <v>1536</v>
      </c>
      <c r="O42" s="591">
        <v>13.56</v>
      </c>
      <c r="P42" s="588">
        <v>49.04</v>
      </c>
      <c r="Q42" s="592">
        <v>6.65</v>
      </c>
      <c r="R42" s="61"/>
      <c r="S42" s="61"/>
      <c r="U42" s="462" t="s">
        <v>1536</v>
      </c>
      <c r="V42" s="591">
        <v>66002</v>
      </c>
      <c r="W42" s="588">
        <v>1818287</v>
      </c>
      <c r="X42" s="588">
        <v>1483779</v>
      </c>
      <c r="Y42" s="588">
        <v>3302066</v>
      </c>
      <c r="Z42" s="594">
        <v>22562.5</v>
      </c>
      <c r="AA42" s="589"/>
      <c r="AB42" s="590" t="s">
        <v>1536</v>
      </c>
      <c r="AC42" s="591">
        <v>2.93</v>
      </c>
      <c r="AD42" s="588">
        <v>80.59</v>
      </c>
      <c r="AE42" s="588">
        <v>65.760000000000005</v>
      </c>
      <c r="AF42" s="592">
        <v>146.35</v>
      </c>
      <c r="AG42" s="462"/>
      <c r="AH42" s="462" t="s">
        <v>1536</v>
      </c>
      <c r="AI42" s="444">
        <v>3.63</v>
      </c>
      <c r="AJ42" s="444">
        <v>55.07</v>
      </c>
      <c r="AK42" s="610">
        <v>2</v>
      </c>
    </row>
    <row r="43" spans="1:37" s="87" customFormat="1" ht="19.5" customHeight="1" x14ac:dyDescent="0.2">
      <c r="A43" s="462" t="s">
        <v>1537</v>
      </c>
      <c r="B43" s="591">
        <v>723569</v>
      </c>
      <c r="C43" s="588">
        <v>1957475</v>
      </c>
      <c r="D43" s="588">
        <v>1387815</v>
      </c>
      <c r="E43" s="588">
        <v>3345290</v>
      </c>
      <c r="F43" s="594">
        <v>17556.099999999999</v>
      </c>
      <c r="G43" s="589"/>
      <c r="H43" s="590" t="s">
        <v>1537</v>
      </c>
      <c r="I43" s="591">
        <v>41.21</v>
      </c>
      <c r="J43" s="588">
        <v>111.5</v>
      </c>
      <c r="K43" s="588">
        <v>79.05</v>
      </c>
      <c r="L43" s="592">
        <v>190.55</v>
      </c>
      <c r="M43" s="462"/>
      <c r="N43" s="462" t="s">
        <v>1537</v>
      </c>
      <c r="O43" s="591">
        <v>36.96</v>
      </c>
      <c r="P43" s="588">
        <v>58.51</v>
      </c>
      <c r="Q43" s="592">
        <v>21.63</v>
      </c>
      <c r="R43" s="61"/>
      <c r="S43" s="61"/>
      <c r="U43" s="462" t="s">
        <v>1537</v>
      </c>
      <c r="V43" s="591">
        <v>11541</v>
      </c>
      <c r="W43" s="588">
        <v>1381708</v>
      </c>
      <c r="X43" s="588">
        <v>941284</v>
      </c>
      <c r="Y43" s="588">
        <v>2322992</v>
      </c>
      <c r="Z43" s="594">
        <v>22752.9</v>
      </c>
      <c r="AA43" s="589"/>
      <c r="AB43" s="590" t="s">
        <v>1537</v>
      </c>
      <c r="AC43" s="591">
        <v>0.51</v>
      </c>
      <c r="AD43" s="588">
        <v>60.73</v>
      </c>
      <c r="AE43" s="588">
        <v>41.37</v>
      </c>
      <c r="AF43" s="592">
        <v>102.1</v>
      </c>
      <c r="AG43" s="462"/>
      <c r="AH43" s="462" t="s">
        <v>1537</v>
      </c>
      <c r="AI43" s="444">
        <v>0.84</v>
      </c>
      <c r="AJ43" s="444">
        <v>59.48</v>
      </c>
      <c r="AK43" s="610">
        <v>0.5</v>
      </c>
    </row>
    <row r="44" spans="1:37" s="87" customFormat="1" ht="19.5" customHeight="1" x14ac:dyDescent="0.2">
      <c r="A44" s="508"/>
      <c r="B44" s="598"/>
      <c r="C44" s="534"/>
      <c r="D44" s="534"/>
      <c r="E44" s="534"/>
      <c r="F44" s="596"/>
      <c r="G44" s="597"/>
      <c r="H44" s="535"/>
      <c r="I44" s="598"/>
      <c r="J44" s="534"/>
      <c r="K44" s="534"/>
      <c r="L44" s="599"/>
      <c r="M44" s="508"/>
      <c r="N44" s="601" t="s">
        <v>5</v>
      </c>
      <c r="O44" s="602">
        <v>42.19</v>
      </c>
      <c r="P44" s="603">
        <v>69.709999999999994</v>
      </c>
      <c r="Q44" s="604">
        <v>30.08</v>
      </c>
      <c r="R44" s="61"/>
      <c r="S44" s="61"/>
      <c r="U44" s="462" t="s">
        <v>1538</v>
      </c>
      <c r="V44" s="591" t="s">
        <v>1540</v>
      </c>
      <c r="W44" s="588" t="s">
        <v>1540</v>
      </c>
      <c r="X44" s="588" t="s">
        <v>1540</v>
      </c>
      <c r="Y44" s="588" t="s">
        <v>1540</v>
      </c>
      <c r="Z44" s="594" t="s">
        <v>1540</v>
      </c>
      <c r="AA44" s="589"/>
      <c r="AB44" s="590" t="s">
        <v>1538</v>
      </c>
      <c r="AC44" s="591" t="s">
        <v>1540</v>
      </c>
      <c r="AD44" s="588" t="s">
        <v>1540</v>
      </c>
      <c r="AE44" s="588" t="s">
        <v>1540</v>
      </c>
      <c r="AF44" s="592" t="s">
        <v>1540</v>
      </c>
      <c r="AG44" s="462"/>
      <c r="AH44" s="462" t="s">
        <v>1538</v>
      </c>
      <c r="AI44" s="444" t="s">
        <v>1540</v>
      </c>
      <c r="AJ44" s="444" t="s">
        <v>1540</v>
      </c>
      <c r="AK44" s="610" t="s">
        <v>1540</v>
      </c>
    </row>
    <row r="45" spans="1:37" s="87" customFormat="1" ht="19.5" customHeight="1" x14ac:dyDescent="0.2">
      <c r="R45" s="61"/>
      <c r="S45" s="61"/>
      <c r="U45" s="462" t="s">
        <v>1539</v>
      </c>
      <c r="V45" s="591">
        <v>41214</v>
      </c>
      <c r="W45" s="588">
        <v>1665811</v>
      </c>
      <c r="X45" s="588">
        <v>1413365</v>
      </c>
      <c r="Y45" s="588">
        <v>3079176</v>
      </c>
      <c r="Z45" s="594">
        <v>22752.9</v>
      </c>
      <c r="AA45" s="589"/>
      <c r="AB45" s="590" t="s">
        <v>1539</v>
      </c>
      <c r="AC45" s="591">
        <v>1.81</v>
      </c>
      <c r="AD45" s="588">
        <v>73.209999999999994</v>
      </c>
      <c r="AE45" s="588">
        <v>62.12</v>
      </c>
      <c r="AF45" s="592">
        <v>135.33000000000001</v>
      </c>
      <c r="AG45" s="462"/>
      <c r="AH45" s="462" t="s">
        <v>1538</v>
      </c>
      <c r="AI45" s="444">
        <v>2.4700000000000002</v>
      </c>
      <c r="AJ45" s="444">
        <v>54.1</v>
      </c>
      <c r="AK45" s="610">
        <v>1.34</v>
      </c>
    </row>
    <row r="46" spans="1:37" s="87" customFormat="1" ht="19.5" customHeight="1" thickTop="1" thickBot="1" x14ac:dyDescent="0.25">
      <c r="R46" s="61"/>
      <c r="S46" s="61"/>
      <c r="U46" s="508"/>
      <c r="V46" s="598"/>
      <c r="W46" s="534"/>
      <c r="X46" s="534"/>
      <c r="Y46" s="534"/>
      <c r="Z46" s="596"/>
      <c r="AA46" s="597"/>
      <c r="AB46" s="535"/>
      <c r="AC46" s="598"/>
      <c r="AD46" s="534"/>
      <c r="AE46" s="534"/>
      <c r="AF46" s="599"/>
      <c r="AG46" s="508"/>
      <c r="AH46" s="601" t="s">
        <v>5</v>
      </c>
      <c r="AI46" s="611">
        <v>23.86</v>
      </c>
      <c r="AJ46" s="611">
        <v>58.17</v>
      </c>
      <c r="AK46" s="612">
        <v>14.48</v>
      </c>
    </row>
    <row r="47" spans="1:37" s="87" customFormat="1" ht="19.5" customHeight="1" thickTop="1" thickBot="1" x14ac:dyDescent="0.25">
      <c r="A47" s="1198" t="s">
        <v>2192</v>
      </c>
      <c r="B47" s="1199"/>
      <c r="C47" s="1031" t="s">
        <v>2108</v>
      </c>
      <c r="R47" s="61"/>
      <c r="S47" s="61"/>
    </row>
    <row r="48" spans="1:37" s="87" customFormat="1" ht="19.5" customHeight="1" thickBot="1" x14ac:dyDescent="0.25">
      <c r="A48" s="1036" t="s">
        <v>2105</v>
      </c>
      <c r="B48" s="1037" t="s">
        <v>2193</v>
      </c>
      <c r="C48" s="1019" t="s">
        <v>2194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</row>
    <row r="49" spans="1:38" s="87" customFormat="1" ht="19.5" customHeight="1" x14ac:dyDescent="0.2">
      <c r="A49" s="1012"/>
      <c r="B49" s="1013"/>
      <c r="C49" s="1030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</row>
    <row r="50" spans="1:38" s="87" customFormat="1" ht="19.5" customHeight="1" x14ac:dyDescent="0.2">
      <c r="A50" s="1012"/>
      <c r="B50" s="1035"/>
      <c r="C50" s="1030"/>
      <c r="R50" s="61"/>
      <c r="S50" s="61"/>
    </row>
    <row r="51" spans="1:38" s="87" customFormat="1" ht="19.5" customHeight="1" x14ac:dyDescent="0.2">
      <c r="A51" s="1012"/>
      <c r="B51" s="1035"/>
      <c r="C51" s="1030"/>
      <c r="R51" s="61"/>
      <c r="S51" s="61"/>
    </row>
    <row r="52" spans="1:38" s="87" customFormat="1" ht="19.5" customHeight="1" x14ac:dyDescent="0.2">
      <c r="A52" s="1012"/>
      <c r="B52" s="1035"/>
      <c r="C52" s="1030"/>
      <c r="R52" s="61"/>
      <c r="S52" s="61"/>
    </row>
    <row r="53" spans="1:38" s="87" customFormat="1" ht="19.5" customHeight="1" x14ac:dyDescent="0.2">
      <c r="A53" s="1012"/>
      <c r="B53" s="1035"/>
      <c r="C53" s="1030"/>
      <c r="R53" s="61"/>
      <c r="S53" s="61"/>
    </row>
    <row r="54" spans="1:38" ht="19.5" customHeight="1" x14ac:dyDescent="0.2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61"/>
      <c r="S54" s="61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</row>
    <row r="55" spans="1:38" ht="19.5" customHeight="1" x14ac:dyDescent="0.2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61"/>
      <c r="S55" s="61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</row>
    <row r="56" spans="1:38" ht="19.5" customHeight="1" x14ac:dyDescent="0.2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61"/>
      <c r="S56" s="61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</row>
    <row r="57" spans="1:38" ht="19.5" customHeight="1" x14ac:dyDescent="0.2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61"/>
      <c r="S57" s="61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</row>
    <row r="58" spans="1:38" ht="19.5" customHeight="1" x14ac:dyDescent="0.2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61"/>
      <c r="S58" s="61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</row>
    <row r="59" spans="1:38" ht="19.5" customHeight="1" x14ac:dyDescent="0.2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61"/>
      <c r="S59" s="61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</row>
    <row r="60" spans="1:38" ht="19.5" customHeight="1" x14ac:dyDescent="0.2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61"/>
      <c r="S60" s="61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</row>
    <row r="61" spans="1:38" ht="19.5" customHeight="1" x14ac:dyDescent="0.2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61"/>
      <c r="S61" s="61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</row>
    <row r="62" spans="1:38" x14ac:dyDescent="0.2">
      <c r="R62" s="8"/>
      <c r="S62" s="8"/>
    </row>
    <row r="63" spans="1:38" x14ac:dyDescent="0.2">
      <c r="R63" s="8"/>
      <c r="S63" s="8"/>
    </row>
    <row r="64" spans="1:38" x14ac:dyDescent="0.2">
      <c r="R64" s="8"/>
      <c r="S64" s="8"/>
    </row>
    <row r="65" spans="18:19" x14ac:dyDescent="0.2">
      <c r="R65" s="8"/>
      <c r="S65" s="8"/>
    </row>
    <row r="66" spans="18:19" x14ac:dyDescent="0.2">
      <c r="R66" s="8"/>
      <c r="S66" s="8"/>
    </row>
    <row r="67" spans="18:19" x14ac:dyDescent="0.2">
      <c r="R67" s="8"/>
      <c r="S67" s="8"/>
    </row>
    <row r="68" spans="18:19" x14ac:dyDescent="0.2">
      <c r="R68" s="8"/>
      <c r="S68" s="8"/>
    </row>
    <row r="69" spans="18:19" x14ac:dyDescent="0.2">
      <c r="R69" s="8"/>
      <c r="S69" s="8"/>
    </row>
    <row r="70" spans="18:19" x14ac:dyDescent="0.2">
      <c r="R70" s="8"/>
      <c r="S70" s="8"/>
    </row>
    <row r="71" spans="18:19" x14ac:dyDescent="0.2">
      <c r="R71" s="8"/>
      <c r="S71" s="8"/>
    </row>
    <row r="72" spans="18:19" x14ac:dyDescent="0.2">
      <c r="R72" s="8"/>
      <c r="S72" s="8"/>
    </row>
    <row r="73" spans="18:19" x14ac:dyDescent="0.2">
      <c r="R73" s="8"/>
      <c r="S73" s="8"/>
    </row>
    <row r="74" spans="18:19" x14ac:dyDescent="0.2">
      <c r="R74" s="8"/>
      <c r="S74" s="8"/>
    </row>
    <row r="75" spans="18:19" x14ac:dyDescent="0.2">
      <c r="R75" s="8"/>
      <c r="S75" s="8"/>
    </row>
    <row r="76" spans="18:19" x14ac:dyDescent="0.2">
      <c r="R76" s="8"/>
      <c r="S76" s="8"/>
    </row>
    <row r="77" spans="18:19" x14ac:dyDescent="0.2">
      <c r="R77" s="8"/>
      <c r="S77" s="8"/>
    </row>
    <row r="78" spans="18:19" x14ac:dyDescent="0.2">
      <c r="R78" s="8"/>
      <c r="S78" s="8"/>
    </row>
    <row r="79" spans="18:19" x14ac:dyDescent="0.2">
      <c r="R79" s="8"/>
      <c r="S79" s="8"/>
    </row>
    <row r="80" spans="18:19" x14ac:dyDescent="0.2">
      <c r="R80" s="8"/>
      <c r="S80" s="8"/>
    </row>
    <row r="81" spans="18:19" x14ac:dyDescent="0.2">
      <c r="R81" s="8"/>
      <c r="S81" s="8"/>
    </row>
    <row r="82" spans="18:19" x14ac:dyDescent="0.2">
      <c r="R82" s="8"/>
      <c r="S82" s="8"/>
    </row>
    <row r="83" spans="18:19" x14ac:dyDescent="0.2">
      <c r="R83" s="8"/>
      <c r="S83" s="8"/>
    </row>
    <row r="84" spans="18:19" x14ac:dyDescent="0.2">
      <c r="R84" s="8"/>
      <c r="S84" s="8"/>
    </row>
    <row r="85" spans="18:19" x14ac:dyDescent="0.2">
      <c r="R85" s="8"/>
      <c r="S85" s="8"/>
    </row>
    <row r="86" spans="18:19" x14ac:dyDescent="0.2">
      <c r="R86" s="8"/>
      <c r="S86" s="8"/>
    </row>
    <row r="87" spans="18:19" x14ac:dyDescent="0.2">
      <c r="R87" s="8"/>
      <c r="S87" s="8"/>
    </row>
    <row r="88" spans="18:19" x14ac:dyDescent="0.2">
      <c r="R88" s="8"/>
      <c r="S88" s="8"/>
    </row>
    <row r="89" spans="18:19" x14ac:dyDescent="0.2">
      <c r="R89" s="8"/>
      <c r="S89" s="8"/>
    </row>
    <row r="90" spans="18:19" x14ac:dyDescent="0.2">
      <c r="R90" s="8"/>
      <c r="S90" s="8"/>
    </row>
    <row r="91" spans="18:19" x14ac:dyDescent="0.2">
      <c r="R91" s="8"/>
      <c r="S91" s="8"/>
    </row>
    <row r="92" spans="18:19" x14ac:dyDescent="0.2">
      <c r="R92" s="8"/>
      <c r="S92" s="8"/>
    </row>
  </sheetData>
  <mergeCells count="2">
    <mergeCell ref="A1:B1"/>
    <mergeCell ref="A47:B4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14"/>
  <sheetViews>
    <sheetView topLeftCell="A90" zoomScale="118" zoomScaleNormal="150" workbookViewId="0">
      <selection activeCell="D117" sqref="D117"/>
    </sheetView>
  </sheetViews>
  <sheetFormatPr baseColWidth="10" defaultColWidth="10.6640625" defaultRowHeight="15" customHeight="1" x14ac:dyDescent="0.2"/>
  <cols>
    <col min="1" max="1" width="18.5" customWidth="1"/>
    <col min="2" max="2" width="12.83203125" customWidth="1"/>
    <col min="3" max="3" width="34.33203125" customWidth="1"/>
    <col min="4" max="4" width="23.83203125" customWidth="1"/>
    <col min="5" max="5" width="24" customWidth="1"/>
    <col min="6" max="6" width="14.83203125" customWidth="1"/>
    <col min="7" max="7" width="8.33203125" customWidth="1"/>
    <col min="10" max="10" width="26" customWidth="1"/>
    <col min="11" max="11" width="16.83203125" customWidth="1"/>
    <col min="12" max="12" width="13.5" customWidth="1"/>
    <col min="16" max="16" width="25.5" customWidth="1"/>
    <col min="17" max="17" width="14.1640625" customWidth="1"/>
    <col min="18" max="18" width="14" customWidth="1"/>
  </cols>
  <sheetData>
    <row r="1" spans="1:30" ht="19.5" customHeight="1" x14ac:dyDescent="0.2">
      <c r="A1" s="1226" t="s">
        <v>1541</v>
      </c>
      <c r="B1" s="1226"/>
      <c r="C1" s="1226"/>
      <c r="D1" s="1226"/>
      <c r="E1" s="312"/>
      <c r="F1" s="312"/>
      <c r="G1" s="312"/>
      <c r="H1" s="312"/>
      <c r="I1" s="312"/>
      <c r="J1" s="87"/>
      <c r="K1" s="315"/>
      <c r="L1" s="312"/>
      <c r="M1" s="312"/>
      <c r="N1" s="312"/>
      <c r="O1" s="312"/>
      <c r="P1" s="312"/>
      <c r="Q1" s="87"/>
      <c r="R1" s="87"/>
      <c r="S1" s="87"/>
      <c r="T1" s="312"/>
      <c r="U1" s="312"/>
      <c r="V1" s="312"/>
      <c r="W1" s="312"/>
      <c r="X1" s="312"/>
      <c r="Y1" s="312"/>
      <c r="Z1" s="314"/>
      <c r="AA1" s="314"/>
      <c r="AB1" s="314"/>
      <c r="AC1" s="314"/>
      <c r="AD1" s="314"/>
    </row>
    <row r="2" spans="1:30" ht="19.5" customHeight="1" x14ac:dyDescent="0.2">
      <c r="A2" s="315"/>
      <c r="B2" s="315"/>
      <c r="C2" s="315"/>
      <c r="D2" s="312"/>
      <c r="E2" s="312"/>
      <c r="F2" s="312"/>
      <c r="G2" s="312"/>
      <c r="H2" s="312"/>
      <c r="I2" s="312"/>
      <c r="J2" s="315"/>
      <c r="K2" s="315"/>
      <c r="L2" s="312"/>
      <c r="M2" s="312"/>
      <c r="N2" s="312"/>
      <c r="O2" s="312"/>
      <c r="P2" s="312"/>
      <c r="Q2" s="87"/>
      <c r="R2" s="87"/>
      <c r="S2" s="87"/>
      <c r="T2" s="312"/>
      <c r="U2" s="312"/>
      <c r="V2" s="312"/>
      <c r="W2" s="312"/>
      <c r="X2" s="312"/>
      <c r="Y2" s="312"/>
      <c r="Z2" s="314"/>
      <c r="AA2" s="314"/>
      <c r="AB2" s="314"/>
      <c r="AC2" s="314"/>
      <c r="AD2" s="314"/>
    </row>
    <row r="3" spans="1:30" ht="19.5" customHeight="1" x14ac:dyDescent="0.2">
      <c r="A3" s="578" t="s">
        <v>1542</v>
      </c>
      <c r="B3" s="315"/>
      <c r="C3" s="315"/>
      <c r="D3" s="312"/>
      <c r="E3" s="312"/>
      <c r="F3" s="312"/>
      <c r="G3" s="312"/>
      <c r="H3" s="312"/>
      <c r="I3" s="312"/>
      <c r="J3" s="1226" t="s">
        <v>1543</v>
      </c>
      <c r="K3" s="1226"/>
      <c r="L3" s="1226"/>
      <c r="M3" s="1226"/>
      <c r="N3" s="312"/>
      <c r="O3" s="312"/>
      <c r="P3" s="1226" t="s">
        <v>1543</v>
      </c>
      <c r="Q3" s="1226"/>
      <c r="R3" s="1226"/>
      <c r="S3" s="1226"/>
      <c r="T3" s="312"/>
      <c r="U3" s="312"/>
      <c r="V3" s="312"/>
      <c r="W3" s="312"/>
      <c r="X3" s="312"/>
      <c r="Y3" s="312"/>
      <c r="Z3" s="314"/>
      <c r="AA3" s="314"/>
      <c r="AB3" s="314"/>
      <c r="AC3" s="314"/>
      <c r="AD3" s="314"/>
    </row>
    <row r="4" spans="1:30" s="87" customFormat="1" ht="19.5" customHeight="1" x14ac:dyDescent="0.2">
      <c r="A4" s="1230" t="s">
        <v>1544</v>
      </c>
      <c r="B4" s="1230"/>
      <c r="C4" s="1230"/>
      <c r="D4" s="1230"/>
      <c r="E4" s="1230"/>
      <c r="F4" s="1230"/>
      <c r="G4" s="312"/>
      <c r="H4" s="315"/>
      <c r="I4" s="312"/>
      <c r="J4" s="1230" t="s">
        <v>1544</v>
      </c>
      <c r="K4" s="1230"/>
      <c r="L4" s="1230"/>
      <c r="M4" s="1230"/>
      <c r="N4" s="1230"/>
      <c r="O4" s="613"/>
      <c r="P4" s="1230" t="s">
        <v>1545</v>
      </c>
      <c r="Q4" s="1230"/>
      <c r="R4" s="1230"/>
      <c r="S4" s="1230"/>
      <c r="T4" s="1230"/>
      <c r="U4" s="1230"/>
      <c r="V4" s="312"/>
      <c r="W4" s="312"/>
      <c r="Y4" s="312"/>
      <c r="Z4" s="312"/>
      <c r="AA4" s="312"/>
      <c r="AB4" s="312"/>
      <c r="AC4" s="312"/>
      <c r="AD4" s="312"/>
    </row>
    <row r="5" spans="1:30" ht="19.5" customHeight="1" x14ac:dyDescent="0.2">
      <c r="A5" s="315"/>
      <c r="B5" s="312"/>
      <c r="C5" s="312"/>
      <c r="D5" s="312"/>
      <c r="E5" s="312"/>
      <c r="F5" s="312"/>
      <c r="G5" s="312"/>
      <c r="H5" s="312"/>
      <c r="I5" s="312"/>
      <c r="J5" s="87"/>
      <c r="K5" s="312"/>
      <c r="L5" s="312"/>
      <c r="M5" s="312"/>
      <c r="N5" s="312"/>
      <c r="O5" s="312"/>
      <c r="P5" s="312"/>
      <c r="Q5" s="87"/>
      <c r="R5" s="87"/>
      <c r="S5" s="87"/>
      <c r="T5" s="312"/>
      <c r="U5" s="312"/>
      <c r="V5" s="312"/>
      <c r="W5" s="312"/>
      <c r="X5" s="312"/>
      <c r="Y5" s="312"/>
      <c r="Z5" s="314"/>
      <c r="AA5" s="314"/>
      <c r="AB5" s="314"/>
      <c r="AC5" s="314"/>
      <c r="AD5" s="314"/>
    </row>
    <row r="6" spans="1:30" ht="19.5" customHeight="1" x14ac:dyDescent="0.2">
      <c r="A6" s="334" t="s">
        <v>1546</v>
      </c>
      <c r="B6" s="13" t="s">
        <v>1547</v>
      </c>
      <c r="C6" s="614" t="s">
        <v>1548</v>
      </c>
      <c r="D6" s="614" t="s">
        <v>1549</v>
      </c>
      <c r="E6" s="614" t="s">
        <v>1550</v>
      </c>
      <c r="F6" s="614" t="s">
        <v>1551</v>
      </c>
      <c r="G6" s="14" t="s">
        <v>1552</v>
      </c>
      <c r="H6" s="312"/>
      <c r="I6" s="312"/>
      <c r="J6" s="334" t="s">
        <v>1546</v>
      </c>
      <c r="K6" s="13" t="s">
        <v>1553</v>
      </c>
      <c r="L6" s="614" t="s">
        <v>1554</v>
      </c>
      <c r="M6" s="14" t="s">
        <v>1555</v>
      </c>
      <c r="N6" s="312"/>
      <c r="O6" s="87"/>
      <c r="P6" s="334" t="s">
        <v>1546</v>
      </c>
      <c r="Q6" s="615"/>
      <c r="R6" s="614" t="s">
        <v>1556</v>
      </c>
      <c r="S6" s="614" t="s">
        <v>1557</v>
      </c>
      <c r="T6" s="614" t="s">
        <v>1558</v>
      </c>
      <c r="U6" s="14" t="s">
        <v>1559</v>
      </c>
      <c r="V6" s="312"/>
      <c r="W6" s="312"/>
      <c r="X6" s="312"/>
      <c r="Y6" s="312"/>
      <c r="Z6" s="314"/>
      <c r="AA6" s="314"/>
      <c r="AB6" s="314"/>
      <c r="AC6" s="314"/>
      <c r="AD6" s="314"/>
    </row>
    <row r="7" spans="1:30" ht="19.5" customHeight="1" x14ac:dyDescent="0.2">
      <c r="A7" s="318"/>
      <c r="B7" s="616" t="s">
        <v>1560</v>
      </c>
      <c r="C7" s="614" t="s">
        <v>1561</v>
      </c>
      <c r="D7" s="614" t="s">
        <v>1562</v>
      </c>
      <c r="E7" s="614" t="s">
        <v>1562</v>
      </c>
      <c r="F7" s="614" t="s">
        <v>1563</v>
      </c>
      <c r="G7" s="14" t="s">
        <v>1564</v>
      </c>
      <c r="H7" s="312"/>
      <c r="I7" s="312"/>
      <c r="J7" s="318"/>
      <c r="K7" s="617"/>
      <c r="L7" s="514"/>
      <c r="M7" s="618"/>
      <c r="N7" s="312"/>
      <c r="O7" s="87"/>
      <c r="P7" s="327"/>
      <c r="Q7" s="619"/>
      <c r="R7" s="620"/>
      <c r="S7" s="620"/>
      <c r="T7" s="514"/>
      <c r="U7" s="621"/>
      <c r="V7" s="87"/>
      <c r="W7" s="87"/>
      <c r="X7" s="87"/>
      <c r="Y7" s="87"/>
      <c r="AA7" s="314"/>
      <c r="AB7" s="8"/>
      <c r="AC7" s="8"/>
      <c r="AD7" s="314"/>
    </row>
    <row r="8" spans="1:30" ht="19.5" customHeight="1" x14ac:dyDescent="0.2">
      <c r="A8" s="327"/>
      <c r="B8" s="619"/>
      <c r="C8" s="620"/>
      <c r="D8" s="620"/>
      <c r="E8" s="620"/>
      <c r="F8" s="620"/>
      <c r="G8" s="621"/>
      <c r="H8" s="622"/>
      <c r="I8" s="312"/>
      <c r="J8" s="327"/>
      <c r="K8" s="619"/>
      <c r="L8" s="620"/>
      <c r="M8" s="621"/>
      <c r="N8" s="622"/>
      <c r="O8" s="87"/>
      <c r="P8" s="327"/>
      <c r="Q8" s="619"/>
      <c r="R8" s="620"/>
      <c r="S8" s="620"/>
      <c r="T8" s="514"/>
      <c r="U8" s="621"/>
      <c r="V8" s="87"/>
      <c r="W8" s="87"/>
      <c r="X8" s="87"/>
      <c r="Y8" s="87"/>
      <c r="AA8" s="314"/>
      <c r="AB8" s="8"/>
      <c r="AC8" s="8"/>
      <c r="AD8" s="314"/>
    </row>
    <row r="9" spans="1:30" ht="19.5" customHeight="1" x14ac:dyDescent="0.2">
      <c r="A9" s="623" t="s">
        <v>1565</v>
      </c>
      <c r="B9" s="619"/>
      <c r="C9" s="620"/>
      <c r="D9" s="620"/>
      <c r="E9" s="620"/>
      <c r="F9" s="620"/>
      <c r="G9" s="621"/>
      <c r="H9" s="622"/>
      <c r="I9" s="312"/>
      <c r="J9" s="334" t="s">
        <v>1566</v>
      </c>
      <c r="K9" s="617"/>
      <c r="L9" s="514"/>
      <c r="M9" s="618"/>
      <c r="N9" s="312"/>
      <c r="O9" s="87"/>
      <c r="P9" s="334" t="s">
        <v>1566</v>
      </c>
      <c r="Q9" s="617"/>
      <c r="R9" s="514"/>
      <c r="S9" s="514"/>
      <c r="T9" s="514"/>
      <c r="U9" s="618"/>
      <c r="V9" s="87"/>
      <c r="W9" s="87"/>
      <c r="X9" s="87"/>
      <c r="Y9" s="87"/>
      <c r="AD9" s="314"/>
    </row>
    <row r="10" spans="1:30" ht="19.5" customHeight="1" x14ac:dyDescent="0.2">
      <c r="A10" s="624"/>
      <c r="B10" s="619"/>
      <c r="C10" s="620"/>
      <c r="D10" s="620"/>
      <c r="E10" s="620"/>
      <c r="F10" s="620"/>
      <c r="G10" s="621"/>
      <c r="H10" s="622"/>
      <c r="I10" s="312"/>
      <c r="J10" s="327"/>
      <c r="K10" s="617"/>
      <c r="L10" s="514"/>
      <c r="M10" s="618"/>
      <c r="N10" s="312"/>
      <c r="O10" s="87"/>
      <c r="P10" s="625"/>
      <c r="Q10" s="617"/>
      <c r="R10" s="514"/>
      <c r="S10" s="514"/>
      <c r="T10" s="514"/>
      <c r="U10" s="618"/>
      <c r="V10" s="87"/>
      <c r="W10" s="87"/>
      <c r="X10" s="87"/>
      <c r="Y10" s="87"/>
      <c r="AD10" s="314"/>
    </row>
    <row r="11" spans="1:30" ht="19.5" customHeight="1" x14ac:dyDescent="0.2">
      <c r="A11" s="626">
        <v>1</v>
      </c>
      <c r="B11" s="619"/>
      <c r="C11" s="620"/>
      <c r="D11" s="620"/>
      <c r="E11" s="620"/>
      <c r="F11" s="620"/>
      <c r="G11" s="621"/>
      <c r="H11" s="312"/>
      <c r="I11" s="312"/>
      <c r="J11" s="626">
        <v>1</v>
      </c>
      <c r="K11" s="627">
        <v>6.59</v>
      </c>
      <c r="L11" s="517">
        <v>-7.22</v>
      </c>
      <c r="M11" s="628">
        <v>-11.11</v>
      </c>
      <c r="N11" s="312"/>
      <c r="O11" s="87"/>
      <c r="P11" s="626">
        <v>1</v>
      </c>
      <c r="Q11" s="617" t="s">
        <v>1567</v>
      </c>
      <c r="R11" s="517">
        <v>-20.8</v>
      </c>
      <c r="S11" s="517">
        <v>-10.11</v>
      </c>
      <c r="T11" s="517">
        <v>-14.44</v>
      </c>
      <c r="U11" s="628">
        <v>-14.15</v>
      </c>
      <c r="V11" s="87"/>
      <c r="W11" s="87"/>
      <c r="X11" s="87"/>
      <c r="Y11" s="87"/>
      <c r="AD11" s="314"/>
    </row>
    <row r="12" spans="1:30" ht="19.5" customHeight="1" x14ac:dyDescent="0.2">
      <c r="A12" s="327"/>
      <c r="B12" s="617" t="s">
        <v>1556</v>
      </c>
      <c r="C12" s="517">
        <v>15.89</v>
      </c>
      <c r="D12" s="517">
        <v>3.38</v>
      </c>
      <c r="E12" s="517">
        <v>1.95</v>
      </c>
      <c r="F12" s="517">
        <v>74.56</v>
      </c>
      <c r="G12" s="628">
        <v>455</v>
      </c>
      <c r="H12" s="312"/>
      <c r="I12" s="312"/>
      <c r="J12" s="626">
        <v>2</v>
      </c>
      <c r="K12" s="627">
        <v>22.65</v>
      </c>
      <c r="L12" s="517">
        <v>-5.72</v>
      </c>
      <c r="M12" s="628">
        <v>-12.36</v>
      </c>
      <c r="N12" s="312"/>
      <c r="O12" s="87"/>
      <c r="P12" s="626"/>
      <c r="Q12" s="617" t="s">
        <v>1568</v>
      </c>
      <c r="R12" s="517">
        <v>-36.44</v>
      </c>
      <c r="S12" s="517">
        <v>-15.66</v>
      </c>
      <c r="T12" s="517">
        <v>-21.22</v>
      </c>
      <c r="U12" s="628">
        <v>-20.79</v>
      </c>
      <c r="V12" s="87"/>
      <c r="W12" s="87"/>
      <c r="X12" s="87"/>
      <c r="Y12" s="87"/>
      <c r="AD12" s="314"/>
    </row>
    <row r="13" spans="1:30" ht="19.5" customHeight="1" x14ac:dyDescent="0.2">
      <c r="A13" s="327"/>
      <c r="B13" s="617" t="s">
        <v>1557</v>
      </c>
      <c r="C13" s="517">
        <v>11.14</v>
      </c>
      <c r="D13" s="517">
        <v>3.38</v>
      </c>
      <c r="E13" s="517">
        <v>2.39</v>
      </c>
      <c r="F13" s="517">
        <v>57.53</v>
      </c>
      <c r="G13" s="628">
        <v>520</v>
      </c>
      <c r="H13" s="312"/>
      <c r="I13" s="312"/>
      <c r="J13" s="626">
        <v>3</v>
      </c>
      <c r="K13" s="627">
        <v>7.7</v>
      </c>
      <c r="L13" s="517">
        <v>-2.14</v>
      </c>
      <c r="M13" s="628">
        <v>-7.8</v>
      </c>
      <c r="N13" s="312"/>
      <c r="O13" s="87"/>
      <c r="P13" s="626"/>
      <c r="Q13" s="617" t="s">
        <v>1569</v>
      </c>
      <c r="R13" s="514"/>
      <c r="S13" s="517">
        <v>-7.67</v>
      </c>
      <c r="T13" s="517">
        <v>-3.43</v>
      </c>
      <c r="U13" s="628">
        <v>-6.92</v>
      </c>
      <c r="V13" s="87"/>
      <c r="W13" s="87"/>
      <c r="X13" s="87"/>
      <c r="Y13" s="87"/>
      <c r="AD13" s="314"/>
    </row>
    <row r="14" spans="1:30" ht="19.5" customHeight="1" x14ac:dyDescent="0.2">
      <c r="A14" s="327"/>
      <c r="B14" s="617" t="s">
        <v>1570</v>
      </c>
      <c r="C14" s="517">
        <v>10.61</v>
      </c>
      <c r="D14" s="517">
        <v>3.21</v>
      </c>
      <c r="E14" s="517">
        <v>2.29</v>
      </c>
      <c r="F14" s="517">
        <v>56.59</v>
      </c>
      <c r="G14" s="628">
        <v>454</v>
      </c>
      <c r="H14" s="312"/>
      <c r="I14" s="312"/>
      <c r="J14" s="626">
        <v>4</v>
      </c>
      <c r="K14" s="627">
        <v>12.67</v>
      </c>
      <c r="L14" s="517">
        <v>-9.56</v>
      </c>
      <c r="M14" s="628">
        <v>-13.89</v>
      </c>
      <c r="N14" s="312"/>
      <c r="O14" s="87"/>
      <c r="P14" s="626"/>
      <c r="Q14" s="617" t="s">
        <v>1571</v>
      </c>
      <c r="R14" s="514"/>
      <c r="S14" s="517">
        <v>-10.93</v>
      </c>
      <c r="T14" s="517">
        <v>-5</v>
      </c>
      <c r="U14" s="628">
        <v>-11.05</v>
      </c>
      <c r="V14" s="87"/>
      <c r="W14" s="87"/>
      <c r="X14" s="87"/>
      <c r="Y14" s="87"/>
      <c r="AD14" s="314"/>
    </row>
    <row r="15" spans="1:30" ht="19.5" customHeight="1" x14ac:dyDescent="0.2">
      <c r="A15" s="327"/>
      <c r="B15" s="617" t="s">
        <v>1572</v>
      </c>
      <c r="C15" s="517">
        <v>14.07</v>
      </c>
      <c r="D15" s="517">
        <v>3.73</v>
      </c>
      <c r="E15" s="517">
        <v>2.91</v>
      </c>
      <c r="F15" s="517">
        <v>45.13</v>
      </c>
      <c r="G15" s="628">
        <v>525</v>
      </c>
      <c r="H15" s="312"/>
      <c r="I15" s="312"/>
      <c r="J15" s="629"/>
      <c r="K15" s="630"/>
      <c r="L15" s="556"/>
      <c r="M15" s="631"/>
      <c r="N15" s="312"/>
      <c r="O15" s="87"/>
      <c r="P15" s="626"/>
      <c r="Q15" s="632" t="s">
        <v>1573</v>
      </c>
      <c r="R15" s="633">
        <v>41.22</v>
      </c>
      <c r="S15" s="633">
        <v>8.9</v>
      </c>
      <c r="T15" s="633">
        <v>16.78</v>
      </c>
      <c r="U15" s="634">
        <v>21.29</v>
      </c>
      <c r="V15" s="87"/>
      <c r="W15" s="87"/>
      <c r="X15" s="87"/>
      <c r="Y15" s="87"/>
      <c r="AD15" s="314"/>
    </row>
    <row r="16" spans="1:30" ht="19.5" customHeight="1" x14ac:dyDescent="0.2">
      <c r="A16" s="327"/>
      <c r="B16" s="617" t="s">
        <v>1574</v>
      </c>
      <c r="C16" s="517">
        <v>17.98</v>
      </c>
      <c r="D16" s="517">
        <v>3.87</v>
      </c>
      <c r="E16" s="517">
        <v>2.78</v>
      </c>
      <c r="F16" s="517">
        <v>54.97</v>
      </c>
      <c r="G16" s="628">
        <v>505</v>
      </c>
      <c r="H16" s="312"/>
      <c r="I16" s="312"/>
      <c r="J16" s="625"/>
      <c r="K16" s="617"/>
      <c r="L16" s="514"/>
      <c r="M16" s="618"/>
      <c r="N16" s="312"/>
      <c r="O16" s="87"/>
      <c r="P16" s="635"/>
      <c r="Q16" s="636" t="s">
        <v>1575</v>
      </c>
      <c r="R16" s="526"/>
      <c r="S16" s="544">
        <v>20.46</v>
      </c>
      <c r="T16" s="544">
        <v>12.19</v>
      </c>
      <c r="U16" s="637">
        <v>14.73</v>
      </c>
      <c r="V16" s="87"/>
      <c r="W16" s="87"/>
      <c r="X16" s="87"/>
      <c r="Y16" s="87"/>
      <c r="AD16" s="314"/>
    </row>
    <row r="17" spans="1:30" ht="19.5" customHeight="1" x14ac:dyDescent="0.2">
      <c r="A17" s="425"/>
      <c r="B17" s="636"/>
      <c r="C17" s="638"/>
      <c r="D17" s="526"/>
      <c r="E17" s="526"/>
      <c r="F17" s="526"/>
      <c r="G17" s="639"/>
      <c r="H17" s="312"/>
      <c r="I17" s="312"/>
      <c r="J17" s="625"/>
      <c r="K17" s="617"/>
      <c r="L17" s="514"/>
      <c r="M17" s="618"/>
      <c r="N17" s="312"/>
      <c r="O17" s="87"/>
      <c r="P17" s="387"/>
      <c r="Q17" s="617"/>
      <c r="R17" s="514"/>
      <c r="S17" s="514"/>
      <c r="T17" s="514"/>
      <c r="U17" s="618"/>
      <c r="V17" s="87"/>
      <c r="W17" s="87"/>
      <c r="X17" s="87"/>
      <c r="Y17" s="87"/>
      <c r="AD17" s="314"/>
    </row>
    <row r="18" spans="1:30" ht="19.5" customHeight="1" x14ac:dyDescent="0.2">
      <c r="A18" s="626">
        <v>2</v>
      </c>
      <c r="B18" s="617"/>
      <c r="C18" s="640"/>
      <c r="D18" s="514"/>
      <c r="E18" s="514"/>
      <c r="F18" s="514"/>
      <c r="G18" s="618"/>
      <c r="H18" s="312"/>
      <c r="I18" s="312"/>
      <c r="J18" s="334" t="s">
        <v>1515</v>
      </c>
      <c r="K18" s="617"/>
      <c r="L18" s="514"/>
      <c r="M18" s="618"/>
      <c r="N18" s="312"/>
      <c r="O18" s="87"/>
      <c r="P18" s="626">
        <v>2</v>
      </c>
      <c r="Q18" s="617" t="s">
        <v>1567</v>
      </c>
      <c r="R18" s="517">
        <v>-14.48</v>
      </c>
      <c r="S18" s="517">
        <v>-9.3699999999999992</v>
      </c>
      <c r="T18" s="517">
        <v>-3.94</v>
      </c>
      <c r="U18" s="628">
        <v>-8.7100000000000009</v>
      </c>
      <c r="V18" s="87"/>
      <c r="W18" s="87"/>
      <c r="X18" s="87"/>
      <c r="Y18" s="87"/>
      <c r="AD18" s="314"/>
    </row>
    <row r="19" spans="1:30" ht="19.5" customHeight="1" x14ac:dyDescent="0.2">
      <c r="A19" s="327"/>
      <c r="B19" s="617" t="s">
        <v>1556</v>
      </c>
      <c r="C19" s="517">
        <v>11.94</v>
      </c>
      <c r="D19" s="517">
        <v>3.2</v>
      </c>
      <c r="E19" s="517">
        <v>1.93</v>
      </c>
      <c r="F19" s="517">
        <v>71.41</v>
      </c>
      <c r="G19" s="628">
        <v>409</v>
      </c>
      <c r="H19" s="312"/>
      <c r="I19" s="312"/>
      <c r="J19" s="625"/>
      <c r="K19" s="617"/>
      <c r="L19" s="514"/>
      <c r="M19" s="618"/>
      <c r="N19" s="312"/>
      <c r="O19" s="87"/>
      <c r="P19" s="626"/>
      <c r="Q19" s="617" t="s">
        <v>1568</v>
      </c>
      <c r="R19" s="517">
        <v>-24.9</v>
      </c>
      <c r="S19" s="517">
        <v>-13.51</v>
      </c>
      <c r="T19" s="517">
        <v>-5.75</v>
      </c>
      <c r="U19" s="628">
        <v>-13.02</v>
      </c>
      <c r="V19" s="87"/>
      <c r="W19" s="87"/>
      <c r="X19" s="87"/>
      <c r="Y19" s="87"/>
      <c r="AD19" s="314"/>
    </row>
    <row r="20" spans="1:30" ht="19.5" customHeight="1" x14ac:dyDescent="0.2">
      <c r="A20" s="327"/>
      <c r="B20" s="617" t="s">
        <v>1557</v>
      </c>
      <c r="C20" s="517">
        <v>12.09</v>
      </c>
      <c r="D20" s="517">
        <v>3.57</v>
      </c>
      <c r="E20" s="517">
        <v>2.63</v>
      </c>
      <c r="F20" s="517">
        <v>52.54</v>
      </c>
      <c r="G20" s="628">
        <v>430</v>
      </c>
      <c r="H20" s="312"/>
      <c r="I20" s="312"/>
      <c r="J20" s="626">
        <v>1</v>
      </c>
      <c r="K20" s="627">
        <v>37.770000000000003</v>
      </c>
      <c r="L20" s="517">
        <v>-7.45</v>
      </c>
      <c r="M20" s="628">
        <v>-25.18</v>
      </c>
      <c r="N20" s="312"/>
      <c r="O20" s="87"/>
      <c r="P20" s="626"/>
      <c r="Q20" s="617" t="s">
        <v>1569</v>
      </c>
      <c r="R20" s="517">
        <v>-10.51</v>
      </c>
      <c r="S20" s="514"/>
      <c r="T20" s="517">
        <v>-3.44</v>
      </c>
      <c r="U20" s="628">
        <v>-7.22</v>
      </c>
      <c r="V20" s="87"/>
      <c r="W20" s="87"/>
      <c r="X20" s="87"/>
      <c r="Y20" s="87"/>
      <c r="AD20" s="314"/>
    </row>
    <row r="21" spans="1:30" ht="19.5" customHeight="1" x14ac:dyDescent="0.2">
      <c r="A21" s="327"/>
      <c r="B21" s="617" t="s">
        <v>1570</v>
      </c>
      <c r="C21" s="517">
        <v>11.8</v>
      </c>
      <c r="D21" s="517">
        <v>3.42</v>
      </c>
      <c r="E21" s="517">
        <v>2.5499999999999998</v>
      </c>
      <c r="F21" s="517">
        <v>51.19</v>
      </c>
      <c r="G21" s="628">
        <v>478</v>
      </c>
      <c r="H21" s="312"/>
      <c r="I21" s="312"/>
      <c r="J21" s="626">
        <v>2</v>
      </c>
      <c r="K21" s="627">
        <v>31.66</v>
      </c>
      <c r="L21" s="517">
        <v>-10.9</v>
      </c>
      <c r="M21" s="628">
        <v>-18</v>
      </c>
      <c r="N21" s="312"/>
      <c r="O21" s="87"/>
      <c r="P21" s="626"/>
      <c r="Q21" s="617" t="s">
        <v>1571</v>
      </c>
      <c r="R21" s="517">
        <v>-17.25</v>
      </c>
      <c r="S21" s="514"/>
      <c r="T21" s="517">
        <v>-6.68</v>
      </c>
      <c r="U21" s="628">
        <v>-10.14</v>
      </c>
      <c r="V21" s="87"/>
      <c r="W21" s="87"/>
      <c r="X21" s="87"/>
      <c r="Y21" s="87"/>
      <c r="AD21" s="314"/>
    </row>
    <row r="22" spans="1:30" ht="19.5" customHeight="1" x14ac:dyDescent="0.2">
      <c r="A22" s="327"/>
      <c r="B22" s="617" t="s">
        <v>1572</v>
      </c>
      <c r="C22" s="517">
        <v>16.48</v>
      </c>
      <c r="D22" s="517">
        <v>3.82</v>
      </c>
      <c r="E22" s="517">
        <v>2.86</v>
      </c>
      <c r="F22" s="517">
        <v>50.15</v>
      </c>
      <c r="G22" s="628">
        <v>523</v>
      </c>
      <c r="H22" s="312"/>
      <c r="I22" s="312"/>
      <c r="J22" s="626">
        <v>3</v>
      </c>
      <c r="K22" s="627">
        <v>31.08</v>
      </c>
      <c r="L22" s="517">
        <v>-13.42</v>
      </c>
      <c r="M22" s="628">
        <v>-24.59</v>
      </c>
      <c r="N22" s="312"/>
      <c r="O22" s="87"/>
      <c r="P22" s="626"/>
      <c r="Q22" s="632" t="s">
        <v>1573</v>
      </c>
      <c r="R22" s="633">
        <v>26.43</v>
      </c>
      <c r="S22" s="633">
        <v>6.81</v>
      </c>
      <c r="T22" s="633">
        <v>2.5299999999999998</v>
      </c>
      <c r="U22" s="634">
        <v>11.46</v>
      </c>
      <c r="V22" s="87"/>
      <c r="W22" s="87"/>
      <c r="X22" s="87"/>
      <c r="Y22" s="87"/>
      <c r="AD22" s="314"/>
    </row>
    <row r="23" spans="1:30" ht="19.5" customHeight="1" x14ac:dyDescent="0.2">
      <c r="A23" s="327"/>
      <c r="B23" s="617" t="s">
        <v>1574</v>
      </c>
      <c r="C23" s="517">
        <v>6.82</v>
      </c>
      <c r="D23" s="517">
        <v>2.61</v>
      </c>
      <c r="E23" s="517">
        <v>1.9</v>
      </c>
      <c r="F23" s="517">
        <v>54.87</v>
      </c>
      <c r="G23" s="628">
        <v>502</v>
      </c>
      <c r="H23" s="312"/>
      <c r="I23" s="312"/>
      <c r="J23" s="626">
        <v>4</v>
      </c>
      <c r="K23" s="627">
        <v>30.24</v>
      </c>
      <c r="L23" s="517">
        <v>-10.46</v>
      </c>
      <c r="M23" s="628">
        <v>-23.7</v>
      </c>
      <c r="N23" s="312"/>
      <c r="O23" s="87"/>
      <c r="P23" s="635"/>
      <c r="Q23" s="636" t="s">
        <v>1575</v>
      </c>
      <c r="R23" s="544">
        <v>29.78</v>
      </c>
      <c r="S23" s="526"/>
      <c r="T23" s="544">
        <v>13.73</v>
      </c>
      <c r="U23" s="637">
        <v>14.46</v>
      </c>
      <c r="V23" s="87"/>
      <c r="W23" s="87"/>
      <c r="X23" s="87"/>
      <c r="Y23" s="87"/>
      <c r="AD23" s="314"/>
    </row>
    <row r="24" spans="1:30" ht="19.5" customHeight="1" x14ac:dyDescent="0.2">
      <c r="A24" s="327"/>
      <c r="B24" s="617"/>
      <c r="C24" s="514"/>
      <c r="D24" s="514"/>
      <c r="E24" s="514"/>
      <c r="F24" s="514"/>
      <c r="G24" s="618"/>
      <c r="H24" s="312"/>
      <c r="I24" s="312"/>
      <c r="J24" s="626">
        <v>5</v>
      </c>
      <c r="K24" s="627">
        <v>43.07</v>
      </c>
      <c r="L24" s="517">
        <v>-8.8699999999999992</v>
      </c>
      <c r="M24" s="628">
        <v>-24.98</v>
      </c>
      <c r="N24" s="312"/>
      <c r="O24" s="87"/>
      <c r="P24" s="626"/>
      <c r="Q24" s="617"/>
      <c r="R24" s="514"/>
      <c r="S24" s="514"/>
      <c r="T24" s="514"/>
      <c r="U24" s="618"/>
      <c r="V24" s="87"/>
      <c r="W24" s="87"/>
      <c r="X24" s="87"/>
      <c r="Y24" s="87"/>
      <c r="AD24" s="314"/>
    </row>
    <row r="25" spans="1:30" ht="19.5" customHeight="1" x14ac:dyDescent="0.2">
      <c r="A25" s="641">
        <v>3</v>
      </c>
      <c r="B25" s="642"/>
      <c r="C25" s="523"/>
      <c r="D25" s="523"/>
      <c r="E25" s="523"/>
      <c r="F25" s="523"/>
      <c r="G25" s="643"/>
      <c r="H25" s="312"/>
      <c r="I25" s="312"/>
      <c r="J25" s="626">
        <v>6</v>
      </c>
      <c r="K25" s="627">
        <v>45.03</v>
      </c>
      <c r="L25" s="517">
        <v>-9.74</v>
      </c>
      <c r="M25" s="628">
        <v>-18.66</v>
      </c>
      <c r="N25" s="312"/>
      <c r="O25" s="87"/>
      <c r="P25" s="626">
        <v>3</v>
      </c>
      <c r="Q25" s="617" t="s">
        <v>1567</v>
      </c>
      <c r="R25" s="517">
        <v>-8.56</v>
      </c>
      <c r="S25" s="517">
        <v>-8.5299999999999994</v>
      </c>
      <c r="T25" s="517">
        <v>-12.76</v>
      </c>
      <c r="U25" s="628">
        <v>-14.47</v>
      </c>
      <c r="V25" s="87"/>
      <c r="W25" s="87"/>
      <c r="X25" s="87"/>
      <c r="Y25" s="87"/>
      <c r="AD25" s="314"/>
    </row>
    <row r="26" spans="1:30" ht="19.5" customHeight="1" x14ac:dyDescent="0.2">
      <c r="A26" s="327"/>
      <c r="B26" s="617" t="s">
        <v>1556</v>
      </c>
      <c r="C26" s="517">
        <v>17.43</v>
      </c>
      <c r="D26" s="517">
        <v>3.38</v>
      </c>
      <c r="E26" s="517">
        <v>1.95</v>
      </c>
      <c r="F26" s="517">
        <v>74.42</v>
      </c>
      <c r="G26" s="628">
        <v>501</v>
      </c>
      <c r="H26" s="312"/>
      <c r="I26" s="312"/>
      <c r="J26" s="644">
        <v>7</v>
      </c>
      <c r="K26" s="645">
        <v>29.86</v>
      </c>
      <c r="L26" s="556"/>
      <c r="M26" s="631"/>
      <c r="N26" s="312"/>
      <c r="O26" s="87"/>
      <c r="P26" s="625"/>
      <c r="Q26" s="617" t="s">
        <v>1568</v>
      </c>
      <c r="R26" s="517">
        <v>-22.07</v>
      </c>
      <c r="S26" s="517">
        <v>-12.14</v>
      </c>
      <c r="T26" s="517">
        <v>-20</v>
      </c>
      <c r="U26" s="628">
        <v>-20.079999999999998</v>
      </c>
      <c r="V26" s="87"/>
      <c r="W26" s="87"/>
      <c r="X26" s="87"/>
      <c r="Y26" s="87"/>
      <c r="AD26" s="314"/>
    </row>
    <row r="27" spans="1:30" ht="19.5" customHeight="1" x14ac:dyDescent="0.2">
      <c r="A27" s="327"/>
      <c r="B27" s="617" t="s">
        <v>1557</v>
      </c>
      <c r="C27" s="517">
        <v>16.04</v>
      </c>
      <c r="D27" s="517">
        <v>3.54</v>
      </c>
      <c r="E27" s="517">
        <v>2.35</v>
      </c>
      <c r="F27" s="517">
        <v>63.14</v>
      </c>
      <c r="G27" s="628">
        <v>486</v>
      </c>
      <c r="H27" s="312"/>
      <c r="I27" s="312"/>
      <c r="J27" s="312"/>
      <c r="K27" s="312"/>
      <c r="L27" s="312"/>
      <c r="M27" s="312"/>
      <c r="N27" s="312"/>
      <c r="O27" s="87"/>
      <c r="P27" s="625"/>
      <c r="Q27" s="617" t="s">
        <v>1569</v>
      </c>
      <c r="R27" s="517">
        <v>-16.690000000000001</v>
      </c>
      <c r="S27" s="517">
        <v>-7.33</v>
      </c>
      <c r="T27" s="517">
        <v>-3.13</v>
      </c>
      <c r="U27" s="628">
        <v>-8.68</v>
      </c>
      <c r="V27" s="87"/>
      <c r="W27" s="87"/>
      <c r="X27" s="87"/>
      <c r="Y27" s="87"/>
      <c r="AD27" s="314"/>
    </row>
    <row r="28" spans="1:30" ht="19.5" customHeight="1" thickBot="1" x14ac:dyDescent="0.25">
      <c r="A28" s="327"/>
      <c r="B28" s="617" t="s">
        <v>1570</v>
      </c>
      <c r="C28" s="517">
        <v>19.079999999999998</v>
      </c>
      <c r="D28" s="517">
        <v>3.88</v>
      </c>
      <c r="E28" s="517">
        <v>2.82</v>
      </c>
      <c r="F28" s="517">
        <v>54.08</v>
      </c>
      <c r="G28" s="628">
        <v>540</v>
      </c>
      <c r="H28" s="312"/>
      <c r="I28" s="312"/>
      <c r="J28" s="312"/>
      <c r="K28" s="312"/>
      <c r="L28" s="312"/>
      <c r="M28" s="312"/>
      <c r="N28" s="312"/>
      <c r="O28" s="312"/>
      <c r="P28" s="327"/>
      <c r="Q28" s="617" t="s">
        <v>1571</v>
      </c>
      <c r="R28" s="517">
        <v>-21.69</v>
      </c>
      <c r="S28" s="517">
        <v>-9.36</v>
      </c>
      <c r="T28" s="517">
        <v>-4.6100000000000003</v>
      </c>
      <c r="U28" s="628">
        <v>-12.53</v>
      </c>
      <c r="V28" s="87"/>
      <c r="W28" s="87"/>
      <c r="X28" s="87"/>
      <c r="Y28" s="87"/>
      <c r="AD28" s="314"/>
    </row>
    <row r="29" spans="1:30" ht="19.5" customHeight="1" thickBot="1" x14ac:dyDescent="0.25">
      <c r="A29" s="327"/>
      <c r="B29" s="617" t="s">
        <v>1572</v>
      </c>
      <c r="C29" s="517">
        <v>18.3</v>
      </c>
      <c r="D29" s="517">
        <v>3.81</v>
      </c>
      <c r="E29" s="517">
        <v>2.75</v>
      </c>
      <c r="F29" s="517">
        <v>54.81</v>
      </c>
      <c r="G29" s="628">
        <v>534</v>
      </c>
      <c r="H29" s="312"/>
      <c r="I29" s="312"/>
      <c r="J29" s="1195" t="s">
        <v>2290</v>
      </c>
      <c r="K29" s="1196"/>
      <c r="L29" s="1031" t="s">
        <v>2108</v>
      </c>
      <c r="M29" s="312"/>
      <c r="N29" s="312"/>
      <c r="O29" s="312"/>
      <c r="P29" s="327"/>
      <c r="Q29" s="632" t="s">
        <v>1573</v>
      </c>
      <c r="R29" s="633">
        <v>36.33</v>
      </c>
      <c r="S29" s="633">
        <v>13.41</v>
      </c>
      <c r="T29" s="633">
        <v>14.25</v>
      </c>
      <c r="U29" s="634">
        <v>15.51</v>
      </c>
      <c r="V29" s="87"/>
      <c r="W29" s="87"/>
      <c r="X29" s="87"/>
      <c r="Y29" s="87"/>
      <c r="AD29" s="314"/>
    </row>
    <row r="30" spans="1:30" ht="19.5" customHeight="1" thickBot="1" x14ac:dyDescent="0.25">
      <c r="A30" s="327"/>
      <c r="B30" s="617" t="s">
        <v>1574</v>
      </c>
      <c r="C30" s="517">
        <v>19.88</v>
      </c>
      <c r="D30" s="517">
        <v>4.22</v>
      </c>
      <c r="E30" s="517">
        <v>3.25</v>
      </c>
      <c r="F30" s="517">
        <v>46.43</v>
      </c>
      <c r="G30" s="628">
        <v>538</v>
      </c>
      <c r="H30" s="312"/>
      <c r="I30" s="312"/>
      <c r="J30" s="1036" t="s">
        <v>2105</v>
      </c>
      <c r="K30" s="1037" t="s">
        <v>2149</v>
      </c>
      <c r="L30" s="1019" t="s">
        <v>2199</v>
      </c>
      <c r="M30" s="312"/>
      <c r="N30" s="312"/>
      <c r="O30" s="312"/>
      <c r="P30" s="327"/>
      <c r="Q30" s="617" t="s">
        <v>1575</v>
      </c>
      <c r="R30" s="517">
        <v>36.909999999999997</v>
      </c>
      <c r="S30" s="517">
        <v>11.23</v>
      </c>
      <c r="T30" s="517">
        <v>8.36</v>
      </c>
      <c r="U30" s="628">
        <v>17.84</v>
      </c>
      <c r="V30" s="87"/>
      <c r="W30" s="87"/>
      <c r="X30" s="87"/>
      <c r="Y30" s="87"/>
      <c r="AD30" s="314"/>
    </row>
    <row r="31" spans="1:30" ht="19.5" customHeight="1" thickBot="1" x14ac:dyDescent="0.25">
      <c r="A31" s="425"/>
      <c r="B31" s="636"/>
      <c r="C31" s="526"/>
      <c r="D31" s="526"/>
      <c r="E31" s="526"/>
      <c r="F31" s="526"/>
      <c r="G31" s="639"/>
      <c r="H31" s="61"/>
      <c r="I31" s="61"/>
      <c r="J31" s="1012"/>
      <c r="K31" s="1013"/>
      <c r="L31" s="1030"/>
      <c r="M31" s="61"/>
      <c r="N31" s="61"/>
      <c r="O31" s="61"/>
      <c r="P31" s="629"/>
      <c r="Q31" s="630" t="s">
        <v>1575</v>
      </c>
      <c r="R31" s="555">
        <v>38.93</v>
      </c>
      <c r="S31" s="555">
        <v>27.93</v>
      </c>
      <c r="T31" s="555">
        <v>33.840000000000003</v>
      </c>
      <c r="U31" s="646">
        <v>36.659999999999997</v>
      </c>
      <c r="V31" s="87"/>
      <c r="W31" s="87"/>
      <c r="X31" s="87"/>
      <c r="Y31" s="87"/>
      <c r="AD31" s="314"/>
    </row>
    <row r="32" spans="1:30" ht="19.5" customHeight="1" x14ac:dyDescent="0.2">
      <c r="A32" s="626">
        <v>4</v>
      </c>
      <c r="B32" s="617"/>
      <c r="C32" s="647"/>
      <c r="D32" s="647"/>
      <c r="E32" s="647"/>
      <c r="F32" s="647"/>
      <c r="G32" s="648"/>
      <c r="H32" s="312"/>
      <c r="I32" s="61"/>
      <c r="J32" s="1012"/>
      <c r="K32" s="1038"/>
      <c r="L32" s="1030"/>
      <c r="M32" s="61"/>
      <c r="N32" s="61"/>
      <c r="O32" s="61"/>
      <c r="P32" s="327"/>
      <c r="Q32" s="617"/>
      <c r="R32" s="514"/>
      <c r="S32" s="514"/>
      <c r="T32" s="514"/>
      <c r="U32" s="618"/>
      <c r="V32" s="87"/>
      <c r="W32" s="87"/>
      <c r="X32" s="87"/>
      <c r="Y32" s="87"/>
      <c r="AA32" s="314"/>
      <c r="AB32" s="8"/>
      <c r="AC32" s="8"/>
      <c r="AD32" s="314"/>
    </row>
    <row r="33" spans="1:30" ht="19.5" customHeight="1" thickBot="1" x14ac:dyDescent="0.25">
      <c r="A33" s="462"/>
      <c r="B33" s="617" t="s">
        <v>1556</v>
      </c>
      <c r="C33" s="517">
        <v>15.5</v>
      </c>
      <c r="D33" s="517">
        <v>3.35</v>
      </c>
      <c r="E33" s="517">
        <v>1.92</v>
      </c>
      <c r="F33" s="517">
        <v>74.819999999999993</v>
      </c>
      <c r="G33" s="628">
        <v>451</v>
      </c>
      <c r="H33" s="312"/>
      <c r="I33" s="61"/>
      <c r="J33" s="1012"/>
      <c r="K33" s="1038"/>
      <c r="L33" s="1030"/>
      <c r="M33" s="61"/>
      <c r="N33" s="61"/>
      <c r="O33" s="87"/>
      <c r="P33" s="318"/>
      <c r="Q33" s="619"/>
      <c r="R33" s="620"/>
      <c r="S33" s="620"/>
      <c r="T33" s="620"/>
      <c r="U33" s="621"/>
      <c r="V33" s="87"/>
      <c r="W33" s="87"/>
      <c r="X33" s="87"/>
      <c r="Y33" s="87"/>
      <c r="AA33" s="314"/>
      <c r="AB33" s="8"/>
      <c r="AC33" s="8"/>
      <c r="AD33" s="314"/>
    </row>
    <row r="34" spans="1:30" ht="19.5" customHeight="1" thickTop="1" thickBot="1" x14ac:dyDescent="0.25">
      <c r="A34" s="462"/>
      <c r="B34" s="617" t="s">
        <v>1557</v>
      </c>
      <c r="C34" s="517">
        <v>18.86</v>
      </c>
      <c r="D34" s="517">
        <v>3.71</v>
      </c>
      <c r="E34" s="517">
        <v>2.5099999999999998</v>
      </c>
      <c r="F34" s="517">
        <v>61.28</v>
      </c>
      <c r="G34" s="628">
        <v>526</v>
      </c>
      <c r="H34" s="312"/>
      <c r="I34" s="61"/>
      <c r="J34" s="1012"/>
      <c r="K34" s="1038"/>
      <c r="L34" s="1030"/>
      <c r="M34" s="61"/>
      <c r="N34" s="61"/>
      <c r="O34" s="61"/>
      <c r="P34" s="334" t="s">
        <v>1515</v>
      </c>
      <c r="Q34" s="619"/>
      <c r="R34" s="620"/>
      <c r="S34" s="620"/>
      <c r="T34" s="514"/>
      <c r="U34" s="621"/>
      <c r="V34" s="87"/>
      <c r="W34" s="87"/>
      <c r="X34" s="87"/>
      <c r="Y34" s="87"/>
      <c r="AA34" s="314"/>
      <c r="AB34" s="8"/>
      <c r="AC34" s="8"/>
      <c r="AD34" s="314"/>
    </row>
    <row r="35" spans="1:30" ht="19.5" customHeight="1" thickTop="1" x14ac:dyDescent="0.2">
      <c r="A35" s="462"/>
      <c r="B35" s="617" t="s">
        <v>1570</v>
      </c>
      <c r="C35" s="517">
        <v>11.96</v>
      </c>
      <c r="D35" s="517">
        <v>3.3</v>
      </c>
      <c r="E35" s="517">
        <v>2.33</v>
      </c>
      <c r="F35" s="517">
        <v>57.51</v>
      </c>
      <c r="G35" s="628">
        <v>470</v>
      </c>
      <c r="H35" s="312"/>
      <c r="I35" s="61"/>
      <c r="J35" s="1012"/>
      <c r="K35" s="1038"/>
      <c r="L35" s="1030"/>
      <c r="M35" s="61"/>
      <c r="N35" s="61"/>
      <c r="O35" s="61"/>
      <c r="P35" s="327"/>
      <c r="Q35" s="619"/>
      <c r="R35" s="620"/>
      <c r="S35" s="620"/>
      <c r="T35" s="514"/>
      <c r="U35" s="621"/>
      <c r="V35" s="87"/>
      <c r="W35" s="87"/>
      <c r="X35" s="87"/>
      <c r="Y35" s="87"/>
      <c r="AA35" s="314"/>
      <c r="AB35" s="8"/>
      <c r="AC35" s="8"/>
      <c r="AD35" s="314"/>
    </row>
    <row r="36" spans="1:30" ht="19.5" customHeight="1" x14ac:dyDescent="0.2">
      <c r="A36" s="462"/>
      <c r="B36" s="617" t="s">
        <v>1572</v>
      </c>
      <c r="C36" s="517">
        <v>17.18</v>
      </c>
      <c r="D36" s="517">
        <v>3.77</v>
      </c>
      <c r="E36" s="517">
        <v>2.77</v>
      </c>
      <c r="F36" s="517">
        <v>52.41</v>
      </c>
      <c r="G36" s="628">
        <v>540</v>
      </c>
      <c r="H36" s="312"/>
      <c r="I36" s="61"/>
      <c r="J36" s="61"/>
      <c r="K36" s="61"/>
      <c r="L36" s="61"/>
      <c r="M36" s="61"/>
      <c r="N36" s="61"/>
      <c r="O36" s="61"/>
      <c r="P36" s="626">
        <v>1</v>
      </c>
      <c r="Q36" s="617" t="s">
        <v>1567</v>
      </c>
      <c r="R36" s="517">
        <v>-15.8</v>
      </c>
      <c r="S36" s="517">
        <v>-5.87</v>
      </c>
      <c r="T36" s="517">
        <v>-10</v>
      </c>
      <c r="U36" s="628">
        <v>-15.43</v>
      </c>
      <c r="V36" s="87"/>
      <c r="W36" s="87"/>
      <c r="X36" s="87"/>
      <c r="Y36" s="87"/>
      <c r="AA36" s="316"/>
      <c r="AB36" s="8"/>
      <c r="AC36" s="8"/>
      <c r="AD36" s="314"/>
    </row>
    <row r="37" spans="1:30" ht="19.5" customHeight="1" x14ac:dyDescent="0.2">
      <c r="A37" s="462"/>
      <c r="B37" s="617" t="s">
        <v>1574</v>
      </c>
      <c r="C37" s="517">
        <v>13.42</v>
      </c>
      <c r="D37" s="517">
        <v>3.46</v>
      </c>
      <c r="E37" s="517">
        <v>2.56</v>
      </c>
      <c r="F37" s="517">
        <v>52.13</v>
      </c>
      <c r="G37" s="628">
        <v>505</v>
      </c>
      <c r="H37" s="312"/>
      <c r="I37" s="61"/>
      <c r="J37" s="61"/>
      <c r="K37" s="61"/>
      <c r="L37" s="61"/>
      <c r="M37" s="61"/>
      <c r="N37" s="61"/>
      <c r="O37" s="61"/>
      <c r="P37" s="626"/>
      <c r="Q37" s="617" t="s">
        <v>1568</v>
      </c>
      <c r="R37" s="517">
        <v>-27.76</v>
      </c>
      <c r="S37" s="517">
        <v>-9.19</v>
      </c>
      <c r="T37" s="517">
        <v>-18.82</v>
      </c>
      <c r="U37" s="628">
        <v>-24.04</v>
      </c>
      <c r="V37" s="87"/>
      <c r="W37" s="87"/>
      <c r="X37" s="87"/>
      <c r="Y37" s="87"/>
      <c r="AA37" s="314"/>
      <c r="AB37" s="8"/>
      <c r="AC37" s="8"/>
      <c r="AD37" s="314"/>
    </row>
    <row r="38" spans="1:30" ht="19.5" customHeight="1" x14ac:dyDescent="0.2">
      <c r="A38" s="508"/>
      <c r="B38" s="630"/>
      <c r="C38" s="556"/>
      <c r="D38" s="556"/>
      <c r="E38" s="556"/>
      <c r="F38" s="556"/>
      <c r="G38" s="631"/>
      <c r="H38" s="61"/>
      <c r="I38" s="61"/>
      <c r="J38" s="61"/>
      <c r="K38" s="61"/>
      <c r="L38" s="61"/>
      <c r="M38" s="61"/>
      <c r="N38" s="61"/>
      <c r="O38" s="61"/>
      <c r="P38" s="626"/>
      <c r="Q38" s="617"/>
      <c r="R38" s="517"/>
      <c r="S38" s="517"/>
      <c r="T38" s="517"/>
      <c r="U38" s="628"/>
      <c r="V38" s="87"/>
      <c r="W38" s="87"/>
      <c r="X38" s="87"/>
      <c r="Y38" s="87"/>
      <c r="AA38" s="314"/>
      <c r="AB38" s="8"/>
      <c r="AC38" s="8"/>
      <c r="AD38" s="314"/>
    </row>
    <row r="39" spans="1:30" ht="19.5" customHeight="1" x14ac:dyDescent="0.2">
      <c r="A39" s="462"/>
      <c r="B39" s="649"/>
      <c r="C39" s="647"/>
      <c r="D39" s="647"/>
      <c r="E39" s="647"/>
      <c r="F39" s="647"/>
      <c r="G39" s="648"/>
      <c r="H39" s="61"/>
      <c r="I39" s="61"/>
      <c r="J39" s="61"/>
      <c r="K39" s="61"/>
      <c r="L39" s="61"/>
      <c r="M39" s="61"/>
      <c r="N39" s="61"/>
      <c r="O39" s="61"/>
      <c r="P39" s="626"/>
      <c r="Q39" s="617" t="s">
        <v>1569</v>
      </c>
      <c r="R39" s="517">
        <v>-11.03</v>
      </c>
      <c r="S39" s="517">
        <v>-3.79</v>
      </c>
      <c r="T39" s="517">
        <v>-7.32</v>
      </c>
      <c r="U39" s="628">
        <v>-6.25</v>
      </c>
      <c r="V39" s="87"/>
      <c r="W39" s="87"/>
      <c r="X39" s="87"/>
      <c r="Y39" s="87"/>
      <c r="AA39" s="314"/>
      <c r="AB39" s="8"/>
      <c r="AC39" s="8"/>
      <c r="AD39" s="314"/>
    </row>
    <row r="40" spans="1:30" ht="19.5" customHeight="1" x14ac:dyDescent="0.2">
      <c r="A40" s="334" t="s">
        <v>1515</v>
      </c>
      <c r="B40" s="649"/>
      <c r="C40" s="647"/>
      <c r="D40" s="647"/>
      <c r="E40" s="647"/>
      <c r="F40" s="647"/>
      <c r="G40" s="648"/>
      <c r="H40" s="61"/>
      <c r="I40" s="61"/>
      <c r="J40" s="61"/>
      <c r="K40" s="61"/>
      <c r="L40" s="61"/>
      <c r="M40" s="61"/>
      <c r="N40" s="61"/>
      <c r="O40" s="61"/>
      <c r="P40" s="626"/>
      <c r="Q40" s="617" t="s">
        <v>1571</v>
      </c>
      <c r="R40" s="517">
        <v>-21.78</v>
      </c>
      <c r="S40" s="517">
        <v>-5.29</v>
      </c>
      <c r="T40" s="517">
        <v>-9.06</v>
      </c>
      <c r="U40" s="628">
        <v>-10.28</v>
      </c>
      <c r="V40" s="87"/>
      <c r="W40" s="87"/>
      <c r="X40" s="87"/>
      <c r="Y40" s="87"/>
      <c r="AA40" s="314"/>
      <c r="AB40" s="8"/>
      <c r="AC40" s="8"/>
      <c r="AD40" s="314"/>
    </row>
    <row r="41" spans="1:30" ht="19.5" customHeight="1" x14ac:dyDescent="0.2">
      <c r="A41" s="626"/>
      <c r="B41" s="649"/>
      <c r="C41" s="647"/>
      <c r="D41" s="647"/>
      <c r="E41" s="647"/>
      <c r="F41" s="647"/>
      <c r="G41" s="648"/>
      <c r="H41" s="61"/>
      <c r="I41" s="61"/>
      <c r="J41" s="61"/>
      <c r="K41" s="61"/>
      <c r="L41" s="61"/>
      <c r="M41" s="61"/>
      <c r="N41" s="61"/>
      <c r="O41" s="61"/>
      <c r="P41" s="626"/>
      <c r="Q41" s="632" t="s">
        <v>1573</v>
      </c>
      <c r="R41" s="633">
        <v>45.28</v>
      </c>
      <c r="S41" s="633">
        <v>6.75</v>
      </c>
      <c r="T41" s="633">
        <v>31.45</v>
      </c>
      <c r="U41" s="634">
        <v>34.08</v>
      </c>
      <c r="V41" s="87"/>
      <c r="W41" s="87"/>
      <c r="X41" s="87"/>
      <c r="Y41" s="87"/>
      <c r="AA41" s="314"/>
      <c r="AB41" s="8"/>
      <c r="AC41" s="8"/>
      <c r="AD41" s="314"/>
    </row>
    <row r="42" spans="1:30" ht="19.5" customHeight="1" x14ac:dyDescent="0.2">
      <c r="A42" s="626">
        <v>1</v>
      </c>
      <c r="B42" s="649"/>
      <c r="C42" s="647"/>
      <c r="D42" s="647"/>
      <c r="E42" s="647"/>
      <c r="F42" s="647"/>
      <c r="G42" s="648"/>
      <c r="H42" s="312"/>
      <c r="I42" s="61"/>
      <c r="J42" s="61"/>
      <c r="K42" s="61"/>
      <c r="L42" s="61"/>
      <c r="M42" s="61"/>
      <c r="N42" s="61"/>
      <c r="O42" s="61"/>
      <c r="P42" s="635"/>
      <c r="Q42" s="636" t="s">
        <v>1575</v>
      </c>
      <c r="R42" s="544">
        <v>33.01</v>
      </c>
      <c r="S42" s="544">
        <v>14.22</v>
      </c>
      <c r="T42" s="544">
        <v>16.41</v>
      </c>
      <c r="U42" s="637">
        <v>27.08</v>
      </c>
      <c r="V42" s="87"/>
      <c r="W42" s="87"/>
      <c r="X42" s="87"/>
      <c r="Y42" s="87"/>
      <c r="AA42" s="314"/>
      <c r="AB42" s="8"/>
      <c r="AC42" s="8"/>
      <c r="AD42" s="314"/>
    </row>
    <row r="43" spans="1:30" ht="19.5" customHeight="1" x14ac:dyDescent="0.2">
      <c r="A43" s="626"/>
      <c r="B43" s="617" t="s">
        <v>1556</v>
      </c>
      <c r="C43" s="517">
        <v>12.89</v>
      </c>
      <c r="D43" s="517">
        <v>3.41</v>
      </c>
      <c r="E43" s="517">
        <v>2.08</v>
      </c>
      <c r="F43" s="517">
        <v>70.599999999999994</v>
      </c>
      <c r="G43" s="628">
        <v>381</v>
      </c>
      <c r="H43" s="312"/>
      <c r="I43" s="61"/>
      <c r="J43" s="61"/>
      <c r="K43" s="61"/>
      <c r="L43" s="61"/>
      <c r="M43" s="61"/>
      <c r="N43" s="61"/>
      <c r="O43" s="61"/>
      <c r="P43" s="626"/>
      <c r="Q43" s="617"/>
      <c r="R43" s="514"/>
      <c r="S43" s="514"/>
      <c r="T43" s="514"/>
      <c r="U43" s="618"/>
      <c r="V43" s="87"/>
      <c r="W43" s="87"/>
      <c r="X43" s="87"/>
      <c r="Y43" s="87"/>
      <c r="AA43" s="316"/>
      <c r="AB43" s="8"/>
      <c r="AC43" s="8"/>
      <c r="AD43" s="314"/>
    </row>
    <row r="44" spans="1:30" ht="19.5" customHeight="1" x14ac:dyDescent="0.2">
      <c r="A44" s="626"/>
      <c r="B44" s="617" t="s">
        <v>1557</v>
      </c>
      <c r="C44" s="517">
        <v>11.03</v>
      </c>
      <c r="D44" s="517">
        <v>3.27</v>
      </c>
      <c r="E44" s="517">
        <v>2.2999999999999998</v>
      </c>
      <c r="F44" s="517">
        <v>58.07</v>
      </c>
      <c r="G44" s="628">
        <v>440</v>
      </c>
      <c r="H44" s="312"/>
      <c r="I44" s="61"/>
      <c r="J44" s="61"/>
      <c r="K44" s="61"/>
      <c r="L44" s="61"/>
      <c r="M44" s="61"/>
      <c r="N44" s="61"/>
      <c r="O44" s="61"/>
      <c r="P44" s="626">
        <v>2</v>
      </c>
      <c r="Q44" s="617" t="s">
        <v>1567</v>
      </c>
      <c r="R44" s="517">
        <v>-17.22</v>
      </c>
      <c r="S44" s="517">
        <v>-15.16</v>
      </c>
      <c r="T44" s="517">
        <v>-16.39</v>
      </c>
      <c r="U44" s="628">
        <v>-17.36</v>
      </c>
      <c r="V44" s="87"/>
      <c r="W44" s="87"/>
      <c r="X44" s="87"/>
      <c r="Y44" s="87"/>
      <c r="AA44" s="314"/>
      <c r="AB44" s="8"/>
      <c r="AC44" s="8"/>
      <c r="AD44" s="314"/>
    </row>
    <row r="45" spans="1:30" ht="19.5" customHeight="1" x14ac:dyDescent="0.2">
      <c r="A45" s="626"/>
      <c r="B45" s="617" t="s">
        <v>1570</v>
      </c>
      <c r="C45" s="517">
        <v>19.43</v>
      </c>
      <c r="D45" s="517">
        <v>3.65</v>
      </c>
      <c r="E45" s="517">
        <v>2.27</v>
      </c>
      <c r="F45" s="517">
        <v>68.58</v>
      </c>
      <c r="G45" s="628">
        <v>504</v>
      </c>
      <c r="H45" s="312"/>
      <c r="I45" s="61"/>
      <c r="J45" s="61"/>
      <c r="K45" s="61"/>
      <c r="L45" s="61"/>
      <c r="M45" s="61"/>
      <c r="N45" s="61"/>
      <c r="O45" s="61"/>
      <c r="P45" s="626"/>
      <c r="Q45" s="617" t="s">
        <v>1568</v>
      </c>
      <c r="R45" s="517">
        <v>-26.07</v>
      </c>
      <c r="S45" s="517">
        <v>-21.41</v>
      </c>
      <c r="T45" s="517">
        <v>-25.27</v>
      </c>
      <c r="U45" s="628">
        <v>-26.68</v>
      </c>
      <c r="V45" s="87"/>
      <c r="W45" s="87"/>
      <c r="X45" s="87"/>
      <c r="Y45" s="87"/>
      <c r="AA45" s="314"/>
      <c r="AB45" s="8"/>
      <c r="AC45" s="8"/>
      <c r="AD45" s="314"/>
    </row>
    <row r="46" spans="1:30" ht="19.5" customHeight="1" x14ac:dyDescent="0.2">
      <c r="A46" s="626"/>
      <c r="B46" s="617" t="s">
        <v>1572</v>
      </c>
      <c r="C46" s="517">
        <v>10.52</v>
      </c>
      <c r="D46" s="517">
        <v>3.05</v>
      </c>
      <c r="E46" s="517">
        <v>1.97</v>
      </c>
      <c r="F46" s="517">
        <v>66.52</v>
      </c>
      <c r="G46" s="628">
        <v>434</v>
      </c>
      <c r="H46" s="312"/>
      <c r="I46" s="61"/>
      <c r="J46" s="61"/>
      <c r="K46" s="61"/>
      <c r="L46" s="61"/>
      <c r="M46" s="61"/>
      <c r="N46" s="61"/>
      <c r="O46" s="61"/>
      <c r="P46" s="626"/>
      <c r="Q46" s="617" t="s">
        <v>1569</v>
      </c>
      <c r="R46" s="517">
        <v>-14.52</v>
      </c>
      <c r="S46" s="517">
        <v>-9.49</v>
      </c>
      <c r="T46" s="517">
        <v>-3.46</v>
      </c>
      <c r="U46" s="628">
        <v>-10.3</v>
      </c>
      <c r="V46" s="87"/>
      <c r="W46" s="87"/>
      <c r="X46" s="87"/>
      <c r="Y46" s="87"/>
      <c r="AA46" s="314"/>
      <c r="AB46" s="8"/>
      <c r="AC46" s="8"/>
      <c r="AD46" s="314"/>
    </row>
    <row r="47" spans="1:30" ht="19.5" customHeight="1" x14ac:dyDescent="0.2">
      <c r="A47" s="626"/>
      <c r="B47" s="617" t="s">
        <v>1574</v>
      </c>
      <c r="C47" s="517">
        <v>13.72</v>
      </c>
      <c r="D47" s="517">
        <v>3.2</v>
      </c>
      <c r="E47" s="517">
        <v>2.08</v>
      </c>
      <c r="F47" s="517">
        <v>65.7</v>
      </c>
      <c r="G47" s="628">
        <v>510</v>
      </c>
      <c r="H47" s="312"/>
      <c r="I47" s="61"/>
      <c r="J47" s="61"/>
      <c r="K47" s="61"/>
      <c r="L47" s="61"/>
      <c r="M47" s="61"/>
      <c r="N47" s="61"/>
      <c r="O47" s="61"/>
      <c r="P47" s="626"/>
      <c r="Q47" s="617" t="s">
        <v>1571</v>
      </c>
      <c r="R47" s="517">
        <v>-21.07</v>
      </c>
      <c r="S47" s="517">
        <v>-18.64</v>
      </c>
      <c r="T47" s="517">
        <v>-4.99</v>
      </c>
      <c r="U47" s="628">
        <v>-15.29</v>
      </c>
      <c r="V47" s="87"/>
      <c r="W47" s="87"/>
      <c r="X47" s="87"/>
      <c r="Y47" s="87"/>
      <c r="AA47" s="314"/>
      <c r="AB47" s="8"/>
      <c r="AC47" s="8"/>
      <c r="AD47" s="314"/>
    </row>
    <row r="48" spans="1:30" ht="19.5" customHeight="1" x14ac:dyDescent="0.2">
      <c r="A48" s="635"/>
      <c r="B48" s="650"/>
      <c r="C48" s="526"/>
      <c r="D48" s="526"/>
      <c r="E48" s="526"/>
      <c r="F48" s="526"/>
      <c r="G48" s="639"/>
      <c r="H48" s="312"/>
      <c r="I48" s="61"/>
      <c r="J48" s="61"/>
      <c r="K48" s="61"/>
      <c r="L48" s="61"/>
      <c r="M48" s="61"/>
      <c r="N48" s="61"/>
      <c r="O48" s="61"/>
      <c r="P48" s="626"/>
      <c r="Q48" s="632" t="s">
        <v>1573</v>
      </c>
      <c r="R48" s="633">
        <v>37.99</v>
      </c>
      <c r="S48" s="633">
        <v>15.31</v>
      </c>
      <c r="T48" s="633">
        <v>22.08</v>
      </c>
      <c r="U48" s="634">
        <v>35.25</v>
      </c>
      <c r="V48" s="87"/>
      <c r="W48" s="87"/>
      <c r="X48" s="87"/>
      <c r="Y48" s="87"/>
      <c r="AA48" s="314"/>
      <c r="AB48" s="8"/>
      <c r="AC48" s="8"/>
      <c r="AD48" s="314"/>
    </row>
    <row r="49" spans="1:30" ht="19.5" customHeight="1" x14ac:dyDescent="0.2">
      <c r="A49" s="626">
        <v>2</v>
      </c>
      <c r="B49" s="649"/>
      <c r="C49" s="514"/>
      <c r="D49" s="514"/>
      <c r="E49" s="514"/>
      <c r="F49" s="514"/>
      <c r="G49" s="618"/>
      <c r="H49" s="312"/>
      <c r="I49" s="61"/>
      <c r="J49" s="61"/>
      <c r="K49" s="61"/>
      <c r="L49" s="61"/>
      <c r="M49" s="61"/>
      <c r="N49" s="61"/>
      <c r="O49" s="61"/>
      <c r="P49" s="635"/>
      <c r="Q49" s="636" t="s">
        <v>1575</v>
      </c>
      <c r="R49" s="544">
        <v>42.24</v>
      </c>
      <c r="S49" s="544">
        <v>18.239999999999998</v>
      </c>
      <c r="T49" s="544">
        <v>32.56</v>
      </c>
      <c r="U49" s="637">
        <v>44.02</v>
      </c>
      <c r="V49" s="87"/>
      <c r="W49" s="87"/>
      <c r="X49" s="87"/>
      <c r="Y49" s="87"/>
      <c r="AA49" s="314"/>
      <c r="AB49" s="8"/>
      <c r="AC49" s="8"/>
      <c r="AD49" s="314"/>
    </row>
    <row r="50" spans="1:30" ht="19.5" customHeight="1" x14ac:dyDescent="0.2">
      <c r="A50" s="626"/>
      <c r="B50" s="617" t="s">
        <v>1556</v>
      </c>
      <c r="C50" s="517">
        <v>25.77</v>
      </c>
      <c r="D50" s="517">
        <v>4.4000000000000004</v>
      </c>
      <c r="E50" s="517">
        <v>2.88</v>
      </c>
      <c r="F50" s="517">
        <v>63.87</v>
      </c>
      <c r="G50" s="628">
        <v>460</v>
      </c>
      <c r="H50" s="312"/>
      <c r="I50" s="61"/>
      <c r="J50" s="61"/>
      <c r="K50" s="61"/>
      <c r="L50" s="61"/>
      <c r="M50" s="61"/>
      <c r="N50" s="61"/>
      <c r="O50" s="61"/>
      <c r="P50" s="626"/>
      <c r="Q50" s="617"/>
      <c r="R50" s="514"/>
      <c r="S50" s="514"/>
      <c r="T50" s="514"/>
      <c r="U50" s="618"/>
      <c r="V50" s="87"/>
      <c r="W50" s="87"/>
      <c r="X50" s="87"/>
      <c r="Y50" s="87"/>
      <c r="AA50" s="316"/>
      <c r="AB50" s="8"/>
      <c r="AC50" s="8"/>
      <c r="AD50" s="314"/>
    </row>
    <row r="51" spans="1:30" ht="19.5" customHeight="1" x14ac:dyDescent="0.2">
      <c r="A51" s="626"/>
      <c r="B51" s="617" t="s">
        <v>1557</v>
      </c>
      <c r="C51" s="517">
        <v>16.05</v>
      </c>
      <c r="D51" s="517">
        <v>3.86</v>
      </c>
      <c r="E51" s="517">
        <v>2.82</v>
      </c>
      <c r="F51" s="517">
        <v>53.27</v>
      </c>
      <c r="G51" s="628">
        <v>467</v>
      </c>
      <c r="H51" s="312"/>
      <c r="I51" s="61"/>
      <c r="J51" s="61"/>
      <c r="K51" s="61"/>
      <c r="L51" s="61"/>
      <c r="M51" s="61"/>
      <c r="N51" s="61"/>
      <c r="O51" s="61"/>
      <c r="P51" s="626">
        <v>3</v>
      </c>
      <c r="Q51" s="617" t="s">
        <v>1567</v>
      </c>
      <c r="R51" s="517">
        <v>-21.59</v>
      </c>
      <c r="S51" s="517">
        <v>-13.94</v>
      </c>
      <c r="T51" s="517">
        <v>-22.07</v>
      </c>
      <c r="U51" s="628">
        <v>-24.75</v>
      </c>
      <c r="V51" s="87"/>
      <c r="W51" s="87"/>
      <c r="X51" s="87"/>
      <c r="Y51" s="87"/>
      <c r="AA51" s="314"/>
      <c r="AB51" s="8"/>
      <c r="AC51" s="8"/>
      <c r="AD51" s="314"/>
    </row>
    <row r="52" spans="1:30" ht="19.5" customHeight="1" x14ac:dyDescent="0.2">
      <c r="A52" s="626"/>
      <c r="B52" s="617" t="s">
        <v>1570</v>
      </c>
      <c r="C52" s="517">
        <v>20.38</v>
      </c>
      <c r="D52" s="517">
        <v>4.03</v>
      </c>
      <c r="E52" s="517">
        <v>2.65</v>
      </c>
      <c r="F52" s="517">
        <v>63.86</v>
      </c>
      <c r="G52" s="628">
        <v>448</v>
      </c>
      <c r="H52" s="312"/>
      <c r="I52" s="61"/>
      <c r="J52" s="61"/>
      <c r="K52" s="61"/>
      <c r="L52" s="61"/>
      <c r="M52" s="61"/>
      <c r="N52" s="61"/>
      <c r="O52" s="61"/>
      <c r="P52" s="626"/>
      <c r="Q52" s="617" t="s">
        <v>1568</v>
      </c>
      <c r="R52" s="517">
        <v>-35.28</v>
      </c>
      <c r="S52" s="517">
        <v>-18.809999999999999</v>
      </c>
      <c r="T52" s="517">
        <v>-38.97</v>
      </c>
      <c r="U52" s="628">
        <v>-37.380000000000003</v>
      </c>
      <c r="V52" s="87"/>
      <c r="W52" s="87"/>
      <c r="X52" s="87"/>
      <c r="Y52" s="87"/>
      <c r="AA52" s="314"/>
      <c r="AB52" s="314"/>
      <c r="AC52" s="314"/>
      <c r="AD52" s="314"/>
    </row>
    <row r="53" spans="1:30" ht="19.5" customHeight="1" x14ac:dyDescent="0.2">
      <c r="A53" s="626"/>
      <c r="B53" s="617" t="s">
        <v>1572</v>
      </c>
      <c r="C53" s="517">
        <v>16.75</v>
      </c>
      <c r="D53" s="517">
        <v>2.65</v>
      </c>
      <c r="E53" s="517">
        <v>2.2999999999999998</v>
      </c>
      <c r="F53" s="517">
        <v>67.7</v>
      </c>
      <c r="G53" s="628">
        <v>441</v>
      </c>
      <c r="H53" s="312"/>
      <c r="I53" s="61"/>
      <c r="J53" s="61"/>
      <c r="K53" s="61"/>
      <c r="L53" s="61"/>
      <c r="M53" s="61"/>
      <c r="N53" s="61"/>
      <c r="O53" s="61"/>
      <c r="P53" s="626"/>
      <c r="Q53" s="617" t="s">
        <v>1569</v>
      </c>
      <c r="R53" s="517">
        <v>-14.28</v>
      </c>
      <c r="S53" s="517">
        <v>-10.82</v>
      </c>
      <c r="T53" s="517">
        <v>-10.51</v>
      </c>
      <c r="U53" s="628">
        <v>-12.31</v>
      </c>
      <c r="V53" s="312"/>
      <c r="W53" s="312"/>
      <c r="X53" s="312"/>
      <c r="Y53" s="312"/>
      <c r="Z53" s="314"/>
      <c r="AA53" s="314"/>
      <c r="AB53" s="314"/>
      <c r="AC53" s="314"/>
      <c r="AD53" s="314"/>
    </row>
    <row r="54" spans="1:30" ht="19.5" customHeight="1" x14ac:dyDescent="0.2">
      <c r="A54" s="626"/>
      <c r="B54" s="617" t="s">
        <v>1574</v>
      </c>
      <c r="C54" s="517">
        <v>11.37</v>
      </c>
      <c r="D54" s="517">
        <v>3.1</v>
      </c>
      <c r="E54" s="517">
        <v>1.92</v>
      </c>
      <c r="F54" s="517">
        <v>69.73</v>
      </c>
      <c r="G54" s="628">
        <v>430</v>
      </c>
      <c r="H54" s="312"/>
      <c r="I54" s="61"/>
      <c r="J54" s="61"/>
      <c r="K54" s="61"/>
      <c r="L54" s="61"/>
      <c r="M54" s="61"/>
      <c r="N54" s="61"/>
      <c r="O54" s="61"/>
      <c r="P54" s="626"/>
      <c r="Q54" s="617" t="s">
        <v>1571</v>
      </c>
      <c r="R54" s="517">
        <v>-19.239999999999998</v>
      </c>
      <c r="S54" s="517">
        <v>-15.6</v>
      </c>
      <c r="T54" s="517">
        <v>-10.74</v>
      </c>
      <c r="U54" s="628">
        <v>-17.39</v>
      </c>
      <c r="V54" s="61"/>
      <c r="W54" s="61"/>
      <c r="X54" s="61"/>
      <c r="Y54" s="61"/>
      <c r="Z54" s="8"/>
      <c r="AA54" s="8"/>
      <c r="AB54" s="8"/>
      <c r="AC54" s="8"/>
      <c r="AD54" s="8"/>
    </row>
    <row r="55" spans="1:30" ht="19.5" customHeight="1" x14ac:dyDescent="0.2">
      <c r="A55" s="626"/>
      <c r="B55" s="649"/>
      <c r="C55" s="514"/>
      <c r="D55" s="514"/>
      <c r="E55" s="514"/>
      <c r="F55" s="514"/>
      <c r="G55" s="618"/>
      <c r="H55" s="312"/>
      <c r="I55" s="61"/>
      <c r="J55" s="61"/>
      <c r="K55" s="61"/>
      <c r="L55" s="61"/>
      <c r="M55" s="61"/>
      <c r="N55" s="61"/>
      <c r="O55" s="61"/>
      <c r="P55" s="625"/>
      <c r="Q55" s="632" t="s">
        <v>1573</v>
      </c>
      <c r="R55" s="633">
        <v>43.16</v>
      </c>
      <c r="S55" s="633">
        <v>9.93</v>
      </c>
      <c r="T55" s="633">
        <v>31.57</v>
      </c>
      <c r="U55" s="634">
        <v>37.869999999999997</v>
      </c>
      <c r="V55" s="315"/>
      <c r="W55" s="312"/>
      <c r="X55" s="312"/>
      <c r="Y55" s="61"/>
      <c r="Z55" s="8"/>
      <c r="AA55" s="314"/>
      <c r="AB55" s="314"/>
      <c r="AC55" s="8"/>
      <c r="AD55" s="8"/>
    </row>
    <row r="56" spans="1:30" ht="19.5" customHeight="1" x14ac:dyDescent="0.2">
      <c r="A56" s="641">
        <v>3</v>
      </c>
      <c r="B56" s="651"/>
      <c r="C56" s="523"/>
      <c r="D56" s="523"/>
      <c r="E56" s="523"/>
      <c r="F56" s="523"/>
      <c r="G56" s="643"/>
      <c r="H56" s="312"/>
      <c r="I56" s="61"/>
      <c r="J56" s="61"/>
      <c r="K56" s="61"/>
      <c r="L56" s="61"/>
      <c r="M56" s="61"/>
      <c r="N56" s="61"/>
      <c r="O56" s="61"/>
      <c r="P56" s="652"/>
      <c r="Q56" s="636" t="s">
        <v>1575</v>
      </c>
      <c r="R56" s="544">
        <v>38.93</v>
      </c>
      <c r="S56" s="544">
        <v>27.93</v>
      </c>
      <c r="T56" s="544">
        <v>33.840000000000003</v>
      </c>
      <c r="U56" s="637">
        <v>36.659999999999997</v>
      </c>
      <c r="V56" s="312"/>
      <c r="W56" s="312"/>
      <c r="X56" s="312"/>
      <c r="Y56" s="312"/>
      <c r="Z56" s="314"/>
      <c r="AA56" s="314"/>
      <c r="AB56" s="8"/>
      <c r="AC56" s="8"/>
      <c r="AD56" s="8"/>
    </row>
    <row r="57" spans="1:30" ht="19.5" customHeight="1" x14ac:dyDescent="0.2">
      <c r="A57" s="626"/>
      <c r="B57" s="617" t="s">
        <v>1556</v>
      </c>
      <c r="C57" s="517">
        <v>19.010000000000002</v>
      </c>
      <c r="D57" s="517">
        <v>3.93</v>
      </c>
      <c r="E57" s="517">
        <v>2.4</v>
      </c>
      <c r="F57" s="517">
        <v>69.900000000000006</v>
      </c>
      <c r="G57" s="628">
        <v>406</v>
      </c>
      <c r="H57" s="312"/>
      <c r="I57" s="61"/>
      <c r="J57" s="61"/>
      <c r="K57" s="61"/>
      <c r="L57" s="61"/>
      <c r="M57" s="61"/>
      <c r="N57" s="61"/>
      <c r="O57" s="61"/>
      <c r="P57" s="61"/>
      <c r="Q57" s="87"/>
      <c r="R57" s="87"/>
      <c r="S57" s="87"/>
      <c r="T57" s="87"/>
      <c r="U57" s="87"/>
      <c r="V57" s="87"/>
      <c r="W57" s="87"/>
      <c r="X57" s="87"/>
      <c r="Y57" s="87"/>
    </row>
    <row r="58" spans="1:30" ht="19.5" customHeight="1" thickBot="1" x14ac:dyDescent="0.25">
      <c r="A58" s="626"/>
      <c r="B58" s="617" t="s">
        <v>1557</v>
      </c>
      <c r="C58" s="517">
        <v>18.73</v>
      </c>
      <c r="D58" s="517">
        <v>3.94</v>
      </c>
      <c r="E58" s="517">
        <v>2.68</v>
      </c>
      <c r="F58" s="517">
        <v>60.6</v>
      </c>
      <c r="G58" s="628">
        <v>458</v>
      </c>
      <c r="H58" s="312"/>
      <c r="I58" s="61"/>
      <c r="J58" s="61"/>
      <c r="K58" s="61"/>
      <c r="L58" s="61"/>
      <c r="M58" s="61"/>
      <c r="N58" s="61"/>
      <c r="O58" s="61"/>
      <c r="P58" s="61"/>
      <c r="Q58" s="87"/>
      <c r="R58" s="87"/>
      <c r="S58" s="87"/>
      <c r="T58" s="87"/>
      <c r="U58" s="87"/>
      <c r="V58" s="87"/>
      <c r="W58" s="87"/>
      <c r="X58" s="87"/>
      <c r="Y58" s="87"/>
    </row>
    <row r="59" spans="1:30" ht="19.5" customHeight="1" thickBot="1" x14ac:dyDescent="0.25">
      <c r="A59" s="626"/>
      <c r="B59" s="617" t="s">
        <v>1570</v>
      </c>
      <c r="C59" s="517">
        <v>13.2</v>
      </c>
      <c r="D59" s="517">
        <v>3.16</v>
      </c>
      <c r="E59" s="517">
        <v>1.94</v>
      </c>
      <c r="F59" s="517">
        <v>70.28</v>
      </c>
      <c r="G59" s="628">
        <v>472</v>
      </c>
      <c r="H59" s="312"/>
      <c r="I59" s="61"/>
      <c r="J59" s="61"/>
      <c r="K59" s="61"/>
      <c r="L59" s="61"/>
      <c r="M59" s="61"/>
      <c r="N59" s="61"/>
      <c r="O59" s="61"/>
      <c r="P59" s="1195" t="s">
        <v>2192</v>
      </c>
      <c r="Q59" s="1196"/>
      <c r="R59" s="1031" t="s">
        <v>2108</v>
      </c>
      <c r="S59" s="87"/>
      <c r="T59" s="87"/>
      <c r="U59" s="87"/>
      <c r="V59" s="87"/>
      <c r="W59" s="87"/>
      <c r="X59" s="87"/>
      <c r="Y59" s="87"/>
    </row>
    <row r="60" spans="1:30" ht="19.5" customHeight="1" thickBot="1" x14ac:dyDescent="0.25">
      <c r="A60" s="462"/>
      <c r="B60" s="617" t="s">
        <v>1572</v>
      </c>
      <c r="C60" s="517">
        <v>18.899999999999999</v>
      </c>
      <c r="D60" s="517">
        <v>3.48</v>
      </c>
      <c r="E60" s="517">
        <v>2.0299999999999998</v>
      </c>
      <c r="F60" s="517">
        <v>73.58</v>
      </c>
      <c r="G60" s="628">
        <v>511</v>
      </c>
      <c r="H60" s="312"/>
      <c r="I60" s="61"/>
      <c r="J60" s="61"/>
      <c r="K60" s="61"/>
      <c r="L60" s="61"/>
      <c r="M60" s="61"/>
      <c r="N60" s="61"/>
      <c r="O60" s="61"/>
      <c r="P60" s="1036" t="s">
        <v>2105</v>
      </c>
      <c r="Q60" s="1037" t="s">
        <v>2200</v>
      </c>
      <c r="R60" s="1019" t="s">
        <v>2201</v>
      </c>
      <c r="S60" s="87"/>
      <c r="T60" s="87"/>
      <c r="U60" s="87"/>
      <c r="V60" s="87"/>
      <c r="W60" s="87"/>
      <c r="X60" s="87"/>
      <c r="Y60" s="87"/>
    </row>
    <row r="61" spans="1:30" ht="19.5" customHeight="1" x14ac:dyDescent="0.2">
      <c r="A61" s="462"/>
      <c r="B61" s="617" t="s">
        <v>1574</v>
      </c>
      <c r="C61" s="517">
        <v>20.71</v>
      </c>
      <c r="D61" s="517">
        <v>3.66</v>
      </c>
      <c r="E61" s="517">
        <v>2.16</v>
      </c>
      <c r="F61" s="517">
        <v>72.8</v>
      </c>
      <c r="G61" s="628">
        <v>538</v>
      </c>
      <c r="H61" s="312"/>
      <c r="I61" s="61"/>
      <c r="J61" s="61"/>
      <c r="K61" s="61"/>
      <c r="L61" s="61"/>
      <c r="M61" s="61"/>
      <c r="N61" s="61"/>
      <c r="O61" s="61"/>
      <c r="P61" s="1012"/>
      <c r="Q61" s="1013"/>
      <c r="R61" s="1030"/>
      <c r="S61" s="87"/>
      <c r="T61" s="87"/>
      <c r="U61" s="87"/>
      <c r="V61" s="87"/>
      <c r="W61" s="87"/>
      <c r="X61" s="87"/>
      <c r="Y61" s="87"/>
    </row>
    <row r="62" spans="1:30" ht="19.5" customHeight="1" thickBot="1" x14ac:dyDescent="0.25">
      <c r="A62" s="492"/>
      <c r="B62" s="650"/>
      <c r="C62" s="526"/>
      <c r="D62" s="526"/>
      <c r="E62" s="526"/>
      <c r="F62" s="526"/>
      <c r="G62" s="639"/>
      <c r="H62" s="312"/>
      <c r="I62" s="61"/>
      <c r="J62" s="61"/>
      <c r="K62" s="61"/>
      <c r="L62" s="61"/>
      <c r="M62" s="61"/>
      <c r="N62" s="61"/>
      <c r="O62" s="61"/>
      <c r="P62" s="1012"/>
      <c r="Q62" s="1038"/>
      <c r="R62" s="1030"/>
      <c r="S62" s="87"/>
      <c r="T62" s="87"/>
      <c r="U62" s="87"/>
      <c r="V62" s="87"/>
      <c r="W62" s="87"/>
      <c r="X62" s="87"/>
      <c r="Y62" s="87"/>
    </row>
    <row r="63" spans="1:30" ht="19.5" customHeight="1" x14ac:dyDescent="0.2">
      <c r="A63" s="626">
        <v>4</v>
      </c>
      <c r="B63" s="649"/>
      <c r="C63" s="514"/>
      <c r="D63" s="514"/>
      <c r="E63" s="514"/>
      <c r="F63" s="514"/>
      <c r="G63" s="618"/>
      <c r="H63" s="312"/>
      <c r="I63" s="61"/>
      <c r="J63" s="61"/>
      <c r="K63" s="61"/>
      <c r="L63" s="61"/>
      <c r="M63" s="61"/>
      <c r="N63" s="61"/>
      <c r="O63" s="61"/>
      <c r="P63" s="1012"/>
      <c r="Q63" s="1038"/>
      <c r="R63" s="1030"/>
      <c r="S63" s="87"/>
      <c r="T63" s="87"/>
      <c r="U63" s="87"/>
      <c r="V63" s="87"/>
      <c r="W63" s="87"/>
      <c r="X63" s="87"/>
      <c r="Y63" s="87"/>
    </row>
    <row r="64" spans="1:30" ht="19.5" customHeight="1" x14ac:dyDescent="0.2">
      <c r="A64" s="462"/>
      <c r="B64" s="617" t="s">
        <v>1556</v>
      </c>
      <c r="C64" s="517">
        <v>17.04</v>
      </c>
      <c r="D64" s="517">
        <v>3.65</v>
      </c>
      <c r="E64" s="517">
        <v>2.11</v>
      </c>
      <c r="F64" s="517">
        <v>74.2</v>
      </c>
      <c r="G64" s="628">
        <v>408</v>
      </c>
      <c r="H64" s="312"/>
      <c r="I64" s="61"/>
      <c r="J64" s="61"/>
      <c r="K64" s="61"/>
      <c r="L64" s="61"/>
      <c r="M64" s="61"/>
      <c r="N64" s="61"/>
      <c r="O64" s="61"/>
      <c r="P64" s="1012"/>
      <c r="Q64" s="1038"/>
      <c r="R64" s="1030"/>
      <c r="S64" s="87"/>
      <c r="T64" s="87"/>
      <c r="U64" s="87"/>
      <c r="V64" s="87"/>
      <c r="W64" s="87"/>
      <c r="X64" s="87"/>
      <c r="Y64" s="87"/>
    </row>
    <row r="65" spans="1:25" ht="19.5" customHeight="1" x14ac:dyDescent="0.2">
      <c r="A65" s="462"/>
      <c r="B65" s="617" t="s">
        <v>1557</v>
      </c>
      <c r="C65" s="517">
        <v>12.78</v>
      </c>
      <c r="D65" s="517">
        <v>3.4</v>
      </c>
      <c r="E65" s="517">
        <v>2.34</v>
      </c>
      <c r="F65" s="517">
        <v>60.2</v>
      </c>
      <c r="G65" s="628">
        <v>448</v>
      </c>
      <c r="H65" s="312"/>
      <c r="I65" s="61"/>
      <c r="J65" s="61"/>
      <c r="K65" s="61"/>
      <c r="L65" s="61"/>
      <c r="M65" s="61"/>
      <c r="N65" s="61"/>
      <c r="O65" s="61"/>
      <c r="P65" s="1012"/>
      <c r="Q65" s="1038"/>
      <c r="R65" s="1030"/>
      <c r="S65" s="87"/>
      <c r="T65" s="87"/>
      <c r="U65" s="87"/>
      <c r="V65" s="87"/>
      <c r="W65" s="87"/>
      <c r="X65" s="87"/>
      <c r="Y65" s="87"/>
    </row>
    <row r="66" spans="1:25" ht="19.5" customHeight="1" x14ac:dyDescent="0.2">
      <c r="A66" s="462"/>
      <c r="B66" s="617" t="s">
        <v>1570</v>
      </c>
      <c r="C66" s="517">
        <v>9.2899999999999991</v>
      </c>
      <c r="D66" s="517">
        <v>2.7</v>
      </c>
      <c r="E66" s="517">
        <v>1.61</v>
      </c>
      <c r="F66" s="517">
        <v>72.900000000000006</v>
      </c>
      <c r="G66" s="628">
        <v>469</v>
      </c>
      <c r="H66" s="312"/>
      <c r="I66" s="61"/>
      <c r="J66" s="61"/>
      <c r="K66" s="61"/>
      <c r="L66" s="61"/>
      <c r="M66" s="61"/>
      <c r="N66" s="61"/>
      <c r="O66" s="61"/>
      <c r="P66" s="61"/>
      <c r="Q66" s="87"/>
      <c r="R66" s="87"/>
      <c r="S66" s="87"/>
      <c r="T66" s="87"/>
      <c r="U66" s="87"/>
      <c r="V66" s="87"/>
      <c r="W66" s="87"/>
      <c r="X66" s="87"/>
      <c r="Y66" s="87"/>
    </row>
    <row r="67" spans="1:25" ht="19.5" customHeight="1" x14ac:dyDescent="0.2">
      <c r="A67" s="462"/>
      <c r="B67" s="617" t="s">
        <v>1572</v>
      </c>
      <c r="C67" s="517">
        <v>12.2</v>
      </c>
      <c r="D67" s="517">
        <v>3.01</v>
      </c>
      <c r="E67" s="517">
        <v>1.8</v>
      </c>
      <c r="F67" s="517">
        <v>72.3</v>
      </c>
      <c r="G67" s="628">
        <v>477</v>
      </c>
      <c r="H67" s="312"/>
      <c r="I67" s="61"/>
      <c r="J67" s="61"/>
      <c r="K67" s="61"/>
      <c r="L67" s="61"/>
      <c r="M67" s="61"/>
      <c r="N67" s="61"/>
      <c r="O67" s="61"/>
      <c r="P67" s="61"/>
      <c r="Q67" s="87"/>
      <c r="R67" s="87"/>
      <c r="S67" s="87"/>
      <c r="T67" s="87"/>
      <c r="U67" s="87"/>
      <c r="V67" s="87"/>
      <c r="W67" s="87"/>
      <c r="X67" s="87"/>
      <c r="Y67" s="87"/>
    </row>
    <row r="68" spans="1:25" ht="19.5" customHeight="1" x14ac:dyDescent="0.2">
      <c r="A68" s="462"/>
      <c r="B68" s="617" t="s">
        <v>1574</v>
      </c>
      <c r="C68" s="517">
        <v>16.420000000000002</v>
      </c>
      <c r="D68" s="517">
        <v>3.2</v>
      </c>
      <c r="E68" s="517">
        <v>1.8</v>
      </c>
      <c r="F68" s="517">
        <v>75</v>
      </c>
      <c r="G68" s="628">
        <v>536</v>
      </c>
      <c r="H68" s="312"/>
      <c r="I68" s="61"/>
      <c r="J68" s="61"/>
      <c r="K68" s="61"/>
      <c r="L68" s="61"/>
      <c r="M68" s="61"/>
      <c r="N68" s="61"/>
      <c r="O68" s="61"/>
      <c r="P68" s="61"/>
      <c r="Q68" s="87"/>
      <c r="R68" s="87"/>
      <c r="S68" s="87"/>
      <c r="T68" s="87"/>
      <c r="U68" s="87"/>
      <c r="V68" s="87"/>
      <c r="W68" s="87"/>
      <c r="X68" s="87"/>
      <c r="Y68" s="87"/>
    </row>
    <row r="69" spans="1:25" ht="19.5" customHeight="1" x14ac:dyDescent="0.2">
      <c r="A69" s="462"/>
      <c r="B69" s="649"/>
      <c r="C69" s="514"/>
      <c r="D69" s="514"/>
      <c r="E69" s="514"/>
      <c r="F69" s="514"/>
      <c r="G69" s="618"/>
      <c r="H69" s="312"/>
      <c r="I69" s="61"/>
      <c r="J69" s="61"/>
      <c r="K69" s="61"/>
      <c r="L69" s="61"/>
      <c r="M69" s="61"/>
      <c r="N69" s="61"/>
      <c r="O69" s="61"/>
      <c r="P69" s="61"/>
      <c r="Q69" s="87"/>
      <c r="R69" s="87"/>
      <c r="S69" s="87"/>
      <c r="T69" s="87"/>
      <c r="U69" s="87"/>
      <c r="V69" s="87"/>
      <c r="W69" s="87"/>
      <c r="X69" s="87"/>
      <c r="Y69" s="87"/>
    </row>
    <row r="70" spans="1:25" ht="19.5" customHeight="1" x14ac:dyDescent="0.2">
      <c r="A70" s="641">
        <v>5</v>
      </c>
      <c r="B70" s="651"/>
      <c r="C70" s="523"/>
      <c r="D70" s="523"/>
      <c r="E70" s="523"/>
      <c r="F70" s="523"/>
      <c r="G70" s="643"/>
      <c r="H70" s="312"/>
      <c r="I70" s="61"/>
      <c r="J70" s="61"/>
      <c r="K70" s="61"/>
      <c r="L70" s="61"/>
      <c r="M70" s="61"/>
      <c r="N70" s="61"/>
      <c r="O70" s="61"/>
      <c r="P70" s="61"/>
      <c r="Q70" s="87"/>
      <c r="R70" s="87"/>
      <c r="S70" s="87"/>
      <c r="T70" s="87"/>
      <c r="U70" s="87"/>
      <c r="V70" s="87"/>
      <c r="W70" s="87"/>
      <c r="X70" s="87"/>
      <c r="Y70" s="87"/>
    </row>
    <row r="71" spans="1:25" ht="19.5" customHeight="1" x14ac:dyDescent="0.2">
      <c r="A71" s="462"/>
      <c r="B71" s="617" t="s">
        <v>1556</v>
      </c>
      <c r="C71" s="517">
        <v>10.75</v>
      </c>
      <c r="D71" s="517">
        <v>2.8</v>
      </c>
      <c r="E71" s="517">
        <v>1.66</v>
      </c>
      <c r="F71" s="517">
        <v>73.099999999999994</v>
      </c>
      <c r="G71" s="628">
        <v>500</v>
      </c>
      <c r="H71" s="312"/>
      <c r="I71" s="61"/>
      <c r="J71" s="61"/>
      <c r="K71" s="61"/>
      <c r="L71" s="61"/>
      <c r="M71" s="61"/>
      <c r="N71" s="61"/>
      <c r="O71" s="61"/>
      <c r="P71" s="61"/>
      <c r="Q71" s="87"/>
      <c r="R71" s="87"/>
      <c r="S71" s="87"/>
      <c r="T71" s="87"/>
      <c r="U71" s="87"/>
      <c r="V71" s="87"/>
      <c r="W71" s="87"/>
      <c r="X71" s="87"/>
      <c r="Y71" s="87"/>
    </row>
    <row r="72" spans="1:25" ht="19.5" customHeight="1" x14ac:dyDescent="0.2">
      <c r="A72" s="462"/>
      <c r="B72" s="617" t="s">
        <v>1557</v>
      </c>
      <c r="C72" s="517">
        <v>15.07</v>
      </c>
      <c r="D72" s="517">
        <v>3.65</v>
      </c>
      <c r="E72" s="517">
        <v>2.58</v>
      </c>
      <c r="F72" s="517">
        <v>57.2</v>
      </c>
      <c r="G72" s="628">
        <v>469</v>
      </c>
      <c r="H72" s="312"/>
      <c r="I72" s="61"/>
      <c r="J72" s="61"/>
      <c r="K72" s="61"/>
      <c r="L72" s="61"/>
      <c r="M72" s="61"/>
      <c r="N72" s="61"/>
      <c r="O72" s="61"/>
      <c r="P72" s="61"/>
      <c r="Q72" s="87"/>
      <c r="R72" s="87"/>
      <c r="S72" s="87"/>
      <c r="T72" s="87"/>
      <c r="U72" s="87"/>
      <c r="V72" s="87"/>
      <c r="W72" s="87"/>
      <c r="X72" s="87"/>
      <c r="Y72" s="87"/>
    </row>
    <row r="73" spans="1:25" ht="19.5" customHeight="1" x14ac:dyDescent="0.2">
      <c r="A73" s="462"/>
      <c r="B73" s="617" t="s">
        <v>1570</v>
      </c>
      <c r="C73" s="517">
        <v>11.94</v>
      </c>
      <c r="D73" s="517">
        <v>2.89</v>
      </c>
      <c r="E73" s="517">
        <v>1.8</v>
      </c>
      <c r="F73" s="517">
        <v>69.3</v>
      </c>
      <c r="G73" s="628">
        <v>537</v>
      </c>
      <c r="H73" s="312"/>
      <c r="I73" s="61"/>
      <c r="J73" s="61"/>
      <c r="K73" s="61"/>
      <c r="L73" s="61"/>
      <c r="M73" s="61"/>
      <c r="N73" s="61"/>
      <c r="O73" s="61"/>
      <c r="P73" s="61"/>
      <c r="Q73" s="87"/>
      <c r="R73" s="87"/>
      <c r="S73" s="87"/>
      <c r="T73" s="87"/>
      <c r="U73" s="87"/>
      <c r="V73" s="87"/>
      <c r="W73" s="87"/>
      <c r="X73" s="87"/>
      <c r="Y73" s="87"/>
    </row>
    <row r="74" spans="1:25" ht="19.5" customHeight="1" x14ac:dyDescent="0.2">
      <c r="A74" s="462"/>
      <c r="B74" s="617" t="s">
        <v>1572</v>
      </c>
      <c r="C74" s="517">
        <v>9.9499999999999993</v>
      </c>
      <c r="D74" s="517">
        <v>3.02</v>
      </c>
      <c r="E74" s="517">
        <v>1.87</v>
      </c>
      <c r="F74" s="517">
        <v>70.099999999999994</v>
      </c>
      <c r="G74" s="628">
        <v>397</v>
      </c>
      <c r="H74" s="312"/>
      <c r="I74" s="61"/>
      <c r="J74" s="61"/>
      <c r="K74" s="61"/>
      <c r="L74" s="61"/>
      <c r="M74" s="61"/>
      <c r="N74" s="61"/>
      <c r="O74" s="61"/>
      <c r="P74" s="61"/>
      <c r="Q74" s="87"/>
      <c r="R74" s="87"/>
      <c r="S74" s="87"/>
      <c r="T74" s="87"/>
      <c r="U74" s="87"/>
      <c r="V74" s="87"/>
      <c r="W74" s="87"/>
      <c r="X74" s="87"/>
      <c r="Y74" s="87"/>
    </row>
    <row r="75" spans="1:25" ht="19.5" customHeight="1" x14ac:dyDescent="0.2">
      <c r="A75" s="462"/>
      <c r="B75" s="617" t="s">
        <v>1574</v>
      </c>
      <c r="C75" s="517">
        <v>4.04</v>
      </c>
      <c r="D75" s="517">
        <v>2.2799999999999998</v>
      </c>
      <c r="E75" s="517">
        <v>1.4</v>
      </c>
      <c r="F75" s="517">
        <v>71.400000000000006</v>
      </c>
      <c r="G75" s="628">
        <v>321</v>
      </c>
      <c r="H75" s="61"/>
      <c r="I75" s="61"/>
      <c r="J75" s="61"/>
      <c r="K75" s="61"/>
      <c r="L75" s="61"/>
      <c r="M75" s="61"/>
      <c r="N75" s="61"/>
      <c r="O75" s="61"/>
      <c r="P75" s="61"/>
      <c r="Q75" s="87"/>
      <c r="R75" s="87"/>
      <c r="S75" s="87"/>
      <c r="T75" s="87"/>
      <c r="U75" s="87"/>
      <c r="V75" s="87"/>
      <c r="W75" s="87"/>
      <c r="X75" s="87"/>
      <c r="Y75" s="87"/>
    </row>
    <row r="76" spans="1:25" ht="19.5" customHeight="1" x14ac:dyDescent="0.2">
      <c r="A76" s="508"/>
      <c r="B76" s="598"/>
      <c r="C76" s="534"/>
      <c r="D76" s="534"/>
      <c r="E76" s="534"/>
      <c r="F76" s="534"/>
      <c r="G76" s="599"/>
      <c r="H76" s="61"/>
      <c r="I76" s="61"/>
      <c r="J76" s="61"/>
      <c r="K76" s="61"/>
      <c r="L76" s="61"/>
      <c r="M76" s="61"/>
      <c r="N76" s="61"/>
      <c r="O76" s="61"/>
      <c r="P76" s="61"/>
      <c r="Q76" s="87"/>
      <c r="R76" s="87"/>
      <c r="S76" s="87"/>
      <c r="T76" s="87"/>
      <c r="U76" s="87"/>
      <c r="V76" s="87"/>
      <c r="W76" s="87"/>
      <c r="X76" s="87"/>
      <c r="Y76" s="87"/>
    </row>
    <row r="77" spans="1:25" ht="19.5" customHeight="1" x14ac:dyDescent="0.2">
      <c r="A77" s="462"/>
      <c r="B77" s="649"/>
      <c r="C77" s="647"/>
      <c r="D77" s="647"/>
      <c r="E77" s="647"/>
      <c r="F77" s="647"/>
      <c r="G77" s="648"/>
      <c r="H77" s="61"/>
      <c r="I77" s="61"/>
      <c r="J77" s="61"/>
      <c r="K77" s="61"/>
      <c r="L77" s="61"/>
      <c r="M77" s="61"/>
      <c r="N77" s="61"/>
      <c r="O77" s="61"/>
      <c r="P77" s="61"/>
      <c r="Q77" s="87"/>
      <c r="R77" s="87"/>
      <c r="S77" s="87"/>
      <c r="T77" s="87"/>
      <c r="U77" s="87"/>
      <c r="V77" s="87"/>
      <c r="W77" s="87"/>
      <c r="X77" s="87"/>
      <c r="Y77" s="87"/>
    </row>
    <row r="78" spans="1:25" ht="19.5" customHeight="1" x14ac:dyDescent="0.2">
      <c r="A78" s="334" t="s">
        <v>1576</v>
      </c>
      <c r="B78" s="649"/>
      <c r="C78" s="647"/>
      <c r="D78" s="647"/>
      <c r="E78" s="647"/>
      <c r="F78" s="647"/>
      <c r="G78" s="648"/>
      <c r="H78" s="61"/>
      <c r="I78" s="61"/>
      <c r="J78" s="61"/>
      <c r="K78" s="61"/>
      <c r="L78" s="61"/>
      <c r="M78" s="61"/>
      <c r="N78" s="61"/>
      <c r="O78" s="61"/>
      <c r="P78" s="61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19.5" customHeight="1" x14ac:dyDescent="0.2">
      <c r="A79" s="626"/>
      <c r="B79" s="649"/>
      <c r="C79" s="647"/>
      <c r="D79" s="647"/>
      <c r="E79" s="647"/>
      <c r="F79" s="647"/>
      <c r="G79" s="648"/>
      <c r="H79" s="61"/>
      <c r="I79" s="61"/>
      <c r="J79" s="61"/>
      <c r="K79" s="61"/>
      <c r="L79" s="61"/>
      <c r="M79" s="61"/>
      <c r="N79" s="61"/>
      <c r="O79" s="61"/>
      <c r="P79" s="61"/>
      <c r="Q79" s="87"/>
      <c r="R79" s="87"/>
      <c r="S79" s="87"/>
      <c r="T79" s="87"/>
      <c r="U79" s="87"/>
      <c r="V79" s="87"/>
      <c r="W79" s="87"/>
      <c r="X79" s="87"/>
      <c r="Y79" s="87"/>
    </row>
    <row r="80" spans="1:25" ht="19.5" customHeight="1" x14ac:dyDescent="0.2">
      <c r="A80" s="626">
        <v>1</v>
      </c>
      <c r="B80" s="617" t="s">
        <v>1556</v>
      </c>
      <c r="C80" s="517">
        <v>8.4</v>
      </c>
      <c r="D80" s="517">
        <v>2.87</v>
      </c>
      <c r="E80" s="517">
        <v>1.93</v>
      </c>
      <c r="F80" s="517">
        <v>63</v>
      </c>
      <c r="G80" s="628">
        <v>426</v>
      </c>
      <c r="H80" s="61"/>
      <c r="I80" s="61"/>
      <c r="J80" s="61"/>
      <c r="K80" s="61"/>
      <c r="L80" s="61"/>
      <c r="M80" s="61"/>
      <c r="N80" s="61"/>
      <c r="O80" s="61"/>
      <c r="P80" s="61"/>
      <c r="Q80" s="87"/>
      <c r="R80" s="87"/>
      <c r="S80" s="87"/>
      <c r="T80" s="87"/>
      <c r="U80" s="87"/>
      <c r="V80" s="87"/>
      <c r="W80" s="87"/>
      <c r="X80" s="87"/>
      <c r="Y80" s="87"/>
    </row>
    <row r="81" spans="1:25" ht="19.5" customHeight="1" x14ac:dyDescent="0.2">
      <c r="A81" s="626"/>
      <c r="B81" s="617" t="s">
        <v>1557</v>
      </c>
      <c r="C81" s="517">
        <v>16.38</v>
      </c>
      <c r="D81" s="517">
        <v>3.77</v>
      </c>
      <c r="E81" s="517">
        <v>2.33</v>
      </c>
      <c r="F81" s="517">
        <v>69.099999999999994</v>
      </c>
      <c r="G81" s="628">
        <v>390</v>
      </c>
      <c r="H81" s="61"/>
      <c r="I81" s="61"/>
      <c r="J81" s="61"/>
      <c r="K81" s="61"/>
      <c r="L81" s="61"/>
      <c r="M81" s="61"/>
      <c r="N81" s="61"/>
      <c r="O81" s="61"/>
      <c r="P81" s="61"/>
      <c r="Q81" s="87"/>
      <c r="R81" s="87"/>
      <c r="S81" s="87"/>
      <c r="T81" s="87"/>
      <c r="U81" s="87"/>
      <c r="V81" s="87"/>
      <c r="W81" s="87"/>
      <c r="X81" s="87"/>
      <c r="Y81" s="87"/>
    </row>
    <row r="82" spans="1:25" ht="19.5" customHeight="1" x14ac:dyDescent="0.2">
      <c r="A82" s="626"/>
      <c r="B82" s="617" t="s">
        <v>1570</v>
      </c>
      <c r="C82" s="517">
        <v>14.7</v>
      </c>
      <c r="D82" s="517">
        <v>3.53</v>
      </c>
      <c r="E82" s="517">
        <v>2.2000000000000002</v>
      </c>
      <c r="F82" s="517">
        <v>69.099999999999994</v>
      </c>
      <c r="G82" s="628">
        <v>409</v>
      </c>
      <c r="H82" s="61"/>
      <c r="I82" s="61"/>
      <c r="J82" s="61"/>
      <c r="K82" s="61"/>
      <c r="L82" s="61"/>
      <c r="M82" s="61"/>
      <c r="N82" s="61"/>
      <c r="O82" s="61"/>
      <c r="P82" s="61"/>
      <c r="Q82" s="87"/>
      <c r="R82" s="87"/>
      <c r="S82" s="87"/>
      <c r="T82" s="87"/>
      <c r="U82" s="87"/>
      <c r="V82" s="87"/>
      <c r="W82" s="87"/>
      <c r="X82" s="87"/>
      <c r="Y82" s="87"/>
    </row>
    <row r="83" spans="1:25" ht="19.5" customHeight="1" x14ac:dyDescent="0.2">
      <c r="A83" s="626"/>
      <c r="B83" s="617" t="s">
        <v>1572</v>
      </c>
      <c r="C83" s="517">
        <v>25.86</v>
      </c>
      <c r="D83" s="517">
        <v>3.92</v>
      </c>
      <c r="E83" s="517">
        <v>2.33</v>
      </c>
      <c r="F83" s="517">
        <v>72</v>
      </c>
      <c r="G83" s="628">
        <v>537</v>
      </c>
      <c r="H83" s="61"/>
      <c r="I83" s="61"/>
      <c r="J83" s="61"/>
      <c r="K83" s="61"/>
      <c r="L83" s="61"/>
      <c r="M83" s="61"/>
      <c r="N83" s="61"/>
      <c r="O83" s="61"/>
      <c r="P83" s="61"/>
      <c r="Q83" s="87"/>
      <c r="R83" s="87"/>
      <c r="S83" s="87"/>
      <c r="T83" s="87"/>
      <c r="U83" s="87"/>
      <c r="V83" s="87"/>
      <c r="W83" s="87"/>
      <c r="X83" s="87"/>
      <c r="Y83" s="87"/>
    </row>
    <row r="84" spans="1:25" ht="19.5" customHeight="1" x14ac:dyDescent="0.2">
      <c r="A84" s="626"/>
      <c r="B84" s="617" t="s">
        <v>1574</v>
      </c>
      <c r="C84" s="517">
        <v>24.86</v>
      </c>
      <c r="D84" s="517">
        <v>4.1100000000000003</v>
      </c>
      <c r="E84" s="517">
        <v>2.68</v>
      </c>
      <c r="F84" s="517">
        <v>64.7</v>
      </c>
      <c r="G84" s="628">
        <v>513</v>
      </c>
      <c r="H84" s="61"/>
      <c r="I84" s="61"/>
      <c r="J84" s="61"/>
      <c r="K84" s="61"/>
      <c r="L84" s="61"/>
      <c r="M84" s="61"/>
      <c r="N84" s="61"/>
      <c r="O84" s="61"/>
      <c r="P84" s="61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19.5" customHeight="1" x14ac:dyDescent="0.2">
      <c r="A85" s="635"/>
      <c r="B85" s="650"/>
      <c r="C85" s="526"/>
      <c r="D85" s="526"/>
      <c r="E85" s="526"/>
      <c r="F85" s="526"/>
      <c r="G85" s="639"/>
      <c r="H85" s="61"/>
      <c r="I85" s="61"/>
      <c r="J85" s="61"/>
      <c r="K85" s="61"/>
      <c r="L85" s="61"/>
      <c r="M85" s="61"/>
      <c r="N85" s="61"/>
      <c r="O85" s="61"/>
      <c r="P85" s="61"/>
      <c r="Q85" s="87"/>
      <c r="R85" s="87"/>
      <c r="S85" s="87"/>
      <c r="T85" s="87"/>
      <c r="U85" s="87"/>
      <c r="V85" s="87"/>
      <c r="W85" s="87"/>
      <c r="X85" s="87"/>
      <c r="Y85" s="87"/>
    </row>
    <row r="86" spans="1:25" ht="19.5" customHeight="1" x14ac:dyDescent="0.2">
      <c r="A86" s="626">
        <v>2</v>
      </c>
      <c r="B86" s="617" t="s">
        <v>1556</v>
      </c>
      <c r="C86" s="517">
        <v>17.27</v>
      </c>
      <c r="D86" s="517">
        <v>3.85</v>
      </c>
      <c r="E86" s="517">
        <v>2.57</v>
      </c>
      <c r="F86" s="517">
        <v>62.6</v>
      </c>
      <c r="G86" s="628">
        <v>432</v>
      </c>
      <c r="H86" s="61"/>
      <c r="I86" s="61"/>
      <c r="J86" s="61"/>
      <c r="K86" s="61"/>
      <c r="L86" s="61"/>
      <c r="M86" s="61"/>
      <c r="N86" s="61"/>
      <c r="O86" s="61"/>
      <c r="P86" s="61"/>
      <c r="Q86" s="87"/>
      <c r="R86" s="87"/>
      <c r="S86" s="87"/>
      <c r="T86" s="87"/>
      <c r="U86" s="87"/>
      <c r="V86" s="87"/>
      <c r="W86" s="87"/>
      <c r="X86" s="87"/>
      <c r="Y86" s="87"/>
    </row>
    <row r="87" spans="1:25" ht="19.5" customHeight="1" x14ac:dyDescent="0.2">
      <c r="A87" s="626"/>
      <c r="B87" s="617" t="s">
        <v>1557</v>
      </c>
      <c r="C87" s="517">
        <v>16.59</v>
      </c>
      <c r="D87" s="517">
        <v>3.95</v>
      </c>
      <c r="E87" s="517">
        <v>2.65</v>
      </c>
      <c r="F87" s="517">
        <v>61.9</v>
      </c>
      <c r="G87" s="628">
        <v>394</v>
      </c>
      <c r="H87" s="61"/>
      <c r="I87" s="61"/>
      <c r="J87" s="61"/>
      <c r="K87" s="61"/>
      <c r="L87" s="61"/>
      <c r="M87" s="61"/>
      <c r="N87" s="61"/>
      <c r="O87" s="61"/>
      <c r="P87" s="61"/>
      <c r="Q87" s="87"/>
      <c r="R87" s="87"/>
      <c r="S87" s="87"/>
      <c r="T87" s="87"/>
      <c r="U87" s="87"/>
      <c r="V87" s="87"/>
      <c r="W87" s="87"/>
      <c r="X87" s="87"/>
      <c r="Y87" s="87"/>
    </row>
    <row r="88" spans="1:25" ht="19.5" customHeight="1" x14ac:dyDescent="0.2">
      <c r="A88" s="626"/>
      <c r="B88" s="617" t="s">
        <v>1570</v>
      </c>
      <c r="C88" s="517">
        <v>15.35</v>
      </c>
      <c r="D88" s="517">
        <v>4.0199999999999996</v>
      </c>
      <c r="E88" s="517">
        <v>2.81</v>
      </c>
      <c r="F88" s="517">
        <v>57.6</v>
      </c>
      <c r="G88" s="628">
        <v>377</v>
      </c>
      <c r="H88" s="61"/>
      <c r="I88" s="61"/>
      <c r="J88" s="61"/>
      <c r="K88" s="61"/>
      <c r="L88" s="61"/>
      <c r="M88" s="61"/>
      <c r="N88" s="61"/>
      <c r="O88" s="61"/>
      <c r="P88" s="61"/>
      <c r="Q88" s="87"/>
      <c r="R88" s="87"/>
      <c r="S88" s="87"/>
      <c r="T88" s="87"/>
      <c r="U88" s="87"/>
      <c r="V88" s="87"/>
      <c r="W88" s="87"/>
      <c r="X88" s="87"/>
      <c r="Y88" s="87"/>
    </row>
    <row r="89" spans="1:25" ht="19.5" customHeight="1" x14ac:dyDescent="0.2">
      <c r="A89" s="626"/>
      <c r="B89" s="617" t="s">
        <v>1572</v>
      </c>
      <c r="C89" s="517">
        <v>9.65</v>
      </c>
      <c r="D89" s="517">
        <v>2.44</v>
      </c>
      <c r="E89" s="517">
        <v>1.03</v>
      </c>
      <c r="F89" s="553">
        <v>89.3</v>
      </c>
      <c r="G89" s="628">
        <v>512</v>
      </c>
      <c r="H89" s="61"/>
      <c r="I89" s="61"/>
      <c r="J89" s="61"/>
      <c r="K89" s="61"/>
      <c r="L89" s="61"/>
      <c r="M89" s="61"/>
      <c r="N89" s="61"/>
      <c r="O89" s="61"/>
      <c r="P89" s="61"/>
      <c r="Q89" s="87"/>
      <c r="R89" s="87"/>
      <c r="S89" s="87"/>
      <c r="T89" s="87"/>
      <c r="U89" s="87"/>
      <c r="V89" s="87"/>
      <c r="W89" s="87"/>
      <c r="X89" s="87"/>
      <c r="Y89" s="87"/>
    </row>
    <row r="90" spans="1:25" ht="19.5" customHeight="1" x14ac:dyDescent="0.2">
      <c r="A90" s="626"/>
      <c r="B90" s="617" t="s">
        <v>1574</v>
      </c>
      <c r="C90" s="517">
        <v>19.97</v>
      </c>
      <c r="D90" s="517">
        <v>3.7</v>
      </c>
      <c r="E90" s="517">
        <v>2.4500000000000002</v>
      </c>
      <c r="F90" s="517">
        <v>63.6</v>
      </c>
      <c r="G90" s="628">
        <v>539</v>
      </c>
      <c r="H90" s="61"/>
      <c r="I90" s="61"/>
      <c r="J90" s="61"/>
      <c r="K90" s="61"/>
      <c r="L90" s="61"/>
      <c r="M90" s="61"/>
      <c r="N90" s="61"/>
      <c r="O90" s="61"/>
      <c r="P90" s="61"/>
      <c r="Q90" s="87"/>
      <c r="R90" s="87"/>
      <c r="S90" s="87"/>
      <c r="T90" s="87"/>
      <c r="U90" s="87"/>
      <c r="V90" s="87"/>
      <c r="W90" s="87"/>
      <c r="X90" s="87"/>
      <c r="Y90" s="87"/>
    </row>
    <row r="91" spans="1:25" ht="19.5" customHeight="1" x14ac:dyDescent="0.2">
      <c r="A91" s="626"/>
      <c r="B91" s="649"/>
      <c r="C91" s="514"/>
      <c r="D91" s="514"/>
      <c r="E91" s="514"/>
      <c r="F91" s="514"/>
      <c r="G91" s="618"/>
      <c r="H91" s="61"/>
      <c r="I91" s="61"/>
      <c r="J91" s="61"/>
      <c r="K91" s="61"/>
      <c r="L91" s="61"/>
      <c r="M91" s="61"/>
      <c r="N91" s="61"/>
      <c r="O91" s="61"/>
      <c r="P91" s="61"/>
      <c r="Q91" s="87"/>
      <c r="R91" s="87"/>
      <c r="S91" s="87"/>
      <c r="T91" s="87"/>
      <c r="U91" s="87"/>
      <c r="V91" s="87"/>
      <c r="W91" s="87"/>
      <c r="X91" s="87"/>
      <c r="Y91" s="87"/>
    </row>
    <row r="92" spans="1:25" ht="19.5" customHeight="1" x14ac:dyDescent="0.2">
      <c r="A92" s="641">
        <v>3</v>
      </c>
      <c r="B92" s="642" t="s">
        <v>1556</v>
      </c>
      <c r="C92" s="548">
        <v>21.32</v>
      </c>
      <c r="D92" s="548">
        <v>3.36</v>
      </c>
      <c r="E92" s="548">
        <v>1.59</v>
      </c>
      <c r="F92" s="548">
        <v>84.6</v>
      </c>
      <c r="G92" s="653">
        <v>547</v>
      </c>
      <c r="H92" s="61"/>
      <c r="I92" s="61"/>
      <c r="J92" s="61"/>
      <c r="K92" s="61"/>
      <c r="L92" s="61"/>
      <c r="M92" s="61"/>
      <c r="N92" s="61"/>
      <c r="O92" s="61"/>
      <c r="P92" s="61"/>
      <c r="Q92" s="87"/>
      <c r="R92" s="87"/>
      <c r="S92" s="87"/>
      <c r="T92" s="87"/>
      <c r="U92" s="87"/>
      <c r="V92" s="87"/>
      <c r="W92" s="87"/>
      <c r="X92" s="87"/>
      <c r="Y92" s="87"/>
    </row>
    <row r="93" spans="1:25" ht="19.5" customHeight="1" x14ac:dyDescent="0.2">
      <c r="A93" s="626"/>
      <c r="B93" s="617" t="s">
        <v>1557</v>
      </c>
      <c r="C93" s="517">
        <v>14.92</v>
      </c>
      <c r="D93" s="517">
        <v>3.2</v>
      </c>
      <c r="E93" s="517">
        <v>1.97</v>
      </c>
      <c r="F93" s="517">
        <v>70</v>
      </c>
      <c r="G93" s="628">
        <v>520</v>
      </c>
      <c r="H93" s="61"/>
      <c r="I93" s="61"/>
      <c r="J93" s="61"/>
      <c r="K93" s="61"/>
      <c r="L93" s="61"/>
      <c r="M93" s="61"/>
      <c r="N93" s="61"/>
      <c r="O93" s="61"/>
      <c r="P93" s="61"/>
      <c r="Q93" s="87"/>
      <c r="R93" s="87"/>
      <c r="S93" s="87"/>
      <c r="T93" s="87"/>
      <c r="U93" s="87"/>
      <c r="V93" s="87"/>
      <c r="W93" s="87"/>
      <c r="X93" s="87"/>
      <c r="Y93" s="87"/>
    </row>
    <row r="94" spans="1:25" ht="19.5" customHeight="1" x14ac:dyDescent="0.2">
      <c r="A94" s="626"/>
      <c r="B94" s="617" t="s">
        <v>1570</v>
      </c>
      <c r="C94" s="517">
        <v>9.68</v>
      </c>
      <c r="D94" s="517">
        <v>2.84</v>
      </c>
      <c r="E94" s="517">
        <v>1.82</v>
      </c>
      <c r="F94" s="517">
        <v>67.2</v>
      </c>
      <c r="G94" s="628">
        <v>470</v>
      </c>
      <c r="H94" s="61"/>
      <c r="I94" s="61"/>
      <c r="J94" s="61"/>
      <c r="K94" s="61"/>
      <c r="L94" s="61"/>
      <c r="M94" s="61"/>
      <c r="N94" s="61"/>
      <c r="O94" s="61"/>
      <c r="P94" s="61"/>
      <c r="Q94" s="87"/>
      <c r="R94" s="87"/>
      <c r="S94" s="87"/>
      <c r="T94" s="87"/>
      <c r="U94" s="87"/>
      <c r="V94" s="87"/>
      <c r="W94" s="87"/>
      <c r="X94" s="87"/>
      <c r="Y94" s="87"/>
    </row>
    <row r="95" spans="1:25" ht="19.5" customHeight="1" x14ac:dyDescent="0.2">
      <c r="A95" s="626"/>
      <c r="B95" s="617" t="s">
        <v>1572</v>
      </c>
      <c r="C95" s="517">
        <v>21.27</v>
      </c>
      <c r="D95" s="517">
        <v>3.62</v>
      </c>
      <c r="E95" s="517">
        <v>2.11</v>
      </c>
      <c r="F95" s="517">
        <v>73.7</v>
      </c>
      <c r="G95" s="628">
        <v>523</v>
      </c>
      <c r="H95" s="61"/>
      <c r="I95" s="61"/>
      <c r="J95" s="61"/>
      <c r="K95" s="61"/>
      <c r="L95" s="61"/>
      <c r="M95" s="61"/>
      <c r="N95" s="61"/>
      <c r="O95" s="61"/>
      <c r="P95" s="61"/>
      <c r="Q95" s="87"/>
      <c r="R95" s="87"/>
      <c r="S95" s="87"/>
      <c r="T95" s="87"/>
      <c r="U95" s="87"/>
      <c r="V95" s="87"/>
      <c r="W95" s="87"/>
      <c r="X95" s="87"/>
      <c r="Y95" s="87"/>
    </row>
    <row r="96" spans="1:25" ht="19.5" customHeight="1" x14ac:dyDescent="0.2">
      <c r="A96" s="462"/>
      <c r="B96" s="617" t="s">
        <v>1574</v>
      </c>
      <c r="C96" s="517">
        <v>13.57</v>
      </c>
      <c r="D96" s="517">
        <v>3.03</v>
      </c>
      <c r="E96" s="517">
        <v>1.76</v>
      </c>
      <c r="F96" s="517">
        <v>74.3</v>
      </c>
      <c r="G96" s="628">
        <v>511</v>
      </c>
      <c r="H96" s="61"/>
      <c r="I96" s="61"/>
      <c r="J96" s="61"/>
      <c r="K96" s="61"/>
      <c r="L96" s="61"/>
      <c r="M96" s="61"/>
      <c r="N96" s="61"/>
      <c r="O96" s="61"/>
      <c r="P96" s="61"/>
      <c r="Q96" s="87"/>
      <c r="R96" s="87"/>
      <c r="S96" s="87"/>
      <c r="T96" s="87"/>
      <c r="U96" s="87"/>
      <c r="V96" s="87"/>
      <c r="W96" s="87"/>
      <c r="X96" s="87"/>
      <c r="Y96" s="87"/>
    </row>
    <row r="97" spans="1:25" ht="19.5" customHeight="1" x14ac:dyDescent="0.2">
      <c r="A97" s="492"/>
      <c r="B97" s="650"/>
      <c r="C97" s="654"/>
      <c r="D97" s="654"/>
      <c r="E97" s="654"/>
      <c r="F97" s="526"/>
      <c r="G97" s="655"/>
      <c r="H97" s="61"/>
      <c r="I97" s="61"/>
      <c r="J97" s="61"/>
      <c r="K97" s="61"/>
      <c r="L97" s="61"/>
      <c r="M97" s="61"/>
      <c r="N97" s="61"/>
      <c r="O97" s="61"/>
      <c r="P97" s="61"/>
      <c r="Q97" s="87"/>
      <c r="R97" s="87"/>
      <c r="S97" s="87"/>
      <c r="T97" s="87"/>
      <c r="U97" s="87"/>
      <c r="V97" s="87"/>
      <c r="W97" s="87"/>
      <c r="X97" s="87"/>
      <c r="Y97" s="87"/>
    </row>
    <row r="98" spans="1:25" ht="19.5" customHeight="1" x14ac:dyDescent="0.2">
      <c r="A98" s="462"/>
      <c r="B98" s="649"/>
      <c r="C98" s="647"/>
      <c r="D98" s="647"/>
      <c r="E98" s="647"/>
      <c r="F98" s="514"/>
      <c r="G98" s="648"/>
      <c r="H98" s="61"/>
      <c r="I98" s="61"/>
      <c r="J98" s="61"/>
      <c r="K98" s="61"/>
      <c r="L98" s="61"/>
      <c r="M98" s="61"/>
      <c r="N98" s="61"/>
      <c r="O98" s="61"/>
      <c r="P98" s="61"/>
      <c r="Q98" s="87"/>
      <c r="R98" s="87"/>
      <c r="S98" s="87"/>
      <c r="T98" s="87"/>
      <c r="U98" s="87"/>
      <c r="V98" s="87"/>
      <c r="W98" s="87"/>
      <c r="X98" s="87"/>
      <c r="Y98" s="87"/>
    </row>
    <row r="99" spans="1:25" ht="19.5" customHeight="1" x14ac:dyDescent="0.2">
      <c r="A99" s="626">
        <v>4</v>
      </c>
      <c r="B99" s="617" t="s">
        <v>1556</v>
      </c>
      <c r="C99" s="517">
        <v>17.12</v>
      </c>
      <c r="D99" s="517">
        <v>3.82</v>
      </c>
      <c r="E99" s="517">
        <v>2.77</v>
      </c>
      <c r="F99" s="517">
        <v>54.6</v>
      </c>
      <c r="G99" s="628">
        <v>503</v>
      </c>
      <c r="H99" s="61"/>
      <c r="I99" s="61"/>
      <c r="J99" s="61"/>
      <c r="K99" s="61"/>
      <c r="L99" s="61"/>
      <c r="M99" s="61"/>
      <c r="N99" s="61"/>
      <c r="O99" s="61"/>
      <c r="P99" s="61"/>
      <c r="Q99" s="87"/>
      <c r="R99" s="87"/>
      <c r="S99" s="87"/>
      <c r="T99" s="87"/>
      <c r="U99" s="87"/>
      <c r="V99" s="87"/>
      <c r="W99" s="87"/>
      <c r="X99" s="87"/>
      <c r="Y99" s="87"/>
    </row>
    <row r="100" spans="1:25" ht="19.5" customHeight="1" x14ac:dyDescent="0.2">
      <c r="A100" s="462"/>
      <c r="B100" s="617" t="s">
        <v>1557</v>
      </c>
      <c r="C100" s="517">
        <v>10.74</v>
      </c>
      <c r="D100" s="517">
        <v>2.93</v>
      </c>
      <c r="E100" s="517">
        <v>1.89</v>
      </c>
      <c r="F100" s="517">
        <v>66.900000000000006</v>
      </c>
      <c r="G100" s="628">
        <v>486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87"/>
      <c r="R100" s="87"/>
      <c r="S100" s="87"/>
      <c r="T100" s="87"/>
      <c r="U100" s="87"/>
      <c r="V100" s="87"/>
      <c r="W100" s="87"/>
      <c r="X100" s="87"/>
      <c r="Y100" s="87"/>
    </row>
    <row r="101" spans="1:25" ht="19.5" customHeight="1" x14ac:dyDescent="0.2">
      <c r="A101" s="462"/>
      <c r="B101" s="617" t="s">
        <v>1570</v>
      </c>
      <c r="C101" s="517">
        <v>20.67</v>
      </c>
      <c r="D101" s="517">
        <v>3.7</v>
      </c>
      <c r="E101" s="517">
        <v>2.5299999999999998</v>
      </c>
      <c r="F101" s="517">
        <v>60.7</v>
      </c>
      <c r="G101" s="628">
        <v>584</v>
      </c>
      <c r="H101" s="61"/>
      <c r="I101" s="61"/>
      <c r="J101" s="61"/>
      <c r="K101" s="61"/>
      <c r="L101" s="61"/>
      <c r="M101" s="61"/>
      <c r="N101" s="61"/>
      <c r="O101" s="61"/>
      <c r="P101" s="61"/>
      <c r="Q101" s="87"/>
      <c r="R101" s="87"/>
      <c r="S101" s="87"/>
      <c r="T101" s="87"/>
      <c r="U101" s="87"/>
      <c r="V101" s="87"/>
      <c r="W101" s="87"/>
      <c r="X101" s="87"/>
      <c r="Y101" s="87"/>
    </row>
    <row r="102" spans="1:25" ht="19.5" customHeight="1" x14ac:dyDescent="0.2">
      <c r="A102" s="462"/>
      <c r="B102" s="617" t="s">
        <v>1572</v>
      </c>
      <c r="C102" s="517">
        <v>20.3</v>
      </c>
      <c r="D102" s="517">
        <v>3.58</v>
      </c>
      <c r="E102" s="517">
        <v>2.38</v>
      </c>
      <c r="F102" s="517">
        <v>63.3</v>
      </c>
      <c r="G102" s="628">
        <v>598</v>
      </c>
      <c r="H102" s="61"/>
      <c r="I102" s="61"/>
      <c r="J102" s="61"/>
      <c r="K102" s="61"/>
      <c r="L102" s="61"/>
      <c r="M102" s="61"/>
      <c r="N102" s="61"/>
      <c r="O102" s="61"/>
      <c r="P102" s="61"/>
      <c r="Q102" s="87"/>
      <c r="R102" s="87"/>
      <c r="S102" s="87"/>
      <c r="T102" s="87"/>
      <c r="U102" s="87"/>
      <c r="V102" s="87"/>
      <c r="W102" s="87"/>
      <c r="X102" s="87"/>
      <c r="Y102" s="87"/>
    </row>
    <row r="103" spans="1:25" ht="19.5" customHeight="1" x14ac:dyDescent="0.2">
      <c r="A103" s="508"/>
      <c r="B103" s="630" t="s">
        <v>1574</v>
      </c>
      <c r="C103" s="555">
        <v>16.64</v>
      </c>
      <c r="D103" s="555">
        <v>3.52</v>
      </c>
      <c r="E103" s="555">
        <v>2.41</v>
      </c>
      <c r="F103" s="555">
        <v>60.1</v>
      </c>
      <c r="G103" s="646">
        <v>536</v>
      </c>
      <c r="H103" s="61"/>
      <c r="I103" s="61"/>
      <c r="J103" s="61"/>
      <c r="K103" s="61"/>
      <c r="L103" s="61"/>
      <c r="M103" s="61"/>
      <c r="N103" s="61"/>
      <c r="O103" s="61"/>
      <c r="P103" s="61"/>
      <c r="Q103" s="87"/>
      <c r="R103" s="87"/>
      <c r="S103" s="87"/>
      <c r="T103" s="87"/>
      <c r="U103" s="87"/>
      <c r="V103" s="87"/>
      <c r="W103" s="87"/>
      <c r="X103" s="87"/>
      <c r="Y103" s="87"/>
    </row>
    <row r="104" spans="1:25" ht="19.5" customHeight="1" x14ac:dyDescent="0.2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87"/>
      <c r="R104" s="87"/>
      <c r="S104" s="87"/>
      <c r="T104" s="87"/>
      <c r="U104" s="87"/>
      <c r="V104" s="87"/>
      <c r="W104" s="87"/>
      <c r="X104" s="87"/>
      <c r="Y104" s="87"/>
    </row>
    <row r="105" spans="1:25" ht="19.5" customHeight="1" x14ac:dyDescent="0.2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87"/>
      <c r="R105" s="87"/>
      <c r="S105" s="87"/>
      <c r="T105" s="87"/>
      <c r="U105" s="87"/>
      <c r="V105" s="87"/>
      <c r="W105" s="87"/>
      <c r="X105" s="87"/>
      <c r="Y105" s="87"/>
    </row>
    <row r="106" spans="1:25" ht="19.5" customHeight="1" x14ac:dyDescent="0.2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87"/>
      <c r="R106" s="87"/>
      <c r="S106" s="87"/>
      <c r="T106" s="87"/>
      <c r="U106" s="87"/>
      <c r="V106" s="87"/>
      <c r="W106" s="87"/>
      <c r="X106" s="87"/>
      <c r="Y106" s="87"/>
    </row>
    <row r="107" spans="1:25" ht="19.5" customHeight="1" thickBot="1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87"/>
      <c r="R107" s="87"/>
      <c r="S107" s="87"/>
      <c r="T107" s="87"/>
      <c r="U107" s="87"/>
      <c r="V107" s="87"/>
      <c r="W107" s="87"/>
      <c r="X107" s="87"/>
      <c r="Y107" s="87"/>
    </row>
    <row r="108" spans="1:25" ht="19.5" customHeight="1" thickBot="1" x14ac:dyDescent="0.25">
      <c r="A108" s="61"/>
      <c r="B108" s="1195" t="s">
        <v>2218</v>
      </c>
      <c r="C108" s="1196"/>
      <c r="D108" s="1031" t="s">
        <v>2108</v>
      </c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87"/>
      <c r="R108" s="87"/>
      <c r="S108" s="87"/>
      <c r="T108" s="87"/>
      <c r="U108" s="87"/>
      <c r="V108" s="87"/>
      <c r="W108" s="87"/>
      <c r="X108" s="87"/>
      <c r="Y108" s="87"/>
    </row>
    <row r="109" spans="1:25" ht="15" customHeight="1" x14ac:dyDescent="0.2">
      <c r="B109" s="1032" t="s">
        <v>2105</v>
      </c>
      <c r="C109" t="s">
        <v>2337</v>
      </c>
      <c r="D109" s="1048" t="s">
        <v>2195</v>
      </c>
    </row>
    <row r="110" spans="1:25" ht="15" customHeight="1" x14ac:dyDescent="0.2">
      <c r="B110" s="1004" t="s">
        <v>2105</v>
      </c>
      <c r="C110" t="s">
        <v>2338</v>
      </c>
      <c r="D110" s="1049" t="s">
        <v>2197</v>
      </c>
    </row>
    <row r="111" spans="1:25" ht="15" customHeight="1" x14ac:dyDescent="0.2">
      <c r="B111" s="1004" t="s">
        <v>2105</v>
      </c>
      <c r="C111" t="s">
        <v>2364</v>
      </c>
      <c r="D111" s="1049" t="s">
        <v>2196</v>
      </c>
    </row>
    <row r="112" spans="1:25" ht="15" customHeight="1" x14ac:dyDescent="0.2">
      <c r="B112" s="1004" t="s">
        <v>2105</v>
      </c>
      <c r="C112" s="1269" t="s">
        <v>2365</v>
      </c>
      <c r="D112" s="1049" t="s">
        <v>2217</v>
      </c>
    </row>
    <row r="113" spans="2:4" ht="15" customHeight="1" x14ac:dyDescent="0.2">
      <c r="B113" s="1004"/>
      <c r="C113" s="1044"/>
      <c r="D113" s="1049"/>
    </row>
    <row r="114" spans="2:4" ht="15" customHeight="1" thickBot="1" x14ac:dyDescent="0.25">
      <c r="B114" s="1006"/>
      <c r="C114" s="1039"/>
      <c r="D114" s="891"/>
    </row>
  </sheetData>
  <mergeCells count="9">
    <mergeCell ref="B108:C108"/>
    <mergeCell ref="J29:K29"/>
    <mergeCell ref="P59:Q59"/>
    <mergeCell ref="A1:D1"/>
    <mergeCell ref="J3:M3"/>
    <mergeCell ref="P3:S3"/>
    <mergeCell ref="A4:F4"/>
    <mergeCell ref="J4:N4"/>
    <mergeCell ref="P4:U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0"/>
  <sheetViews>
    <sheetView topLeftCell="A68" zoomScaleNormal="150" workbookViewId="0">
      <selection activeCell="D98" sqref="D98"/>
    </sheetView>
  </sheetViews>
  <sheetFormatPr baseColWidth="10" defaultColWidth="10.6640625" defaultRowHeight="15" customHeight="1" x14ac:dyDescent="0.2"/>
  <cols>
    <col min="1" max="2" width="22" customWidth="1"/>
    <col min="3" max="3" width="28.5" customWidth="1"/>
    <col min="4" max="4" width="23.5" customWidth="1"/>
    <col min="5" max="5" width="21.5" customWidth="1"/>
    <col min="6" max="6" width="14.1640625" customWidth="1"/>
    <col min="7" max="7" width="11.5" customWidth="1"/>
  </cols>
  <sheetData>
    <row r="1" spans="1:8" ht="19.5" customHeight="1" x14ac:dyDescent="0.2">
      <c r="A1" s="1226" t="s">
        <v>1541</v>
      </c>
      <c r="B1" s="1226"/>
      <c r="C1" s="1226"/>
      <c r="D1" s="1226"/>
      <c r="E1" s="312"/>
      <c r="F1" s="312"/>
      <c r="H1" s="314"/>
    </row>
    <row r="2" spans="1:8" ht="19.5" customHeight="1" x14ac:dyDescent="0.2">
      <c r="A2" s="315"/>
      <c r="B2" s="315"/>
      <c r="C2" s="315"/>
      <c r="D2" s="312"/>
      <c r="E2" s="312"/>
      <c r="F2" s="312"/>
      <c r="H2" s="314"/>
    </row>
    <row r="3" spans="1:8" ht="19.5" customHeight="1" x14ac:dyDescent="0.2">
      <c r="A3" s="578" t="s">
        <v>1542</v>
      </c>
      <c r="B3" s="315"/>
      <c r="C3" s="315"/>
      <c r="D3" s="312"/>
      <c r="E3" s="312"/>
      <c r="F3" s="312"/>
      <c r="H3" s="314"/>
    </row>
    <row r="4" spans="1:8" ht="19.5" customHeight="1" x14ac:dyDescent="0.2">
      <c r="A4" s="1230" t="s">
        <v>1545</v>
      </c>
      <c r="B4" s="1230"/>
      <c r="C4" s="1230"/>
      <c r="D4" s="1230"/>
      <c r="E4" s="1230"/>
      <c r="F4" s="1230"/>
      <c r="H4" s="314"/>
    </row>
    <row r="5" spans="1:8" ht="19.5" customHeight="1" x14ac:dyDescent="0.2">
      <c r="H5" s="314"/>
    </row>
    <row r="6" spans="1:8" ht="19.5" customHeight="1" x14ac:dyDescent="0.2">
      <c r="A6" s="334" t="s">
        <v>1546</v>
      </c>
      <c r="B6" s="13" t="s">
        <v>1547</v>
      </c>
      <c r="C6" s="614" t="s">
        <v>1548</v>
      </c>
      <c r="D6" s="614" t="s">
        <v>1549</v>
      </c>
      <c r="E6" s="614" t="s">
        <v>1550</v>
      </c>
      <c r="F6" s="614" t="s">
        <v>1551</v>
      </c>
      <c r="G6" s="14" t="s">
        <v>1552</v>
      </c>
      <c r="H6" s="656"/>
    </row>
    <row r="7" spans="1:8" ht="19.5" customHeight="1" x14ac:dyDescent="0.2">
      <c r="A7" s="454"/>
      <c r="B7" s="13" t="s">
        <v>1560</v>
      </c>
      <c r="C7" s="614" t="s">
        <v>1561</v>
      </c>
      <c r="D7" s="614" t="s">
        <v>1562</v>
      </c>
      <c r="E7" s="614" t="s">
        <v>1562</v>
      </c>
      <c r="F7" s="614" t="s">
        <v>1563</v>
      </c>
      <c r="G7" s="14" t="s">
        <v>1564</v>
      </c>
      <c r="H7" s="656"/>
    </row>
    <row r="8" spans="1:8" ht="19.5" customHeight="1" x14ac:dyDescent="0.2">
      <c r="A8" s="387"/>
      <c r="B8" s="657"/>
      <c r="C8" s="640"/>
      <c r="D8" s="640"/>
      <c r="E8" s="640"/>
      <c r="F8" s="640"/>
      <c r="G8" s="658"/>
      <c r="H8" s="314"/>
    </row>
    <row r="9" spans="1:8" ht="19.5" customHeight="1" x14ac:dyDescent="0.2">
      <c r="A9" s="334" t="s">
        <v>1566</v>
      </c>
      <c r="B9" s="657"/>
      <c r="C9" s="640"/>
      <c r="D9" s="640"/>
      <c r="E9" s="640"/>
      <c r="F9" s="640"/>
      <c r="G9" s="658"/>
      <c r="H9" s="314"/>
    </row>
    <row r="10" spans="1:8" ht="19.5" customHeight="1" x14ac:dyDescent="0.2">
      <c r="A10" s="626"/>
      <c r="B10" s="657"/>
      <c r="C10" s="640"/>
      <c r="D10" s="640"/>
      <c r="E10" s="640"/>
      <c r="F10" s="640"/>
      <c r="G10" s="658"/>
      <c r="H10" s="314"/>
    </row>
    <row r="11" spans="1:8" ht="19.5" customHeight="1" x14ac:dyDescent="0.2">
      <c r="A11" s="626">
        <v>1</v>
      </c>
      <c r="B11" s="659"/>
      <c r="C11" s="640"/>
      <c r="D11" s="640"/>
      <c r="E11" s="640"/>
      <c r="F11" s="640"/>
      <c r="G11" s="658"/>
      <c r="H11" s="314"/>
    </row>
    <row r="12" spans="1:8" ht="19.5" customHeight="1" x14ac:dyDescent="0.2">
      <c r="A12" s="327"/>
      <c r="B12" s="617" t="s">
        <v>1556</v>
      </c>
      <c r="C12" s="660" t="s">
        <v>1577</v>
      </c>
      <c r="D12" s="660" t="s">
        <v>1578</v>
      </c>
      <c r="E12" s="660" t="s">
        <v>1579</v>
      </c>
      <c r="F12" s="517" t="s">
        <v>1580</v>
      </c>
      <c r="G12" s="628">
        <v>401</v>
      </c>
      <c r="H12" s="314"/>
    </row>
    <row r="13" spans="1:8" ht="19.5" customHeight="1" x14ac:dyDescent="0.2">
      <c r="A13" s="327"/>
      <c r="B13" s="617" t="s">
        <v>1557</v>
      </c>
      <c r="C13" s="660" t="s">
        <v>1581</v>
      </c>
      <c r="D13" s="660" t="s">
        <v>1582</v>
      </c>
      <c r="E13" s="660" t="s">
        <v>1583</v>
      </c>
      <c r="F13" s="517" t="s">
        <v>1584</v>
      </c>
      <c r="G13" s="628">
        <v>472</v>
      </c>
      <c r="H13" s="314"/>
    </row>
    <row r="14" spans="1:8" ht="19.5" customHeight="1" x14ac:dyDescent="0.2">
      <c r="A14" s="327"/>
      <c r="B14" s="617" t="s">
        <v>1570</v>
      </c>
      <c r="C14" s="660" t="s">
        <v>1585</v>
      </c>
      <c r="D14" s="660" t="s">
        <v>1586</v>
      </c>
      <c r="E14" s="660" t="s">
        <v>1587</v>
      </c>
      <c r="F14" s="517" t="s">
        <v>1588</v>
      </c>
      <c r="G14" s="628">
        <v>433</v>
      </c>
      <c r="H14" s="314"/>
    </row>
    <row r="15" spans="1:8" ht="19.5" customHeight="1" x14ac:dyDescent="0.2">
      <c r="A15" s="327"/>
      <c r="B15" s="617" t="s">
        <v>1572</v>
      </c>
      <c r="C15" s="660" t="s">
        <v>1589</v>
      </c>
      <c r="D15" s="660" t="s">
        <v>1590</v>
      </c>
      <c r="E15" s="660" t="s">
        <v>1591</v>
      </c>
      <c r="F15" s="517" t="s">
        <v>1592</v>
      </c>
      <c r="G15" s="628">
        <v>461</v>
      </c>
      <c r="H15" s="314"/>
    </row>
    <row r="16" spans="1:8" ht="19.5" customHeight="1" x14ac:dyDescent="0.2">
      <c r="A16" s="327"/>
      <c r="B16" s="617" t="s">
        <v>1574</v>
      </c>
      <c r="C16" s="660" t="s">
        <v>1593</v>
      </c>
      <c r="D16" s="660" t="s">
        <v>1594</v>
      </c>
      <c r="E16" s="660" t="s">
        <v>1595</v>
      </c>
      <c r="F16" s="517" t="s">
        <v>1596</v>
      </c>
      <c r="G16" s="628">
        <v>498</v>
      </c>
      <c r="H16" s="314"/>
    </row>
    <row r="17" spans="1:8" ht="19.5" customHeight="1" x14ac:dyDescent="0.2">
      <c r="A17" s="327"/>
      <c r="B17" s="617" t="s">
        <v>1558</v>
      </c>
      <c r="C17" s="660" t="s">
        <v>1597</v>
      </c>
      <c r="D17" s="660" t="s">
        <v>1598</v>
      </c>
      <c r="E17" s="660" t="s">
        <v>1599</v>
      </c>
      <c r="F17" s="517" t="s">
        <v>1600</v>
      </c>
      <c r="G17" s="628">
        <v>571</v>
      </c>
      <c r="H17" s="314"/>
    </row>
    <row r="18" spans="1:8" ht="19.5" customHeight="1" x14ac:dyDescent="0.2">
      <c r="A18" s="327"/>
      <c r="B18" s="617" t="s">
        <v>1559</v>
      </c>
      <c r="C18" s="660" t="s">
        <v>1601</v>
      </c>
      <c r="D18" s="660" t="s">
        <v>1602</v>
      </c>
      <c r="E18" s="660" t="s">
        <v>1603</v>
      </c>
      <c r="F18" s="517" t="s">
        <v>1604</v>
      </c>
      <c r="G18" s="628">
        <v>404</v>
      </c>
      <c r="H18" s="314"/>
    </row>
    <row r="19" spans="1:8" ht="19.5" customHeight="1" x14ac:dyDescent="0.2">
      <c r="A19" s="425"/>
      <c r="B19" s="636"/>
      <c r="C19" s="544"/>
      <c r="D19" s="544"/>
      <c r="E19" s="544"/>
      <c r="F19" s="544"/>
      <c r="G19" s="637"/>
      <c r="H19" s="314"/>
    </row>
    <row r="20" spans="1:8" ht="19.5" customHeight="1" x14ac:dyDescent="0.2">
      <c r="A20" s="626">
        <v>2</v>
      </c>
      <c r="B20" s="617"/>
      <c r="C20" s="517"/>
      <c r="D20" s="517"/>
      <c r="E20" s="517"/>
      <c r="F20" s="517"/>
      <c r="G20" s="628"/>
      <c r="H20" s="314"/>
    </row>
    <row r="21" spans="1:8" ht="19.5" customHeight="1" x14ac:dyDescent="0.2">
      <c r="A21" s="327"/>
      <c r="B21" s="617" t="s">
        <v>1556</v>
      </c>
      <c r="C21" s="660" t="s">
        <v>1605</v>
      </c>
      <c r="D21" s="660" t="s">
        <v>1606</v>
      </c>
      <c r="E21" s="660" t="s">
        <v>1607</v>
      </c>
      <c r="F21" s="517" t="s">
        <v>1608</v>
      </c>
      <c r="G21" s="628">
        <v>451</v>
      </c>
      <c r="H21" s="314"/>
    </row>
    <row r="22" spans="1:8" ht="19.5" customHeight="1" x14ac:dyDescent="0.2">
      <c r="A22" s="327"/>
      <c r="B22" s="617" t="s">
        <v>1557</v>
      </c>
      <c r="C22" s="660" t="s">
        <v>1609</v>
      </c>
      <c r="D22" s="660" t="s">
        <v>1610</v>
      </c>
      <c r="E22" s="660" t="s">
        <v>1611</v>
      </c>
      <c r="F22" s="517" t="s">
        <v>1612</v>
      </c>
      <c r="G22" s="628">
        <v>465</v>
      </c>
      <c r="H22" s="314"/>
    </row>
    <row r="23" spans="1:8" ht="19.5" customHeight="1" x14ac:dyDescent="0.2">
      <c r="A23" s="327"/>
      <c r="B23" s="617" t="s">
        <v>1570</v>
      </c>
      <c r="C23" s="660" t="s">
        <v>1613</v>
      </c>
      <c r="D23" s="660" t="s">
        <v>1606</v>
      </c>
      <c r="E23" s="660" t="s">
        <v>1614</v>
      </c>
      <c r="F23" s="517" t="s">
        <v>1615</v>
      </c>
      <c r="G23" s="628">
        <v>498</v>
      </c>
      <c r="H23" s="314"/>
    </row>
    <row r="24" spans="1:8" ht="19.5" customHeight="1" x14ac:dyDescent="0.2">
      <c r="A24" s="327"/>
      <c r="B24" s="617" t="s">
        <v>1572</v>
      </c>
      <c r="C24" s="660" t="s">
        <v>1616</v>
      </c>
      <c r="D24" s="660" t="s">
        <v>1617</v>
      </c>
      <c r="E24" s="660" t="s">
        <v>1618</v>
      </c>
      <c r="F24" s="517" t="s">
        <v>1619</v>
      </c>
      <c r="G24" s="628">
        <v>558</v>
      </c>
      <c r="H24" s="314"/>
    </row>
    <row r="25" spans="1:8" ht="19.5" customHeight="1" x14ac:dyDescent="0.2">
      <c r="A25" s="327"/>
      <c r="B25" s="617" t="s">
        <v>1574</v>
      </c>
      <c r="C25" s="660" t="s">
        <v>1620</v>
      </c>
      <c r="D25" s="660" t="s">
        <v>1621</v>
      </c>
      <c r="E25" s="660" t="s">
        <v>1622</v>
      </c>
      <c r="F25" s="517" t="s">
        <v>1623</v>
      </c>
      <c r="G25" s="628">
        <v>542</v>
      </c>
      <c r="H25" s="314"/>
    </row>
    <row r="26" spans="1:8" ht="19.5" customHeight="1" x14ac:dyDescent="0.2">
      <c r="A26" s="327"/>
      <c r="B26" s="617" t="s">
        <v>1558</v>
      </c>
      <c r="C26" s="660" t="s">
        <v>1624</v>
      </c>
      <c r="D26" s="660" t="s">
        <v>1625</v>
      </c>
      <c r="E26" s="660" t="s">
        <v>1626</v>
      </c>
      <c r="F26" s="517" t="s">
        <v>1627</v>
      </c>
      <c r="G26" s="628">
        <v>597</v>
      </c>
      <c r="H26" s="314"/>
    </row>
    <row r="27" spans="1:8" ht="19.5" customHeight="1" x14ac:dyDescent="0.2">
      <c r="A27" s="327"/>
      <c r="B27" s="617" t="s">
        <v>1559</v>
      </c>
      <c r="C27" s="660" t="s">
        <v>1628</v>
      </c>
      <c r="D27" s="660" t="s">
        <v>1629</v>
      </c>
      <c r="E27" s="660" t="s">
        <v>1630</v>
      </c>
      <c r="F27" s="517" t="s">
        <v>1631</v>
      </c>
      <c r="G27" s="628">
        <v>465</v>
      </c>
      <c r="H27" s="314"/>
    </row>
    <row r="28" spans="1:8" ht="19.5" customHeight="1" x14ac:dyDescent="0.2">
      <c r="A28" s="327"/>
      <c r="B28" s="617"/>
      <c r="C28" s="517"/>
      <c r="D28" s="517"/>
      <c r="E28" s="517"/>
      <c r="F28" s="517"/>
      <c r="G28" s="628"/>
      <c r="H28" s="314"/>
    </row>
    <row r="29" spans="1:8" ht="19.5" customHeight="1" x14ac:dyDescent="0.2">
      <c r="A29" s="641">
        <v>3</v>
      </c>
      <c r="B29" s="642"/>
      <c r="C29" s="548"/>
      <c r="D29" s="548"/>
      <c r="E29" s="548"/>
      <c r="F29" s="548"/>
      <c r="G29" s="653"/>
      <c r="H29" s="314"/>
    </row>
    <row r="30" spans="1:8" ht="19.5" customHeight="1" x14ac:dyDescent="0.2">
      <c r="A30" s="327"/>
      <c r="B30" s="617" t="s">
        <v>1556</v>
      </c>
      <c r="C30" s="660" t="s">
        <v>1632</v>
      </c>
      <c r="D30" s="660" t="s">
        <v>1633</v>
      </c>
      <c r="E30" s="660" t="s">
        <v>1634</v>
      </c>
      <c r="F30" s="517" t="s">
        <v>1635</v>
      </c>
      <c r="G30" s="628">
        <v>452</v>
      </c>
      <c r="H30" s="314"/>
    </row>
    <row r="31" spans="1:8" ht="19.5" customHeight="1" x14ac:dyDescent="0.2">
      <c r="A31" s="327"/>
      <c r="B31" s="617" t="s">
        <v>1557</v>
      </c>
      <c r="C31" s="660" t="s">
        <v>1636</v>
      </c>
      <c r="D31" s="660" t="s">
        <v>1591</v>
      </c>
      <c r="E31" s="660" t="s">
        <v>1637</v>
      </c>
      <c r="F31" s="517">
        <v>33</v>
      </c>
      <c r="G31" s="628">
        <v>702</v>
      </c>
      <c r="H31" s="314"/>
    </row>
    <row r="32" spans="1:8" ht="19.5" customHeight="1" x14ac:dyDescent="0.2">
      <c r="A32" s="327"/>
      <c r="B32" s="617" t="s">
        <v>1570</v>
      </c>
      <c r="C32" s="660" t="s">
        <v>1638</v>
      </c>
      <c r="D32" s="660" t="s">
        <v>1639</v>
      </c>
      <c r="E32" s="660" t="s">
        <v>1640</v>
      </c>
      <c r="F32" s="517" t="s">
        <v>1623</v>
      </c>
      <c r="G32" s="628">
        <v>475</v>
      </c>
      <c r="H32" s="8"/>
    </row>
    <row r="33" spans="1:8" ht="19.5" customHeight="1" x14ac:dyDescent="0.2">
      <c r="A33" s="327"/>
      <c r="B33" s="617" t="s">
        <v>1572</v>
      </c>
      <c r="C33" s="660" t="s">
        <v>1641</v>
      </c>
      <c r="D33" s="660" t="s">
        <v>1642</v>
      </c>
      <c r="E33" s="660" t="s">
        <v>1643</v>
      </c>
      <c r="F33" s="517" t="s">
        <v>1644</v>
      </c>
      <c r="G33" s="628">
        <v>582</v>
      </c>
      <c r="H33" s="314"/>
    </row>
    <row r="34" spans="1:8" ht="19.5" customHeight="1" x14ac:dyDescent="0.2">
      <c r="A34" s="327"/>
      <c r="B34" s="617" t="s">
        <v>1574</v>
      </c>
      <c r="C34" s="660" t="s">
        <v>1645</v>
      </c>
      <c r="D34" s="660" t="s">
        <v>1646</v>
      </c>
      <c r="E34" s="660" t="s">
        <v>1647</v>
      </c>
      <c r="F34" s="517" t="s">
        <v>1648</v>
      </c>
      <c r="G34" s="628">
        <v>580</v>
      </c>
      <c r="H34" s="314"/>
    </row>
    <row r="35" spans="1:8" ht="19.5" customHeight="1" x14ac:dyDescent="0.2">
      <c r="A35" s="327"/>
      <c r="B35" s="617" t="s">
        <v>1558</v>
      </c>
      <c r="C35" s="660" t="s">
        <v>1649</v>
      </c>
      <c r="D35" s="660" t="s">
        <v>1650</v>
      </c>
      <c r="E35" s="660" t="s">
        <v>1651</v>
      </c>
      <c r="F35" s="517" t="s">
        <v>1652</v>
      </c>
      <c r="G35" s="628">
        <v>549</v>
      </c>
      <c r="H35" s="314"/>
    </row>
    <row r="36" spans="1:8" ht="19.5" customHeight="1" x14ac:dyDescent="0.2">
      <c r="A36" s="327"/>
      <c r="B36" s="617" t="s">
        <v>1559</v>
      </c>
      <c r="C36" s="660" t="s">
        <v>1653</v>
      </c>
      <c r="D36" s="660" t="s">
        <v>1654</v>
      </c>
      <c r="E36" s="660" t="s">
        <v>1655</v>
      </c>
      <c r="F36" s="517" t="s">
        <v>1656</v>
      </c>
      <c r="G36" s="628">
        <v>430</v>
      </c>
      <c r="H36" s="314"/>
    </row>
    <row r="37" spans="1:8" ht="19.5" customHeight="1" x14ac:dyDescent="0.2">
      <c r="A37" s="425"/>
      <c r="B37" s="636"/>
      <c r="C37" s="544"/>
      <c r="D37" s="544"/>
      <c r="E37" s="544"/>
      <c r="F37" s="544"/>
      <c r="G37" s="637"/>
      <c r="H37" s="314"/>
    </row>
    <row r="38" spans="1:8" ht="19.5" customHeight="1" x14ac:dyDescent="0.2">
      <c r="A38" s="626">
        <v>4</v>
      </c>
      <c r="B38" s="617"/>
      <c r="C38" s="517"/>
      <c r="D38" s="517"/>
      <c r="E38" s="517"/>
      <c r="F38" s="517"/>
      <c r="G38" s="628"/>
      <c r="H38" s="314"/>
    </row>
    <row r="39" spans="1:8" ht="19.5" customHeight="1" x14ac:dyDescent="0.2">
      <c r="A39" s="327"/>
      <c r="B39" s="617" t="s">
        <v>1556</v>
      </c>
      <c r="C39" s="660" t="s">
        <v>1657</v>
      </c>
      <c r="D39" s="660" t="s">
        <v>1658</v>
      </c>
      <c r="E39" s="660" t="s">
        <v>1659</v>
      </c>
      <c r="F39" s="517" t="s">
        <v>1660</v>
      </c>
      <c r="G39" s="628">
        <v>476</v>
      </c>
      <c r="H39" s="8"/>
    </row>
    <row r="40" spans="1:8" ht="19.5" customHeight="1" x14ac:dyDescent="0.2">
      <c r="A40" s="327"/>
      <c r="B40" s="617" t="s">
        <v>1557</v>
      </c>
      <c r="C40" s="660" t="s">
        <v>1661</v>
      </c>
      <c r="D40" s="660" t="s">
        <v>1662</v>
      </c>
      <c r="E40" s="660" t="s">
        <v>1663</v>
      </c>
      <c r="F40" s="517" t="s">
        <v>1664</v>
      </c>
      <c r="G40" s="628">
        <v>382</v>
      </c>
      <c r="H40" s="8"/>
    </row>
    <row r="41" spans="1:8" ht="19.5" customHeight="1" x14ac:dyDescent="0.2">
      <c r="A41" s="327"/>
      <c r="B41" s="617" t="s">
        <v>1570</v>
      </c>
      <c r="C41" s="660" t="s">
        <v>1665</v>
      </c>
      <c r="D41" s="660" t="s">
        <v>1586</v>
      </c>
      <c r="E41" s="660" t="s">
        <v>1647</v>
      </c>
      <c r="F41" s="517" t="s">
        <v>1666</v>
      </c>
      <c r="G41" s="628">
        <v>506</v>
      </c>
      <c r="H41" s="8"/>
    </row>
    <row r="42" spans="1:8" ht="19.5" customHeight="1" x14ac:dyDescent="0.2">
      <c r="A42" s="327"/>
      <c r="B42" s="617" t="s">
        <v>1572</v>
      </c>
      <c r="C42" s="660" t="s">
        <v>1667</v>
      </c>
      <c r="D42" s="660" t="s">
        <v>1668</v>
      </c>
      <c r="E42" s="660" t="s">
        <v>1669</v>
      </c>
      <c r="F42" s="517" t="s">
        <v>1670</v>
      </c>
      <c r="G42" s="628">
        <v>568</v>
      </c>
      <c r="H42" s="8"/>
    </row>
    <row r="43" spans="1:8" ht="19.5" customHeight="1" x14ac:dyDescent="0.2">
      <c r="A43" s="327"/>
      <c r="B43" s="617" t="s">
        <v>1574</v>
      </c>
      <c r="C43" s="660" t="s">
        <v>1671</v>
      </c>
      <c r="D43" s="660" t="s">
        <v>1672</v>
      </c>
      <c r="E43" s="660" t="s">
        <v>1673</v>
      </c>
      <c r="F43" s="517" t="s">
        <v>1674</v>
      </c>
      <c r="G43" s="628">
        <v>600</v>
      </c>
      <c r="H43" s="8"/>
    </row>
    <row r="44" spans="1:8" ht="19.5" customHeight="1" x14ac:dyDescent="0.2">
      <c r="A44" s="327"/>
      <c r="B44" s="617" t="s">
        <v>1558</v>
      </c>
      <c r="C44" s="660" t="s">
        <v>1675</v>
      </c>
      <c r="D44" s="660" t="s">
        <v>1610</v>
      </c>
      <c r="E44" s="660" t="s">
        <v>1676</v>
      </c>
      <c r="F44" s="517" t="s">
        <v>1677</v>
      </c>
      <c r="G44" s="628">
        <v>498</v>
      </c>
      <c r="H44" s="8"/>
    </row>
    <row r="45" spans="1:8" ht="19.5" customHeight="1" x14ac:dyDescent="0.2">
      <c r="A45" s="331"/>
      <c r="B45" s="630" t="s">
        <v>1559</v>
      </c>
      <c r="C45" s="661" t="s">
        <v>1678</v>
      </c>
      <c r="D45" s="661" t="s">
        <v>1679</v>
      </c>
      <c r="E45" s="661" t="s">
        <v>1680</v>
      </c>
      <c r="F45" s="555" t="s">
        <v>1681</v>
      </c>
      <c r="G45" s="646">
        <v>460</v>
      </c>
      <c r="H45" s="314"/>
    </row>
    <row r="46" spans="1:8" ht="19.5" customHeight="1" x14ac:dyDescent="0.2">
      <c r="A46" s="327"/>
      <c r="B46" s="617"/>
      <c r="C46" s="517"/>
      <c r="D46" s="517"/>
      <c r="E46" s="517"/>
      <c r="F46" s="517"/>
      <c r="G46" s="628"/>
      <c r="H46" s="314"/>
    </row>
    <row r="47" spans="1:8" ht="19.5" customHeight="1" x14ac:dyDescent="0.2">
      <c r="A47" s="327"/>
      <c r="B47" s="617"/>
      <c r="C47" s="517"/>
      <c r="D47" s="517"/>
      <c r="E47" s="517"/>
      <c r="F47" s="517"/>
      <c r="G47" s="628"/>
      <c r="H47" s="314"/>
    </row>
    <row r="48" spans="1:8" ht="19.5" customHeight="1" x14ac:dyDescent="0.2">
      <c r="A48" s="334" t="s">
        <v>1515</v>
      </c>
      <c r="B48" s="617"/>
      <c r="C48" s="517"/>
      <c r="D48" s="517"/>
      <c r="E48" s="517"/>
      <c r="F48" s="517"/>
      <c r="G48" s="628"/>
      <c r="H48" s="314"/>
    </row>
    <row r="49" spans="1:8" ht="19.5" customHeight="1" x14ac:dyDescent="0.2">
      <c r="A49" s="626"/>
      <c r="B49" s="617"/>
      <c r="C49" s="517"/>
      <c r="D49" s="517"/>
      <c r="E49" s="517"/>
      <c r="F49" s="517"/>
      <c r="G49" s="628"/>
      <c r="H49" s="314"/>
    </row>
    <row r="50" spans="1:8" ht="19.5" customHeight="1" x14ac:dyDescent="0.2">
      <c r="A50" s="626">
        <v>1</v>
      </c>
      <c r="B50" s="617"/>
      <c r="C50" s="517"/>
      <c r="D50" s="517"/>
      <c r="E50" s="517"/>
      <c r="F50" s="517"/>
      <c r="G50" s="628"/>
      <c r="H50" s="314"/>
    </row>
    <row r="51" spans="1:8" ht="19.5" customHeight="1" x14ac:dyDescent="0.2">
      <c r="A51" s="626"/>
      <c r="B51" s="617" t="s">
        <v>1556</v>
      </c>
      <c r="C51" s="660" t="s">
        <v>1682</v>
      </c>
      <c r="D51" s="660" t="s">
        <v>1633</v>
      </c>
      <c r="E51" s="660" t="s">
        <v>1683</v>
      </c>
      <c r="F51" s="517" t="s">
        <v>1684</v>
      </c>
      <c r="G51" s="628">
        <v>467</v>
      </c>
      <c r="H51" s="314"/>
    </row>
    <row r="52" spans="1:8" ht="19.5" customHeight="1" x14ac:dyDescent="0.2">
      <c r="A52" s="626"/>
      <c r="B52" s="617" t="s">
        <v>1557</v>
      </c>
      <c r="C52" s="660" t="s">
        <v>1685</v>
      </c>
      <c r="D52" s="660" t="s">
        <v>1686</v>
      </c>
      <c r="E52" s="660" t="s">
        <v>1687</v>
      </c>
      <c r="F52" s="517" t="s">
        <v>1670</v>
      </c>
      <c r="G52" s="628">
        <v>456</v>
      </c>
      <c r="H52" s="314"/>
    </row>
    <row r="53" spans="1:8" ht="19.5" customHeight="1" x14ac:dyDescent="0.2">
      <c r="A53" s="626"/>
      <c r="B53" s="617" t="s">
        <v>1570</v>
      </c>
      <c r="C53" s="660" t="s">
        <v>1688</v>
      </c>
      <c r="D53" s="660" t="s">
        <v>1689</v>
      </c>
      <c r="E53" s="660" t="s">
        <v>1637</v>
      </c>
      <c r="F53" s="517" t="s">
        <v>1690</v>
      </c>
      <c r="G53" s="628">
        <v>443</v>
      </c>
      <c r="H53" s="314"/>
    </row>
    <row r="54" spans="1:8" ht="19.5" customHeight="1" x14ac:dyDescent="0.2">
      <c r="A54" s="626"/>
      <c r="B54" s="617" t="s">
        <v>1572</v>
      </c>
      <c r="C54" s="660" t="s">
        <v>1691</v>
      </c>
      <c r="D54" s="660" t="s">
        <v>1692</v>
      </c>
      <c r="E54" s="660" t="s">
        <v>1693</v>
      </c>
      <c r="F54" s="517" t="s">
        <v>1694</v>
      </c>
      <c r="G54" s="628">
        <v>581</v>
      </c>
      <c r="H54" s="314"/>
    </row>
    <row r="55" spans="1:8" ht="19.5" customHeight="1" x14ac:dyDescent="0.2">
      <c r="A55" s="626"/>
      <c r="B55" s="617" t="s">
        <v>1574</v>
      </c>
      <c r="C55" s="660" t="s">
        <v>1695</v>
      </c>
      <c r="D55" s="660" t="s">
        <v>1696</v>
      </c>
      <c r="E55" s="660" t="s">
        <v>1697</v>
      </c>
      <c r="F55" s="517" t="s">
        <v>1698</v>
      </c>
      <c r="G55" s="628">
        <v>505</v>
      </c>
      <c r="H55" s="314"/>
    </row>
    <row r="56" spans="1:8" ht="19.5" customHeight="1" x14ac:dyDescent="0.2">
      <c r="A56" s="626"/>
      <c r="B56" s="617" t="s">
        <v>1558</v>
      </c>
      <c r="C56" s="660" t="s">
        <v>1699</v>
      </c>
      <c r="D56" s="660" t="s">
        <v>1700</v>
      </c>
      <c r="E56" s="660" t="s">
        <v>1701</v>
      </c>
      <c r="F56" s="517" t="s">
        <v>1698</v>
      </c>
      <c r="G56" s="628">
        <v>564</v>
      </c>
      <c r="H56" s="314"/>
    </row>
    <row r="57" spans="1:8" ht="19.5" customHeight="1" x14ac:dyDescent="0.2">
      <c r="A57" s="626"/>
      <c r="B57" s="617" t="s">
        <v>1559</v>
      </c>
      <c r="C57" s="660" t="s">
        <v>1702</v>
      </c>
      <c r="D57" s="660" t="s">
        <v>1703</v>
      </c>
      <c r="E57" s="660" t="s">
        <v>1663</v>
      </c>
      <c r="F57" s="517" t="s">
        <v>1704</v>
      </c>
      <c r="G57" s="628">
        <v>450</v>
      </c>
      <c r="H57" s="314"/>
    </row>
    <row r="58" spans="1:8" ht="19.5" customHeight="1" x14ac:dyDescent="0.2">
      <c r="A58" s="635"/>
      <c r="B58" s="636"/>
      <c r="C58" s="662"/>
      <c r="D58" s="662"/>
      <c r="E58" s="662"/>
      <c r="F58" s="544"/>
      <c r="G58" s="637"/>
      <c r="H58" s="314"/>
    </row>
    <row r="59" spans="1:8" ht="19.5" customHeight="1" x14ac:dyDescent="0.2">
      <c r="A59" s="626">
        <v>2</v>
      </c>
      <c r="B59" s="617"/>
      <c r="C59" s="660"/>
      <c r="D59" s="660"/>
      <c r="E59" s="660"/>
      <c r="F59" s="517"/>
      <c r="G59" s="628"/>
      <c r="H59" s="314"/>
    </row>
    <row r="60" spans="1:8" ht="19.5" customHeight="1" x14ac:dyDescent="0.2">
      <c r="A60" s="626"/>
      <c r="B60" s="617" t="s">
        <v>1556</v>
      </c>
      <c r="C60" s="660"/>
      <c r="D60" s="660"/>
      <c r="E60" s="660"/>
      <c r="F60" s="517"/>
      <c r="G60" s="628"/>
      <c r="H60" s="314"/>
    </row>
    <row r="61" spans="1:8" ht="19.5" customHeight="1" x14ac:dyDescent="0.2">
      <c r="A61" s="626"/>
      <c r="B61" s="617" t="s">
        <v>1557</v>
      </c>
      <c r="C61" s="660" t="s">
        <v>1705</v>
      </c>
      <c r="D61" s="660" t="s">
        <v>1706</v>
      </c>
      <c r="E61" s="660" t="s">
        <v>1707</v>
      </c>
      <c r="F61" s="517" t="s">
        <v>1588</v>
      </c>
      <c r="G61" s="628">
        <v>377</v>
      </c>
      <c r="H61" s="314"/>
    </row>
    <row r="62" spans="1:8" ht="19.5" customHeight="1" x14ac:dyDescent="0.2">
      <c r="A62" s="626"/>
      <c r="B62" s="617" t="s">
        <v>1570</v>
      </c>
      <c r="C62" s="660" t="s">
        <v>1708</v>
      </c>
      <c r="D62" s="660" t="s">
        <v>1709</v>
      </c>
      <c r="E62" s="660" t="s">
        <v>1710</v>
      </c>
      <c r="F62" s="517" t="s">
        <v>1711</v>
      </c>
      <c r="G62" s="628">
        <v>498</v>
      </c>
      <c r="H62" s="314"/>
    </row>
    <row r="63" spans="1:8" ht="19.5" customHeight="1" x14ac:dyDescent="0.2">
      <c r="A63" s="626"/>
      <c r="B63" s="617" t="s">
        <v>1572</v>
      </c>
      <c r="C63" s="660" t="s">
        <v>1712</v>
      </c>
      <c r="D63" s="660" t="s">
        <v>1713</v>
      </c>
      <c r="E63" s="660" t="s">
        <v>1651</v>
      </c>
      <c r="F63" s="517" t="s">
        <v>1714</v>
      </c>
      <c r="G63" s="628">
        <v>412</v>
      </c>
      <c r="H63" s="314"/>
    </row>
    <row r="64" spans="1:8" ht="19.5" customHeight="1" x14ac:dyDescent="0.2">
      <c r="A64" s="626"/>
      <c r="B64" s="617" t="s">
        <v>1574</v>
      </c>
      <c r="C64" s="660" t="s">
        <v>1715</v>
      </c>
      <c r="D64" s="660" t="s">
        <v>1716</v>
      </c>
      <c r="E64" s="660" t="s">
        <v>1717</v>
      </c>
      <c r="F64" s="517" t="s">
        <v>1718</v>
      </c>
      <c r="G64" s="628">
        <v>610</v>
      </c>
      <c r="H64" s="314"/>
    </row>
    <row r="65" spans="1:8" ht="19.5" customHeight="1" x14ac:dyDescent="0.2">
      <c r="A65" s="626"/>
      <c r="B65" s="617" t="s">
        <v>1558</v>
      </c>
      <c r="C65" s="660" t="s">
        <v>1719</v>
      </c>
      <c r="D65" s="660" t="s">
        <v>1720</v>
      </c>
      <c r="E65" s="660" t="s">
        <v>1721</v>
      </c>
      <c r="F65" s="517" t="s">
        <v>1722</v>
      </c>
      <c r="G65" s="628">
        <v>385</v>
      </c>
      <c r="H65" s="314"/>
    </row>
    <row r="66" spans="1:8" ht="19.5" customHeight="1" x14ac:dyDescent="0.2">
      <c r="A66" s="626"/>
      <c r="B66" s="617" t="s">
        <v>1559</v>
      </c>
      <c r="C66" s="660" t="s">
        <v>1723</v>
      </c>
      <c r="D66" s="660" t="s">
        <v>1720</v>
      </c>
      <c r="E66" s="660" t="s">
        <v>1637</v>
      </c>
      <c r="F66" s="517" t="s">
        <v>1724</v>
      </c>
      <c r="G66" s="628">
        <v>400</v>
      </c>
      <c r="H66" s="314"/>
    </row>
    <row r="67" spans="1:8" ht="19.5" customHeight="1" x14ac:dyDescent="0.2">
      <c r="A67" s="626"/>
      <c r="B67" s="617"/>
      <c r="C67" s="660"/>
      <c r="D67" s="660"/>
      <c r="E67" s="660"/>
      <c r="F67" s="517"/>
      <c r="G67" s="628"/>
      <c r="H67" s="314"/>
    </row>
    <row r="68" spans="1:8" ht="19.5" customHeight="1" x14ac:dyDescent="0.2">
      <c r="A68" s="641">
        <v>3</v>
      </c>
      <c r="B68" s="642"/>
      <c r="C68" s="663"/>
      <c r="D68" s="663"/>
      <c r="E68" s="663"/>
      <c r="F68" s="548"/>
      <c r="G68" s="653"/>
      <c r="H68" s="314"/>
    </row>
    <row r="69" spans="1:8" ht="19.5" customHeight="1" x14ac:dyDescent="0.2">
      <c r="A69" s="626"/>
      <c r="B69" s="617" t="s">
        <v>1556</v>
      </c>
      <c r="C69" s="660" t="s">
        <v>1725</v>
      </c>
      <c r="D69" s="660" t="s">
        <v>1726</v>
      </c>
      <c r="E69" s="660" t="s">
        <v>1727</v>
      </c>
      <c r="F69" s="517" t="s">
        <v>1728</v>
      </c>
      <c r="G69" s="628">
        <v>401</v>
      </c>
      <c r="H69" s="314"/>
    </row>
    <row r="70" spans="1:8" ht="19.5" customHeight="1" x14ac:dyDescent="0.2">
      <c r="A70" s="626"/>
      <c r="B70" s="617" t="s">
        <v>1557</v>
      </c>
      <c r="C70" s="660"/>
      <c r="D70" s="660" t="s">
        <v>1586</v>
      </c>
      <c r="E70" s="660" t="s">
        <v>1729</v>
      </c>
      <c r="F70" s="517" t="s">
        <v>1670</v>
      </c>
      <c r="G70" s="628"/>
      <c r="H70" s="314"/>
    </row>
    <row r="71" spans="1:8" ht="19.5" customHeight="1" x14ac:dyDescent="0.2">
      <c r="A71" s="626"/>
      <c r="B71" s="617" t="s">
        <v>1570</v>
      </c>
      <c r="C71" s="660" t="s">
        <v>1730</v>
      </c>
      <c r="D71" s="660" t="s">
        <v>1689</v>
      </c>
      <c r="E71" s="660" t="s">
        <v>1731</v>
      </c>
      <c r="F71" s="517">
        <v>54</v>
      </c>
      <c r="G71" s="628">
        <v>548</v>
      </c>
      <c r="H71" s="314"/>
    </row>
    <row r="72" spans="1:8" ht="19.5" customHeight="1" x14ac:dyDescent="0.2">
      <c r="A72" s="327"/>
      <c r="B72" s="617" t="s">
        <v>1572</v>
      </c>
      <c r="C72" s="660" t="s">
        <v>1732</v>
      </c>
      <c r="D72" s="660" t="s">
        <v>1689</v>
      </c>
      <c r="E72" s="660" t="s">
        <v>1587</v>
      </c>
      <c r="F72" s="517" t="s">
        <v>1733</v>
      </c>
      <c r="G72" s="628">
        <v>481</v>
      </c>
      <c r="H72" s="314"/>
    </row>
    <row r="73" spans="1:8" ht="19.5" customHeight="1" x14ac:dyDescent="0.2">
      <c r="A73" s="327"/>
      <c r="B73" s="617" t="s">
        <v>1574</v>
      </c>
      <c r="C73" s="660" t="s">
        <v>1734</v>
      </c>
      <c r="D73" s="660" t="s">
        <v>1735</v>
      </c>
      <c r="E73" s="660" t="s">
        <v>1736</v>
      </c>
      <c r="F73" s="517" t="s">
        <v>1737</v>
      </c>
      <c r="G73" s="628">
        <v>529</v>
      </c>
      <c r="H73" s="314"/>
    </row>
    <row r="74" spans="1:8" ht="19.5" customHeight="1" x14ac:dyDescent="0.2">
      <c r="A74" s="327"/>
      <c r="B74" s="617" t="s">
        <v>1558</v>
      </c>
      <c r="C74" s="660" t="s">
        <v>1738</v>
      </c>
      <c r="D74" s="660" t="s">
        <v>1739</v>
      </c>
      <c r="E74" s="660" t="s">
        <v>1740</v>
      </c>
      <c r="F74" s="517" t="s">
        <v>1741</v>
      </c>
      <c r="G74" s="628">
        <v>431</v>
      </c>
      <c r="H74" s="314"/>
    </row>
    <row r="75" spans="1:8" ht="19.5" customHeight="1" x14ac:dyDescent="0.2">
      <c r="A75" s="327"/>
      <c r="B75" s="617" t="s">
        <v>1559</v>
      </c>
      <c r="C75" s="660" t="s">
        <v>1742</v>
      </c>
      <c r="D75" s="660" t="s">
        <v>1743</v>
      </c>
      <c r="E75" s="660" t="s">
        <v>1744</v>
      </c>
      <c r="F75" s="517" t="s">
        <v>1745</v>
      </c>
      <c r="G75" s="628">
        <v>437</v>
      </c>
      <c r="H75" s="314"/>
    </row>
    <row r="76" spans="1:8" ht="19.5" customHeight="1" x14ac:dyDescent="0.2">
      <c r="A76" s="425"/>
      <c r="B76" s="636"/>
      <c r="C76" s="662"/>
      <c r="D76" s="662"/>
      <c r="E76" s="662"/>
      <c r="F76" s="544"/>
      <c r="G76" s="637"/>
      <c r="H76" s="314"/>
    </row>
    <row r="77" spans="1:8" ht="19.5" customHeight="1" x14ac:dyDescent="0.2">
      <c r="A77" s="626">
        <v>4</v>
      </c>
      <c r="B77" s="617"/>
      <c r="C77" s="660"/>
      <c r="D77" s="660"/>
      <c r="E77" s="660"/>
      <c r="F77" s="517"/>
      <c r="G77" s="628"/>
      <c r="H77" s="314"/>
    </row>
    <row r="78" spans="1:8" ht="19.5" customHeight="1" x14ac:dyDescent="0.2">
      <c r="A78" s="327"/>
      <c r="B78" s="617" t="s">
        <v>1556</v>
      </c>
      <c r="C78" s="660" t="s">
        <v>1746</v>
      </c>
      <c r="D78" s="660" t="s">
        <v>1747</v>
      </c>
      <c r="E78" s="660" t="s">
        <v>1748</v>
      </c>
      <c r="F78" s="517" t="s">
        <v>1660</v>
      </c>
      <c r="G78" s="628">
        <v>433</v>
      </c>
      <c r="H78" s="314"/>
    </row>
    <row r="79" spans="1:8" ht="19.5" customHeight="1" x14ac:dyDescent="0.2">
      <c r="A79" s="327"/>
      <c r="B79" s="617" t="s">
        <v>1557</v>
      </c>
      <c r="C79" s="660"/>
      <c r="D79" s="660"/>
      <c r="E79" s="660"/>
      <c r="F79" s="517"/>
      <c r="G79" s="628"/>
      <c r="H79" s="314"/>
    </row>
    <row r="80" spans="1:8" ht="19.5" customHeight="1" x14ac:dyDescent="0.2">
      <c r="A80" s="327"/>
      <c r="B80" s="617" t="s">
        <v>1570</v>
      </c>
      <c r="C80" s="660" t="s">
        <v>1749</v>
      </c>
      <c r="D80" s="660" t="s">
        <v>1713</v>
      </c>
      <c r="E80" s="660" t="s">
        <v>1748</v>
      </c>
      <c r="F80" s="517" t="s">
        <v>1750</v>
      </c>
      <c r="G80" s="628">
        <v>474</v>
      </c>
      <c r="H80" s="314"/>
    </row>
    <row r="81" spans="1:9" ht="19.5" customHeight="1" x14ac:dyDescent="0.2">
      <c r="A81" s="327"/>
      <c r="B81" s="617" t="s">
        <v>1572</v>
      </c>
      <c r="C81" s="660" t="s">
        <v>1751</v>
      </c>
      <c r="D81" s="660" t="s">
        <v>1752</v>
      </c>
      <c r="E81" s="660" t="s">
        <v>1753</v>
      </c>
      <c r="F81" s="517" t="s">
        <v>1754</v>
      </c>
      <c r="G81" s="628">
        <v>538</v>
      </c>
    </row>
    <row r="82" spans="1:9" ht="19.5" customHeight="1" x14ac:dyDescent="0.2">
      <c r="A82" s="327"/>
      <c r="B82" s="617" t="s">
        <v>1574</v>
      </c>
      <c r="C82" s="660" t="s">
        <v>1755</v>
      </c>
      <c r="D82" s="660" t="s">
        <v>1610</v>
      </c>
      <c r="E82" s="660" t="s">
        <v>1756</v>
      </c>
      <c r="F82" s="517">
        <v>57</v>
      </c>
      <c r="G82" s="628">
        <v>561</v>
      </c>
    </row>
    <row r="83" spans="1:9" ht="19.5" customHeight="1" x14ac:dyDescent="0.2">
      <c r="A83" s="327"/>
      <c r="B83" s="617" t="s">
        <v>1558</v>
      </c>
      <c r="C83" s="660" t="s">
        <v>1757</v>
      </c>
      <c r="D83" s="660" t="s">
        <v>1758</v>
      </c>
      <c r="E83" s="660" t="s">
        <v>1759</v>
      </c>
      <c r="F83" s="517" t="s">
        <v>1760</v>
      </c>
      <c r="G83" s="628">
        <v>525</v>
      </c>
    </row>
    <row r="84" spans="1:9" ht="19.5" customHeight="1" x14ac:dyDescent="0.2">
      <c r="A84" s="644"/>
      <c r="B84" s="630" t="s">
        <v>1559</v>
      </c>
      <c r="C84" s="661" t="s">
        <v>1761</v>
      </c>
      <c r="D84" s="661" t="s">
        <v>1668</v>
      </c>
      <c r="E84" s="661" t="s">
        <v>1762</v>
      </c>
      <c r="F84" s="555" t="s">
        <v>1763</v>
      </c>
      <c r="G84" s="646">
        <v>432</v>
      </c>
    </row>
    <row r="85" spans="1:9" x14ac:dyDescent="0.2">
      <c r="A85" s="314"/>
      <c r="B85" s="314"/>
      <c r="C85" s="664"/>
      <c r="D85" s="664"/>
      <c r="E85" s="664"/>
      <c r="F85" s="314"/>
      <c r="G85" s="314"/>
    </row>
    <row r="86" spans="1:9" x14ac:dyDescent="0.2">
      <c r="A86" s="314"/>
      <c r="B86" s="314"/>
      <c r="C86" s="664"/>
      <c r="D86" s="664"/>
      <c r="E86" s="664"/>
      <c r="F86" s="314"/>
      <c r="G86" s="314"/>
    </row>
    <row r="87" spans="1:9" ht="17" thickBot="1" x14ac:dyDescent="0.25">
      <c r="A87" s="314"/>
      <c r="B87" s="1047" t="s">
        <v>2216</v>
      </c>
      <c r="C87" s="664"/>
      <c r="D87" s="664"/>
      <c r="E87" s="664"/>
      <c r="F87" s="314"/>
      <c r="G87" s="314"/>
    </row>
    <row r="88" spans="1:9" ht="16" thickBot="1" x14ac:dyDescent="0.25">
      <c r="A88" s="1198" t="s">
        <v>2204</v>
      </c>
      <c r="B88" s="1199"/>
      <c r="C88" s="1031" t="s">
        <v>2108</v>
      </c>
      <c r="D88" s="314"/>
      <c r="E88" s="314"/>
      <c r="F88" s="314"/>
      <c r="G88" s="314"/>
    </row>
    <row r="89" spans="1:9" ht="16" x14ac:dyDescent="0.2">
      <c r="A89" s="1032" t="s">
        <v>2105</v>
      </c>
      <c r="B89" s="1033" t="s">
        <v>2106</v>
      </c>
      <c r="C89" s="1270" t="s">
        <v>2208</v>
      </c>
      <c r="D89" s="1271" t="s">
        <v>2326</v>
      </c>
      <c r="E89" s="1271" t="s">
        <v>2328</v>
      </c>
      <c r="F89" s="1271" t="s">
        <v>2326</v>
      </c>
      <c r="G89" s="1271" t="s">
        <v>2326</v>
      </c>
      <c r="H89" s="1271" t="s">
        <v>2326</v>
      </c>
      <c r="I89" s="1271" t="s">
        <v>2326</v>
      </c>
    </row>
    <row r="90" spans="1:9" ht="16" x14ac:dyDescent="0.2">
      <c r="A90" s="1004" t="s">
        <v>2105</v>
      </c>
      <c r="B90" s="1013" t="s">
        <v>2106</v>
      </c>
      <c r="C90" s="1272" t="s">
        <v>2205</v>
      </c>
      <c r="D90" s="1271" t="s">
        <v>2326</v>
      </c>
      <c r="E90" s="1271" t="s">
        <v>2331</v>
      </c>
      <c r="F90" s="1271" t="s">
        <v>2332</v>
      </c>
      <c r="G90" s="314"/>
    </row>
    <row r="91" spans="1:9" ht="16" x14ac:dyDescent="0.2">
      <c r="A91" s="1004" t="s">
        <v>2105</v>
      </c>
      <c r="B91" s="1044" t="s">
        <v>2106</v>
      </c>
      <c r="C91" s="1272" t="s">
        <v>2215</v>
      </c>
      <c r="D91" s="1271" t="s">
        <v>2333</v>
      </c>
      <c r="E91" s="314"/>
      <c r="F91" s="314"/>
      <c r="G91" s="314"/>
    </row>
    <row r="92" spans="1:9" x14ac:dyDescent="0.2">
      <c r="A92" s="1004" t="s">
        <v>2105</v>
      </c>
      <c r="B92" s="1044" t="s">
        <v>2202</v>
      </c>
      <c r="C92" s="890" t="s">
        <v>2203</v>
      </c>
      <c r="D92" s="314"/>
      <c r="E92" s="314"/>
      <c r="F92" s="314"/>
      <c r="G92" s="314"/>
    </row>
    <row r="93" spans="1:9" ht="16" x14ac:dyDescent="0.2">
      <c r="A93" s="1004" t="s">
        <v>2105</v>
      </c>
      <c r="B93" s="1044" t="s">
        <v>2206</v>
      </c>
      <c r="C93" s="1272" t="s">
        <v>2207</v>
      </c>
      <c r="D93" s="1271" t="s">
        <v>2334</v>
      </c>
      <c r="E93" s="1271" t="s">
        <v>2335</v>
      </c>
      <c r="F93" s="314"/>
      <c r="G93" s="314"/>
    </row>
    <row r="94" spans="1:9" x14ac:dyDescent="0.2">
      <c r="A94" s="1004" t="s">
        <v>2105</v>
      </c>
      <c r="B94" s="1044" t="s">
        <v>2210</v>
      </c>
      <c r="C94" s="890" t="s">
        <v>2209</v>
      </c>
      <c r="D94" s="314"/>
      <c r="E94" s="314"/>
      <c r="F94" s="314"/>
      <c r="G94" s="314"/>
    </row>
    <row r="95" spans="1:9" ht="16" customHeight="1" x14ac:dyDescent="0.2">
      <c r="A95" s="1040" t="s">
        <v>2105</v>
      </c>
      <c r="B95" s="1045" t="s">
        <v>2211</v>
      </c>
      <c r="C95" s="1041" t="s">
        <v>2212</v>
      </c>
      <c r="D95" s="314"/>
      <c r="E95" s="314"/>
      <c r="F95" s="314"/>
      <c r="G95" s="314"/>
    </row>
    <row r="96" spans="1:9" ht="17" customHeight="1" x14ac:dyDescent="0.2">
      <c r="A96" s="1040" t="s">
        <v>2105</v>
      </c>
      <c r="B96" s="1045" t="s">
        <v>2106</v>
      </c>
      <c r="C96" s="1273" t="s">
        <v>2198</v>
      </c>
      <c r="D96" s="1271" t="s">
        <v>2336</v>
      </c>
      <c r="E96" s="314"/>
      <c r="F96" s="314"/>
      <c r="G96" s="314"/>
    </row>
    <row r="97" spans="1:7" ht="19" customHeight="1" thickBot="1" x14ac:dyDescent="0.25">
      <c r="A97" s="1042" t="s">
        <v>2105</v>
      </c>
      <c r="B97" s="1046" t="s">
        <v>2213</v>
      </c>
      <c r="C97" s="1043" t="s">
        <v>2214</v>
      </c>
      <c r="D97" s="314"/>
      <c r="E97" s="314"/>
      <c r="F97" s="314"/>
      <c r="G97" s="314"/>
    </row>
    <row r="98" spans="1:7" x14ac:dyDescent="0.2">
      <c r="A98" s="314"/>
      <c r="B98" s="314"/>
      <c r="C98" s="314"/>
      <c r="D98" s="314"/>
      <c r="E98" s="314"/>
      <c r="F98" s="314"/>
      <c r="G98" s="314"/>
    </row>
    <row r="99" spans="1:7" x14ac:dyDescent="0.2">
      <c r="A99" s="314"/>
      <c r="B99" s="314"/>
      <c r="C99" s="314"/>
      <c r="D99" s="314"/>
      <c r="E99" s="314"/>
      <c r="F99" s="314"/>
      <c r="G99" s="314"/>
    </row>
    <row r="100" spans="1:7" x14ac:dyDescent="0.2">
      <c r="A100" s="314"/>
      <c r="B100" s="314"/>
      <c r="C100" s="314"/>
      <c r="D100" s="314"/>
      <c r="E100" s="314"/>
      <c r="F100" s="314"/>
      <c r="G100" s="314"/>
    </row>
  </sheetData>
  <mergeCells count="3">
    <mergeCell ref="A1:D1"/>
    <mergeCell ref="A4:F4"/>
    <mergeCell ref="A88:B8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37"/>
  <sheetViews>
    <sheetView zoomScaleNormal="150" workbookViewId="0">
      <selection activeCell="C31" sqref="C31"/>
    </sheetView>
  </sheetViews>
  <sheetFormatPr baseColWidth="10" defaultColWidth="10.6640625" defaultRowHeight="15" customHeight="1" x14ac:dyDescent="0.2"/>
  <cols>
    <col min="1" max="1" width="28.6640625" customWidth="1"/>
    <col min="2" max="2" width="22.1640625" customWidth="1"/>
    <col min="3" max="3" width="27" customWidth="1"/>
    <col min="5" max="5" width="15.1640625" customWidth="1"/>
  </cols>
  <sheetData>
    <row r="1" spans="1:18" ht="19.5" customHeight="1" x14ac:dyDescent="0.2">
      <c r="A1" s="1226" t="s">
        <v>1764</v>
      </c>
      <c r="B1" s="1226"/>
      <c r="C1" s="1226"/>
      <c r="D1" s="1226"/>
      <c r="H1" s="314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9.5" customHeight="1" x14ac:dyDescent="0.2">
      <c r="H2" s="314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9.5" customHeight="1" x14ac:dyDescent="0.2">
      <c r="A3" s="1231" t="s">
        <v>1765</v>
      </c>
      <c r="B3" s="1231"/>
      <c r="C3" s="1231"/>
      <c r="D3" s="1231"/>
      <c r="E3" s="1231"/>
      <c r="F3" s="1231"/>
      <c r="G3" s="1231"/>
      <c r="H3" s="1231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9.5" customHeight="1" x14ac:dyDescent="0.2">
      <c r="H4" s="314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9.5" customHeight="1" x14ac:dyDescent="0.2">
      <c r="A5" s="1231" t="s">
        <v>1766</v>
      </c>
      <c r="B5" s="1231"/>
      <c r="C5" s="1231"/>
      <c r="D5" s="1231"/>
      <c r="E5" s="1231"/>
      <c r="H5" s="314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9.5" customHeight="1" x14ac:dyDescent="0.2">
      <c r="H6" s="314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9.5" customHeight="1" x14ac:dyDescent="0.2">
      <c r="H7" s="314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9.5" customHeight="1" x14ac:dyDescent="0.2">
      <c r="A8" s="1232" t="s">
        <v>1767</v>
      </c>
      <c r="B8" s="1232"/>
      <c r="C8" s="87"/>
      <c r="D8" s="334" t="s">
        <v>1768</v>
      </c>
      <c r="E8" s="334" t="s">
        <v>1769</v>
      </c>
      <c r="H8" s="665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9.5" customHeight="1" x14ac:dyDescent="0.2">
      <c r="A9" s="666" t="s">
        <v>1311</v>
      </c>
      <c r="B9" s="667" t="s">
        <v>1770</v>
      </c>
      <c r="D9" s="328" t="s">
        <v>1576</v>
      </c>
      <c r="E9" s="328" t="s">
        <v>1771</v>
      </c>
      <c r="F9" s="8"/>
      <c r="G9" s="8"/>
      <c r="H9" s="66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9.5" customHeight="1" x14ac:dyDescent="0.2">
      <c r="A10" s="669" t="s">
        <v>1576</v>
      </c>
      <c r="B10" s="670" t="s">
        <v>1483</v>
      </c>
      <c r="D10" s="328" t="s">
        <v>1576</v>
      </c>
      <c r="E10" s="328" t="s">
        <v>1772</v>
      </c>
      <c r="F10" s="314"/>
      <c r="G10" s="314"/>
      <c r="H10" s="66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9.5" customHeight="1" x14ac:dyDescent="0.2">
      <c r="A11" s="671" t="s">
        <v>1773</v>
      </c>
      <c r="B11" s="672" t="s">
        <v>1480</v>
      </c>
      <c r="D11" s="328" t="s">
        <v>1576</v>
      </c>
      <c r="E11" s="328" t="s">
        <v>1774</v>
      </c>
      <c r="F11" s="314"/>
      <c r="G11" s="314"/>
      <c r="H11" s="66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9.5" customHeight="1" x14ac:dyDescent="0.2">
      <c r="A12" s="673" t="s">
        <v>1515</v>
      </c>
      <c r="B12" s="674" t="s">
        <v>1480</v>
      </c>
      <c r="C12" s="314"/>
      <c r="D12" s="328" t="s">
        <v>1576</v>
      </c>
      <c r="E12" s="328" t="s">
        <v>1775</v>
      </c>
      <c r="F12" s="314"/>
      <c r="G12" s="314"/>
      <c r="H12" s="66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19.5" customHeight="1" x14ac:dyDescent="0.2">
      <c r="A13" s="314"/>
      <c r="B13" s="314"/>
      <c r="C13" s="314"/>
      <c r="D13" s="328" t="s">
        <v>1576</v>
      </c>
      <c r="E13" s="328" t="s">
        <v>1776</v>
      </c>
      <c r="F13" s="314"/>
      <c r="G13" s="314"/>
      <c r="H13" s="66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19.5" customHeight="1" x14ac:dyDescent="0.2">
      <c r="A14" s="314"/>
      <c r="B14" s="314"/>
      <c r="C14" s="314"/>
      <c r="D14" s="675" t="s">
        <v>1576</v>
      </c>
      <c r="E14" s="675" t="s">
        <v>1777</v>
      </c>
      <c r="F14" s="314"/>
      <c r="H14" s="66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9.5" customHeight="1" x14ac:dyDescent="0.2">
      <c r="A15" s="314"/>
      <c r="B15" s="314"/>
      <c r="C15" s="314"/>
      <c r="D15" s="328" t="s">
        <v>1778</v>
      </c>
      <c r="E15" s="328" t="s">
        <v>1779</v>
      </c>
      <c r="F15" s="314"/>
      <c r="H15" s="66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9.5" customHeight="1" x14ac:dyDescent="0.2">
      <c r="A16" s="314"/>
      <c r="B16" s="314"/>
      <c r="C16" s="314"/>
      <c r="D16" s="328" t="s">
        <v>1778</v>
      </c>
      <c r="E16" s="328" t="s">
        <v>1780</v>
      </c>
      <c r="F16" s="314"/>
      <c r="H16" s="66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9.5" customHeight="1" x14ac:dyDescent="0.2">
      <c r="A17" s="314"/>
      <c r="B17" s="314"/>
      <c r="C17" s="314"/>
      <c r="D17" s="328" t="s">
        <v>1778</v>
      </c>
      <c r="E17" s="328" t="s">
        <v>1781</v>
      </c>
      <c r="F17" s="314"/>
      <c r="G17" s="314"/>
      <c r="H17" s="66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9.5" customHeight="1" x14ac:dyDescent="0.2">
      <c r="A18" s="665"/>
      <c r="B18" s="665"/>
      <c r="C18" s="314"/>
      <c r="D18" s="328" t="s">
        <v>1778</v>
      </c>
      <c r="E18" s="328" t="s">
        <v>1782</v>
      </c>
      <c r="F18" s="665"/>
      <c r="G18" s="665"/>
      <c r="H18" s="66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9.5" customHeight="1" x14ac:dyDescent="0.2">
      <c r="A19" s="668"/>
      <c r="B19" s="314"/>
      <c r="C19" s="314"/>
      <c r="D19" s="675" t="s">
        <v>1778</v>
      </c>
      <c r="E19" s="675" t="s">
        <v>1783</v>
      </c>
      <c r="F19" s="668"/>
      <c r="G19" s="668"/>
      <c r="H19" s="66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19.5" customHeight="1" x14ac:dyDescent="0.2">
      <c r="A20" s="668"/>
      <c r="B20" s="314"/>
      <c r="C20" s="314"/>
      <c r="D20" s="328" t="s">
        <v>1515</v>
      </c>
      <c r="E20" s="328" t="s">
        <v>1784</v>
      </c>
      <c r="F20" s="668"/>
      <c r="G20" s="668"/>
      <c r="H20" s="66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9.5" customHeight="1" x14ac:dyDescent="0.2">
      <c r="A21" s="668"/>
      <c r="B21" s="314"/>
      <c r="C21" s="314"/>
      <c r="D21" s="328" t="s">
        <v>1515</v>
      </c>
      <c r="E21" s="328" t="s">
        <v>1785</v>
      </c>
      <c r="F21" s="668"/>
      <c r="G21" s="668"/>
      <c r="H21" s="314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9.5" customHeight="1" x14ac:dyDescent="0.2">
      <c r="A22" s="668"/>
      <c r="B22" s="314"/>
      <c r="C22" s="314"/>
      <c r="D22" s="328" t="s">
        <v>1515</v>
      </c>
      <c r="E22" s="328" t="s">
        <v>1786</v>
      </c>
      <c r="F22" s="668"/>
      <c r="G22" s="668"/>
      <c r="H22" s="314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9.5" customHeight="1" x14ac:dyDescent="0.2">
      <c r="A23" s="668"/>
      <c r="B23" s="314"/>
      <c r="C23" s="314"/>
      <c r="D23" s="328" t="s">
        <v>1515</v>
      </c>
      <c r="E23" s="328" t="s">
        <v>1787</v>
      </c>
      <c r="F23" s="668"/>
      <c r="G23" s="668"/>
      <c r="H23" s="314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9.5" customHeight="1" x14ac:dyDescent="0.2">
      <c r="A24" s="668"/>
      <c r="B24" s="314"/>
      <c r="C24" s="314"/>
      <c r="D24" s="332" t="s">
        <v>1515</v>
      </c>
      <c r="E24" s="332" t="s">
        <v>1788</v>
      </c>
      <c r="F24" s="668"/>
      <c r="G24" s="668"/>
      <c r="H24" s="314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">
      <c r="A25" s="668"/>
      <c r="B25" s="314"/>
      <c r="C25" s="314"/>
      <c r="F25" s="668"/>
      <c r="G25" s="66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6" thickBot="1" x14ac:dyDescent="0.25">
      <c r="A26" s="668"/>
      <c r="B26" s="314"/>
      <c r="C26" s="314"/>
      <c r="F26" s="668"/>
      <c r="G26" s="66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6" thickBot="1" x14ac:dyDescent="0.25">
      <c r="A27" s="1195" t="s">
        <v>2138</v>
      </c>
      <c r="B27" s="1196"/>
      <c r="C27" s="1050" t="s">
        <v>2108</v>
      </c>
      <c r="F27" s="668"/>
      <c r="G27" s="66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">
      <c r="A28" s="1004" t="s">
        <v>2105</v>
      </c>
      <c r="B28" s="1013" t="s">
        <v>2329</v>
      </c>
      <c r="C28" s="1051" t="s">
        <v>2219</v>
      </c>
      <c r="F28" s="668"/>
      <c r="G28" s="66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16" thickBot="1" x14ac:dyDescent="0.25">
      <c r="A29" s="1006" t="s">
        <v>2105</v>
      </c>
      <c r="B29" s="1027" t="s">
        <v>2330</v>
      </c>
      <c r="C29" s="1052" t="s">
        <v>2220</v>
      </c>
      <c r="F29" s="668"/>
      <c r="G29" s="66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">
      <c r="A30" s="668"/>
      <c r="B30" s="314"/>
      <c r="C30" s="314"/>
      <c r="F30" s="668"/>
      <c r="G30" s="66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">
      <c r="A31" s="668"/>
      <c r="B31" s="314"/>
      <c r="C31" s="314"/>
      <c r="F31" s="314"/>
      <c r="G31" s="314"/>
    </row>
    <row r="32" spans="1:18" x14ac:dyDescent="0.2">
      <c r="A32" s="314"/>
      <c r="B32" s="314"/>
      <c r="C32" s="314"/>
      <c r="F32" s="314"/>
      <c r="G32" s="314"/>
    </row>
    <row r="33" spans="1:7" x14ac:dyDescent="0.2">
      <c r="A33" s="314"/>
      <c r="B33" s="314"/>
      <c r="C33" s="314"/>
      <c r="F33" s="314"/>
      <c r="G33" s="314"/>
    </row>
    <row r="34" spans="1:7" x14ac:dyDescent="0.2">
      <c r="A34" s="314"/>
      <c r="B34" s="314"/>
      <c r="C34" s="314"/>
      <c r="F34" s="314"/>
      <c r="G34" s="314"/>
    </row>
    <row r="35" spans="1:7" x14ac:dyDescent="0.2">
      <c r="A35" s="8"/>
      <c r="B35" s="8"/>
      <c r="C35" s="8"/>
      <c r="D35" s="8"/>
      <c r="E35" s="8"/>
      <c r="F35" s="8"/>
      <c r="G35" s="8"/>
    </row>
    <row r="36" spans="1:7" x14ac:dyDescent="0.2">
      <c r="A36" s="8"/>
      <c r="B36" s="8"/>
      <c r="C36" s="8"/>
      <c r="D36" s="8"/>
      <c r="E36" s="8"/>
      <c r="F36" s="8"/>
      <c r="G36" s="8"/>
    </row>
    <row r="37" spans="1:7" x14ac:dyDescent="0.2">
      <c r="A37" s="8"/>
      <c r="B37" s="8"/>
      <c r="C37" s="8"/>
      <c r="D37" s="8"/>
      <c r="E37" s="8"/>
      <c r="F37" s="8"/>
      <c r="G37" s="8"/>
    </row>
  </sheetData>
  <mergeCells count="5">
    <mergeCell ref="A1:D1"/>
    <mergeCell ref="A3:H3"/>
    <mergeCell ref="A5:E5"/>
    <mergeCell ref="A8:B8"/>
    <mergeCell ref="A27:B2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58"/>
  <sheetViews>
    <sheetView topLeftCell="A13" zoomScale="84" zoomScaleNormal="150" workbookViewId="0">
      <selection activeCell="E50" sqref="E50"/>
    </sheetView>
  </sheetViews>
  <sheetFormatPr baseColWidth="10" defaultColWidth="10.6640625" defaultRowHeight="15" customHeight="1" x14ac:dyDescent="0.2"/>
  <cols>
    <col min="1" max="1" width="29.6640625" customWidth="1"/>
    <col min="3" max="3" width="14" customWidth="1"/>
    <col min="7" max="7" width="12.33203125" customWidth="1"/>
    <col min="11" max="11" width="17.1640625" customWidth="1"/>
  </cols>
  <sheetData>
    <row r="1" spans="1:18" ht="19.5" customHeigh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9.5" customHeight="1" x14ac:dyDescent="0.2">
      <c r="A2" s="578" t="s">
        <v>1789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19.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9.5" customHeight="1" x14ac:dyDescent="0.2">
      <c r="A4" s="315" t="s">
        <v>1790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ht="19.5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9.5" customHeight="1" x14ac:dyDescent="0.2">
      <c r="A6" s="1233" t="s">
        <v>1791</v>
      </c>
      <c r="B6" s="1233"/>
      <c r="C6" s="1233"/>
      <c r="D6" s="1233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ht="19.5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</row>
    <row r="8" spans="1:18" ht="19.5" customHeight="1" x14ac:dyDescent="0.2">
      <c r="A8" s="87"/>
      <c r="B8" s="87"/>
      <c r="C8" s="87"/>
      <c r="D8" s="315"/>
      <c r="E8" s="315"/>
      <c r="F8" s="315"/>
      <c r="G8" s="315"/>
      <c r="H8" s="315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18" ht="19.5" customHeight="1" x14ac:dyDescent="0.2">
      <c r="A9" s="1232" t="s">
        <v>1767</v>
      </c>
      <c r="B9" s="1232"/>
      <c r="C9" s="61"/>
      <c r="D9" s="61"/>
      <c r="E9" s="61"/>
      <c r="F9" s="61"/>
      <c r="G9" s="61"/>
      <c r="H9" s="61"/>
      <c r="I9" s="87"/>
      <c r="J9" s="87"/>
      <c r="K9" s="87"/>
      <c r="L9" s="87"/>
      <c r="M9" s="87"/>
      <c r="N9" s="87"/>
      <c r="O9" s="87"/>
      <c r="P9" s="87"/>
      <c r="Q9" s="87"/>
      <c r="R9" s="87"/>
    </row>
    <row r="10" spans="1:18" ht="19.5" customHeight="1" x14ac:dyDescent="0.2">
      <c r="A10" s="676" t="s">
        <v>1311</v>
      </c>
      <c r="B10" s="677" t="s">
        <v>1770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18" ht="19.5" customHeight="1" x14ac:dyDescent="0.2">
      <c r="A11" s="669" t="s">
        <v>1576</v>
      </c>
      <c r="B11" s="670" t="s">
        <v>1483</v>
      </c>
      <c r="C11" s="87"/>
      <c r="D11" s="87"/>
      <c r="E11" s="87"/>
      <c r="F11" s="87"/>
      <c r="G11" s="87"/>
      <c r="H11" s="87"/>
      <c r="I11" s="61"/>
      <c r="J11" s="87"/>
      <c r="K11" s="87"/>
      <c r="L11" s="87"/>
      <c r="M11" s="87"/>
      <c r="N11" s="87"/>
      <c r="O11" s="87"/>
      <c r="P11" s="87"/>
      <c r="Q11" s="87"/>
      <c r="R11" s="87"/>
    </row>
    <row r="12" spans="1:18" ht="19.5" customHeight="1" x14ac:dyDescent="0.2">
      <c r="A12" s="671" t="s">
        <v>1773</v>
      </c>
      <c r="B12" s="672" t="s">
        <v>1483</v>
      </c>
      <c r="C12" s="87"/>
      <c r="D12" s="87"/>
      <c r="E12" s="87"/>
      <c r="F12" s="87"/>
      <c r="G12" s="87"/>
      <c r="H12" s="87"/>
      <c r="I12" s="61"/>
      <c r="J12" s="87"/>
      <c r="K12" s="87"/>
      <c r="L12" s="87"/>
      <c r="M12" s="87"/>
      <c r="N12" s="87"/>
      <c r="O12" s="87"/>
      <c r="P12" s="87"/>
      <c r="Q12" s="87"/>
      <c r="R12" s="87"/>
    </row>
    <row r="13" spans="1:18" ht="19.5" customHeight="1" x14ac:dyDescent="0.2">
      <c r="A13" s="673" t="s">
        <v>1515</v>
      </c>
      <c r="B13" s="674" t="s">
        <v>1483</v>
      </c>
      <c r="C13" s="87"/>
      <c r="D13" s="87"/>
      <c r="E13" s="87"/>
      <c r="F13" s="87"/>
      <c r="G13" s="87"/>
      <c r="H13" s="87"/>
      <c r="I13" s="61"/>
      <c r="J13" s="87"/>
      <c r="K13" s="87"/>
      <c r="L13" s="87"/>
      <c r="M13" s="87"/>
      <c r="N13" s="87"/>
      <c r="O13" s="87"/>
      <c r="P13" s="87"/>
      <c r="Q13" s="87"/>
      <c r="R13" s="87"/>
    </row>
    <row r="14" spans="1:18" ht="19.5" customHeight="1" x14ac:dyDescent="0.2">
      <c r="A14" s="87"/>
      <c r="B14" s="87"/>
      <c r="C14" s="87"/>
      <c r="D14" s="87"/>
      <c r="E14" s="87"/>
      <c r="F14" s="87"/>
      <c r="G14" s="87"/>
      <c r="H14" s="87"/>
      <c r="I14" s="61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9.5" customHeight="1" x14ac:dyDescent="0.2">
      <c r="A15" s="87"/>
      <c r="B15" s="87"/>
      <c r="C15" s="87"/>
      <c r="D15" s="87"/>
      <c r="E15" s="87"/>
      <c r="F15" s="87"/>
      <c r="G15" s="87"/>
      <c r="H15" s="87"/>
      <c r="I15" s="61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9.5" customHeight="1" x14ac:dyDescent="0.2">
      <c r="A16" s="678" t="s">
        <v>1792</v>
      </c>
      <c r="B16" s="87"/>
      <c r="C16" s="87"/>
      <c r="D16" s="87"/>
      <c r="E16" s="87"/>
      <c r="F16" s="87"/>
      <c r="G16" s="87"/>
      <c r="H16" s="87"/>
      <c r="I16" s="61"/>
      <c r="J16" s="87"/>
      <c r="K16" s="678" t="s">
        <v>1793</v>
      </c>
      <c r="L16" s="87"/>
      <c r="M16" s="87"/>
      <c r="N16" s="87"/>
      <c r="O16" s="87"/>
      <c r="P16" s="87"/>
      <c r="Q16" s="87"/>
      <c r="R16" s="87"/>
    </row>
    <row r="17" spans="1:18" ht="19.5" customHeight="1" x14ac:dyDescent="0.2">
      <c r="A17" s="508"/>
      <c r="B17" s="312"/>
      <c r="C17" s="312"/>
      <c r="D17" s="61"/>
      <c r="E17" s="312"/>
      <c r="F17" s="312"/>
      <c r="G17" s="312"/>
      <c r="H17" s="312"/>
      <c r="I17" s="61"/>
      <c r="J17" s="87"/>
      <c r="K17" s="679"/>
      <c r="L17" s="87"/>
      <c r="M17" s="87"/>
      <c r="N17" s="87"/>
      <c r="O17" s="87"/>
      <c r="P17" s="87"/>
      <c r="Q17" s="87"/>
      <c r="R17" s="87"/>
    </row>
    <row r="18" spans="1:18" ht="19.5" customHeight="1" x14ac:dyDescent="0.2">
      <c r="A18" s="678"/>
      <c r="B18" s="680"/>
      <c r="C18" s="681" t="s">
        <v>1794</v>
      </c>
      <c r="D18" s="681"/>
      <c r="E18" s="681" t="s">
        <v>1795</v>
      </c>
      <c r="F18" s="681"/>
      <c r="G18" s="682"/>
      <c r="H18" s="312"/>
      <c r="I18" s="61"/>
      <c r="J18" s="87"/>
      <c r="K18" s="329"/>
      <c r="L18" s="683"/>
      <c r="M18" s="684"/>
      <c r="N18" s="685" t="s">
        <v>1796</v>
      </c>
      <c r="O18" s="686" t="s">
        <v>1797</v>
      </c>
      <c r="P18" s="684"/>
      <c r="Q18" s="687"/>
      <c r="R18" s="87"/>
    </row>
    <row r="19" spans="1:18" ht="19.5" customHeight="1" x14ac:dyDescent="0.2">
      <c r="A19" s="644" t="s">
        <v>1798</v>
      </c>
      <c r="B19" s="688"/>
      <c r="C19" s="689" t="s">
        <v>1799</v>
      </c>
      <c r="D19" s="689"/>
      <c r="E19" s="689" t="s">
        <v>1799</v>
      </c>
      <c r="F19" s="689" t="s">
        <v>1311</v>
      </c>
      <c r="G19" s="690"/>
      <c r="H19" s="312"/>
      <c r="I19" s="61"/>
      <c r="J19" s="87"/>
      <c r="K19" s="331"/>
      <c r="L19" s="691"/>
      <c r="M19" s="684"/>
      <c r="N19" s="686" t="s">
        <v>1799</v>
      </c>
      <c r="O19" s="684"/>
      <c r="P19" s="684"/>
      <c r="Q19" s="687"/>
      <c r="R19" s="87"/>
    </row>
    <row r="20" spans="1:18" ht="19.5" customHeight="1" x14ac:dyDescent="0.2">
      <c r="A20" s="387">
        <v>1</v>
      </c>
      <c r="B20" s="627">
        <v>0.501</v>
      </c>
      <c r="C20" s="517">
        <v>20.04</v>
      </c>
      <c r="D20" s="517">
        <v>0.33200000000000002</v>
      </c>
      <c r="E20" s="588">
        <v>33.200000000000003</v>
      </c>
      <c r="F20" s="514" t="s">
        <v>1515</v>
      </c>
      <c r="G20" s="618"/>
      <c r="H20" s="312"/>
      <c r="I20" s="61"/>
      <c r="J20" s="87"/>
      <c r="K20" s="327" t="s">
        <v>1800</v>
      </c>
      <c r="L20" s="692">
        <v>3.1E-2</v>
      </c>
      <c r="M20" s="517">
        <v>5.6000000000000001E-2</v>
      </c>
      <c r="N20" s="517">
        <v>4.3499999999999997E-2</v>
      </c>
      <c r="O20" s="517">
        <v>3.9E-2</v>
      </c>
      <c r="P20" s="514"/>
      <c r="Q20" s="618"/>
      <c r="R20" s="87"/>
    </row>
    <row r="21" spans="1:18" ht="19.5" customHeight="1" x14ac:dyDescent="0.2">
      <c r="A21" s="387">
        <v>2</v>
      </c>
      <c r="B21" s="627">
        <v>0.122</v>
      </c>
      <c r="C21" s="517">
        <v>4.88</v>
      </c>
      <c r="D21" s="517">
        <v>7.8E-2</v>
      </c>
      <c r="E21" s="588">
        <v>7.8</v>
      </c>
      <c r="F21" s="514" t="s">
        <v>1576</v>
      </c>
      <c r="G21" s="618"/>
      <c r="H21" s="87"/>
      <c r="I21" s="61"/>
      <c r="J21" s="87"/>
      <c r="K21" s="327" t="s">
        <v>1801</v>
      </c>
      <c r="L21" s="692">
        <v>7.0999999999999994E-2</v>
      </c>
      <c r="M21" s="517">
        <v>0.08</v>
      </c>
      <c r="N21" s="517">
        <v>7.5499999999999998E-2</v>
      </c>
      <c r="O21" s="517">
        <v>7.8E-2</v>
      </c>
      <c r="P21" s="514"/>
      <c r="Q21" s="618"/>
      <c r="R21" s="312"/>
    </row>
    <row r="22" spans="1:18" ht="19.5" customHeight="1" x14ac:dyDescent="0.2">
      <c r="A22" s="387">
        <v>3</v>
      </c>
      <c r="B22" s="627">
        <v>1.048</v>
      </c>
      <c r="C22" s="517">
        <v>41.92</v>
      </c>
      <c r="D22" s="517">
        <v>0.58099999999999996</v>
      </c>
      <c r="E22" s="588">
        <v>58.1</v>
      </c>
      <c r="F22" s="514" t="s">
        <v>1778</v>
      </c>
      <c r="G22" s="618"/>
      <c r="H22" s="87"/>
      <c r="I22" s="61"/>
      <c r="J22" s="87"/>
      <c r="K22" s="327" t="s">
        <v>1802</v>
      </c>
      <c r="L22" s="692">
        <v>0.157</v>
      </c>
      <c r="M22" s="517">
        <v>0.154</v>
      </c>
      <c r="N22" s="517">
        <v>0.1555</v>
      </c>
      <c r="O22" s="517">
        <v>0.156</v>
      </c>
      <c r="P22" s="514"/>
      <c r="Q22" s="618"/>
      <c r="R22" s="87"/>
    </row>
    <row r="23" spans="1:18" ht="19.5" customHeight="1" x14ac:dyDescent="0.2">
      <c r="A23" s="387">
        <v>4</v>
      </c>
      <c r="B23" s="627">
        <v>0.504</v>
      </c>
      <c r="C23" s="517">
        <v>20.16</v>
      </c>
      <c r="D23" s="517">
        <v>0.33250000000000002</v>
      </c>
      <c r="E23" s="588">
        <v>33.25</v>
      </c>
      <c r="F23" s="514" t="s">
        <v>1515</v>
      </c>
      <c r="G23" s="618"/>
      <c r="H23" s="87"/>
      <c r="I23" s="61"/>
      <c r="J23" s="87"/>
      <c r="K23" s="327" t="s">
        <v>1803</v>
      </c>
      <c r="L23" s="692">
        <v>0.29399999999999998</v>
      </c>
      <c r="M23" s="517">
        <v>0.316</v>
      </c>
      <c r="N23" s="517">
        <v>0.30499999999999999</v>
      </c>
      <c r="O23" s="517">
        <v>0.313</v>
      </c>
      <c r="P23" s="514"/>
      <c r="Q23" s="618"/>
      <c r="R23" s="87"/>
    </row>
    <row r="24" spans="1:18" ht="19.5" customHeight="1" x14ac:dyDescent="0.2">
      <c r="A24" s="387">
        <v>5</v>
      </c>
      <c r="B24" s="627">
        <v>1.9395</v>
      </c>
      <c r="C24" s="517">
        <v>77.58</v>
      </c>
      <c r="D24" s="517">
        <v>0.61199999999999999</v>
      </c>
      <c r="E24" s="588">
        <v>61.2</v>
      </c>
      <c r="F24" s="514" t="s">
        <v>1778</v>
      </c>
      <c r="G24" s="618"/>
      <c r="H24" s="87"/>
      <c r="I24" s="61"/>
      <c r="J24" s="87"/>
      <c r="K24" s="327" t="s">
        <v>1804</v>
      </c>
      <c r="L24" s="692">
        <v>0.61299999999999999</v>
      </c>
      <c r="M24" s="517">
        <v>0.64100000000000001</v>
      </c>
      <c r="N24" s="517">
        <v>0.627</v>
      </c>
      <c r="O24" s="517">
        <v>0.625</v>
      </c>
      <c r="P24" s="514" t="s">
        <v>1805</v>
      </c>
      <c r="Q24" s="628">
        <v>0.99996211187232598</v>
      </c>
      <c r="R24" s="87"/>
    </row>
    <row r="25" spans="1:18" ht="19.5" customHeight="1" x14ac:dyDescent="0.2">
      <c r="A25" s="387">
        <v>6</v>
      </c>
      <c r="B25" s="627">
        <v>0.14899999999999999</v>
      </c>
      <c r="C25" s="517">
        <v>5.96</v>
      </c>
      <c r="D25" s="517">
        <v>0.13800000000000001</v>
      </c>
      <c r="E25" s="588">
        <v>13.8</v>
      </c>
      <c r="F25" s="514" t="s">
        <v>1576</v>
      </c>
      <c r="G25" s="618"/>
      <c r="H25" s="87"/>
      <c r="I25" s="61"/>
      <c r="J25" s="87"/>
      <c r="K25" s="327" t="s">
        <v>1806</v>
      </c>
      <c r="L25" s="692">
        <v>1.206</v>
      </c>
      <c r="M25" s="517">
        <v>1.282</v>
      </c>
      <c r="N25" s="517">
        <v>1.244</v>
      </c>
      <c r="O25" s="517">
        <v>1.25</v>
      </c>
      <c r="P25" s="514" t="s">
        <v>1807</v>
      </c>
      <c r="Q25" s="628">
        <v>0.999924225180163</v>
      </c>
      <c r="R25" s="87"/>
    </row>
    <row r="26" spans="1:18" ht="19.5" customHeight="1" x14ac:dyDescent="0.2">
      <c r="A26" s="387">
        <v>7</v>
      </c>
      <c r="B26" s="627">
        <v>1.1200000000000001</v>
      </c>
      <c r="C26" s="517">
        <v>44.8</v>
      </c>
      <c r="D26" s="517">
        <v>0.628</v>
      </c>
      <c r="E26" s="588">
        <v>62.8</v>
      </c>
      <c r="F26" s="514" t="s">
        <v>1778</v>
      </c>
      <c r="G26" s="618"/>
      <c r="H26" s="87"/>
      <c r="I26" s="61"/>
      <c r="J26" s="87"/>
      <c r="K26" s="331" t="s">
        <v>1808</v>
      </c>
      <c r="L26" s="693">
        <v>2.496</v>
      </c>
      <c r="M26" s="555">
        <v>2.508</v>
      </c>
      <c r="N26" s="555">
        <v>2.5019999999999998</v>
      </c>
      <c r="O26" s="555">
        <v>2.5</v>
      </c>
      <c r="P26" s="556"/>
      <c r="Q26" s="631"/>
      <c r="R26" s="87"/>
    </row>
    <row r="27" spans="1:18" ht="19.5" customHeight="1" x14ac:dyDescent="0.2">
      <c r="A27" s="387">
        <v>8</v>
      </c>
      <c r="B27" s="627">
        <v>0.57450000000000001</v>
      </c>
      <c r="C27" s="517">
        <v>22.98</v>
      </c>
      <c r="D27" s="517">
        <v>0.32150000000000001</v>
      </c>
      <c r="E27" s="588">
        <v>32.15</v>
      </c>
      <c r="F27" s="514" t="s">
        <v>1515</v>
      </c>
      <c r="G27" s="618"/>
      <c r="H27" s="87"/>
      <c r="I27" s="61"/>
      <c r="J27" s="87"/>
      <c r="K27" s="87"/>
      <c r="L27" s="87"/>
      <c r="M27" s="87"/>
      <c r="N27" s="87"/>
      <c r="O27" s="87"/>
      <c r="P27" s="87"/>
      <c r="Q27" s="87"/>
      <c r="R27" s="87"/>
    </row>
    <row r="28" spans="1:18" ht="19.5" customHeight="1" x14ac:dyDescent="0.2">
      <c r="A28" s="387">
        <v>9</v>
      </c>
      <c r="B28" s="627">
        <v>0.52100000000000002</v>
      </c>
      <c r="C28" s="517">
        <v>20.84</v>
      </c>
      <c r="D28" s="517">
        <v>0.35249999999999998</v>
      </c>
      <c r="E28" s="588">
        <v>35.25</v>
      </c>
      <c r="F28" s="514" t="s">
        <v>1515</v>
      </c>
      <c r="G28" s="618"/>
      <c r="H28" s="87"/>
      <c r="I28" s="61"/>
      <c r="J28" s="87"/>
      <c r="K28" s="87"/>
      <c r="L28" s="87"/>
      <c r="M28" s="87"/>
      <c r="N28" s="87"/>
      <c r="O28" s="87"/>
      <c r="P28" s="87"/>
      <c r="Q28" s="87"/>
      <c r="R28" s="87"/>
    </row>
    <row r="29" spans="1:18" ht="19.5" customHeight="1" x14ac:dyDescent="0.2">
      <c r="A29" s="387">
        <v>10</v>
      </c>
      <c r="B29" s="627">
        <v>1.6455</v>
      </c>
      <c r="C29" s="517">
        <v>65.819999999999993</v>
      </c>
      <c r="D29" s="517">
        <v>0.65</v>
      </c>
      <c r="E29" s="588">
        <v>65</v>
      </c>
      <c r="F29" s="514" t="s">
        <v>1778</v>
      </c>
      <c r="G29" s="618"/>
      <c r="H29" s="87"/>
      <c r="I29" s="312"/>
      <c r="J29" s="87"/>
      <c r="K29" s="87"/>
      <c r="L29" s="87"/>
      <c r="M29" s="87"/>
      <c r="N29" s="87"/>
      <c r="O29" s="87"/>
      <c r="P29" s="87"/>
      <c r="Q29" s="87"/>
      <c r="R29" s="87"/>
    </row>
    <row r="30" spans="1:18" ht="19.5" customHeight="1" x14ac:dyDescent="0.2">
      <c r="A30" s="387">
        <v>11</v>
      </c>
      <c r="B30" s="627">
        <v>0.13800000000000001</v>
      </c>
      <c r="C30" s="517">
        <v>5.52</v>
      </c>
      <c r="D30" s="517">
        <v>9.4E-2</v>
      </c>
      <c r="E30" s="588">
        <v>9.4</v>
      </c>
      <c r="F30" s="514" t="s">
        <v>1576</v>
      </c>
      <c r="G30" s="618"/>
      <c r="H30" s="87"/>
      <c r="I30" s="312"/>
      <c r="J30" s="87"/>
      <c r="K30" s="87"/>
      <c r="L30" s="87"/>
      <c r="M30" s="87"/>
      <c r="N30" s="87"/>
      <c r="O30" s="87"/>
      <c r="P30" s="87"/>
      <c r="Q30" s="87"/>
      <c r="R30" s="87"/>
    </row>
    <row r="31" spans="1:18" ht="19.5" customHeight="1" x14ac:dyDescent="0.2">
      <c r="A31" s="694">
        <v>12</v>
      </c>
      <c r="B31" s="695">
        <v>6.3E-2</v>
      </c>
      <c r="C31" s="696">
        <v>2.52</v>
      </c>
      <c r="D31" s="696">
        <v>4.2000000000000003E-2</v>
      </c>
      <c r="E31" s="697">
        <v>4.2</v>
      </c>
      <c r="F31" s="698" t="s">
        <v>1515</v>
      </c>
      <c r="G31" s="699" t="s">
        <v>1809</v>
      </c>
      <c r="H31" s="87"/>
      <c r="I31" s="312"/>
      <c r="J31" s="87"/>
      <c r="K31" s="87"/>
      <c r="L31" s="312"/>
      <c r="M31" s="312"/>
      <c r="N31" s="312"/>
      <c r="O31" s="312"/>
      <c r="P31" s="312"/>
      <c r="Q31" s="312"/>
      <c r="R31" s="312"/>
    </row>
    <row r="32" spans="1:18" ht="19.5" customHeight="1" x14ac:dyDescent="0.2">
      <c r="A32" s="387">
        <v>13</v>
      </c>
      <c r="B32" s="627">
        <v>1.5845</v>
      </c>
      <c r="C32" s="517">
        <v>63.38</v>
      </c>
      <c r="D32" s="517">
        <v>0.68300000000000005</v>
      </c>
      <c r="E32" s="588">
        <v>68.3</v>
      </c>
      <c r="F32" s="514" t="s">
        <v>1778</v>
      </c>
      <c r="G32" s="618"/>
      <c r="H32" s="312"/>
      <c r="I32" s="312"/>
      <c r="J32" s="87"/>
      <c r="K32" s="87"/>
      <c r="L32" s="87"/>
      <c r="M32" s="87"/>
      <c r="N32" s="87"/>
      <c r="O32" s="87"/>
      <c r="P32" s="87"/>
      <c r="Q32" s="87"/>
      <c r="R32" s="87"/>
    </row>
    <row r="33" spans="1:18" ht="19.5" customHeight="1" x14ac:dyDescent="0.2">
      <c r="A33" s="694">
        <v>14</v>
      </c>
      <c r="B33" s="695">
        <v>0.318</v>
      </c>
      <c r="C33" s="696">
        <v>12.72</v>
      </c>
      <c r="D33" s="696">
        <v>0.17599999999999999</v>
      </c>
      <c r="E33" s="697">
        <v>17.600000000000001</v>
      </c>
      <c r="F33" s="698" t="s">
        <v>1576</v>
      </c>
      <c r="G33" s="699" t="s">
        <v>1809</v>
      </c>
      <c r="H33" s="312"/>
      <c r="I33" s="312"/>
      <c r="J33" s="87"/>
      <c r="K33" s="87"/>
      <c r="L33" s="87"/>
      <c r="M33" s="87"/>
      <c r="N33" s="87"/>
      <c r="O33" s="87"/>
      <c r="P33" s="87"/>
      <c r="Q33" s="87"/>
      <c r="R33" s="87"/>
    </row>
    <row r="34" spans="1:18" ht="19.5" customHeight="1" x14ac:dyDescent="0.2">
      <c r="A34" s="387">
        <v>15</v>
      </c>
      <c r="B34" s="627">
        <v>0.53949999999999998</v>
      </c>
      <c r="C34" s="517">
        <v>21.58</v>
      </c>
      <c r="D34" s="517">
        <v>0.433</v>
      </c>
      <c r="E34" s="588">
        <v>43.3</v>
      </c>
      <c r="F34" s="514" t="s">
        <v>1515</v>
      </c>
      <c r="G34" s="618"/>
      <c r="H34" s="87"/>
      <c r="I34" s="312"/>
      <c r="J34" s="87"/>
      <c r="K34" s="87"/>
      <c r="L34" s="87"/>
      <c r="M34" s="87"/>
      <c r="N34" s="87"/>
      <c r="O34" s="87"/>
      <c r="P34" s="87"/>
      <c r="Q34" s="87"/>
      <c r="R34" s="87"/>
    </row>
    <row r="35" spans="1:18" ht="19.5" customHeight="1" x14ac:dyDescent="0.2">
      <c r="A35" s="387">
        <v>16</v>
      </c>
      <c r="B35" s="627">
        <v>0.1535</v>
      </c>
      <c r="C35" s="517">
        <v>6.14</v>
      </c>
      <c r="D35" s="517">
        <v>9.7500000000000003E-2</v>
      </c>
      <c r="E35" s="588">
        <v>9.75</v>
      </c>
      <c r="F35" s="514" t="s">
        <v>1576</v>
      </c>
      <c r="G35" s="618"/>
      <c r="H35" s="87"/>
      <c r="I35" s="312"/>
      <c r="J35" s="87"/>
      <c r="K35" s="87"/>
      <c r="L35" s="87"/>
      <c r="M35" s="87"/>
      <c r="N35" s="87"/>
      <c r="O35" s="87"/>
      <c r="P35" s="87"/>
      <c r="Q35" s="87"/>
      <c r="R35" s="87"/>
    </row>
    <row r="36" spans="1:18" ht="19.5" customHeight="1" x14ac:dyDescent="0.2">
      <c r="A36" s="387">
        <v>17</v>
      </c>
      <c r="B36" s="627">
        <v>1.1165</v>
      </c>
      <c r="C36" s="517">
        <v>44.66</v>
      </c>
      <c r="D36" s="517">
        <v>0.60150000000000003</v>
      </c>
      <c r="E36" s="588">
        <v>60.15</v>
      </c>
      <c r="F36" s="514" t="s">
        <v>1778</v>
      </c>
      <c r="G36" s="618"/>
      <c r="H36" s="87"/>
      <c r="I36" s="312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9.5" customHeight="1" x14ac:dyDescent="0.2">
      <c r="A37" s="393">
        <v>18</v>
      </c>
      <c r="B37" s="645">
        <v>0.13150000000000001</v>
      </c>
      <c r="C37" s="555">
        <v>5.26</v>
      </c>
      <c r="D37" s="555">
        <v>0.14849999999999999</v>
      </c>
      <c r="E37" s="555">
        <v>14.85</v>
      </c>
      <c r="F37" s="556" t="s">
        <v>1576</v>
      </c>
      <c r="G37" s="631"/>
      <c r="H37" s="87"/>
      <c r="I37" s="312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9.5" customHeight="1" x14ac:dyDescent="0.2">
      <c r="A38" s="61"/>
      <c r="B38" s="87"/>
      <c r="C38" s="87"/>
      <c r="D38" s="87"/>
      <c r="E38" s="87"/>
      <c r="F38" s="87"/>
      <c r="G38" s="87"/>
      <c r="H38" s="87"/>
      <c r="I38" s="312"/>
      <c r="J38" s="87"/>
      <c r="K38" s="87"/>
      <c r="L38" s="87"/>
      <c r="M38" s="87"/>
      <c r="N38" s="87"/>
      <c r="O38" s="87"/>
      <c r="P38" s="87"/>
      <c r="Q38" s="87"/>
      <c r="R38" s="87"/>
    </row>
    <row r="39" spans="1:18" ht="19.5" customHeight="1" thickBot="1" x14ac:dyDescent="0.25">
      <c r="A39" s="61"/>
      <c r="B39" s="87"/>
      <c r="C39" s="87"/>
      <c r="D39" s="87"/>
      <c r="E39" s="87"/>
      <c r="F39" s="87"/>
      <c r="G39" s="87"/>
      <c r="H39" s="87"/>
      <c r="I39" s="312"/>
      <c r="J39" s="87"/>
      <c r="K39" s="87"/>
      <c r="L39" s="87"/>
      <c r="M39" s="87"/>
      <c r="N39" s="87"/>
      <c r="O39" s="87"/>
      <c r="P39" s="87"/>
      <c r="Q39" s="87"/>
      <c r="R39" s="87"/>
    </row>
    <row r="40" spans="1:18" ht="19.5" customHeight="1" thickBot="1" x14ac:dyDescent="0.25">
      <c r="A40" s="1195" t="s">
        <v>2138</v>
      </c>
      <c r="B40" s="1196"/>
      <c r="C40" s="1050" t="s">
        <v>2108</v>
      </c>
      <c r="D40" s="87"/>
      <c r="E40" s="87"/>
      <c r="F40" s="87"/>
      <c r="G40" s="87"/>
      <c r="H40" s="87"/>
      <c r="I40" s="312"/>
      <c r="J40" s="87"/>
      <c r="K40" s="87"/>
      <c r="L40" s="87"/>
      <c r="M40" s="87"/>
      <c r="N40" s="87"/>
      <c r="O40" s="87"/>
      <c r="P40" s="87"/>
      <c r="Q40" s="87"/>
      <c r="R40" s="87"/>
    </row>
    <row r="41" spans="1:18" ht="19.5" customHeight="1" x14ac:dyDescent="0.2">
      <c r="A41" s="1004" t="s">
        <v>2105</v>
      </c>
      <c r="B41" s="1013" t="s">
        <v>2326</v>
      </c>
      <c r="C41" s="1051" t="s">
        <v>2219</v>
      </c>
      <c r="D41" s="87"/>
      <c r="E41" s="87"/>
      <c r="F41" s="87"/>
      <c r="G41" s="87"/>
      <c r="H41" s="87"/>
      <c r="I41" s="312"/>
      <c r="J41" s="87"/>
      <c r="K41" s="87"/>
      <c r="L41" s="87"/>
      <c r="M41" s="87"/>
      <c r="N41" s="87"/>
      <c r="O41" s="87"/>
      <c r="P41" s="87"/>
      <c r="Q41" s="87"/>
      <c r="R41" s="87"/>
    </row>
    <row r="42" spans="1:18" x14ac:dyDescent="0.2">
      <c r="A42" s="1004" t="s">
        <v>2105</v>
      </c>
      <c r="B42" s="1013" t="s">
        <v>2327</v>
      </c>
      <c r="C42" s="1051" t="s">
        <v>2221</v>
      </c>
      <c r="I42" s="314"/>
    </row>
    <row r="43" spans="1:18" ht="16" thickBot="1" x14ac:dyDescent="0.25">
      <c r="A43" s="1006" t="s">
        <v>2105</v>
      </c>
      <c r="B43" s="1027" t="s">
        <v>2328</v>
      </c>
      <c r="C43" s="1052" t="s">
        <v>2220</v>
      </c>
      <c r="I43" s="314"/>
    </row>
    <row r="44" spans="1:18" x14ac:dyDescent="0.2">
      <c r="A44" s="8"/>
      <c r="I44" s="314"/>
    </row>
    <row r="45" spans="1:18" x14ac:dyDescent="0.2">
      <c r="A45" s="8"/>
      <c r="I45" s="314"/>
    </row>
    <row r="46" spans="1:18" x14ac:dyDescent="0.2">
      <c r="A46" s="8"/>
      <c r="I46" s="314"/>
    </row>
    <row r="47" spans="1:18" x14ac:dyDescent="0.2">
      <c r="A47" s="8"/>
      <c r="I47" s="8"/>
    </row>
    <row r="48" spans="1:18" x14ac:dyDescent="0.2">
      <c r="A48" s="8"/>
      <c r="I48" s="8"/>
    </row>
    <row r="49" spans="1:9" x14ac:dyDescent="0.2">
      <c r="A49" s="8"/>
      <c r="I49" s="8"/>
    </row>
    <row r="50" spans="1:9" x14ac:dyDescent="0.2">
      <c r="A50" s="8"/>
      <c r="I50" s="8"/>
    </row>
    <row r="51" spans="1:9" x14ac:dyDescent="0.2">
      <c r="A51" s="8"/>
      <c r="I51" s="8"/>
    </row>
    <row r="52" spans="1:9" x14ac:dyDescent="0.2">
      <c r="A52" s="8"/>
    </row>
    <row r="53" spans="1:9" x14ac:dyDescent="0.2">
      <c r="A53" s="8"/>
    </row>
    <row r="54" spans="1:9" x14ac:dyDescent="0.2">
      <c r="A54" s="8"/>
      <c r="D54" s="314"/>
      <c r="E54" s="314"/>
      <c r="F54" s="314"/>
      <c r="G54" s="314"/>
      <c r="H54" s="314"/>
    </row>
    <row r="55" spans="1:9" x14ac:dyDescent="0.2">
      <c r="A55" s="8"/>
      <c r="B55" s="314"/>
      <c r="C55" s="314"/>
      <c r="D55" s="314"/>
      <c r="E55" s="314"/>
      <c r="F55" s="314"/>
      <c r="G55" s="314"/>
      <c r="H55" s="314"/>
    </row>
    <row r="56" spans="1:9" x14ac:dyDescent="0.2">
      <c r="A56" s="8"/>
      <c r="B56" s="314"/>
      <c r="C56" s="314"/>
      <c r="D56" s="8"/>
      <c r="E56" s="8"/>
      <c r="F56" s="8"/>
      <c r="G56" s="8"/>
      <c r="H56" s="8"/>
    </row>
    <row r="57" spans="1:9" x14ac:dyDescent="0.2">
      <c r="A57" s="8"/>
      <c r="B57" s="8"/>
      <c r="C57" s="8"/>
      <c r="D57" s="8"/>
      <c r="E57" s="8"/>
      <c r="F57" s="8"/>
      <c r="G57" s="8"/>
      <c r="H57" s="8"/>
    </row>
    <row r="58" spans="1:9" ht="15" customHeight="1" x14ac:dyDescent="0.2">
      <c r="A58" s="8"/>
      <c r="B58" s="8"/>
      <c r="C58" s="8"/>
    </row>
  </sheetData>
  <mergeCells count="3">
    <mergeCell ref="A6:D6"/>
    <mergeCell ref="A9:B9"/>
    <mergeCell ref="A40:B40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39"/>
  <sheetViews>
    <sheetView topLeftCell="A22" zoomScale="150" zoomScaleNormal="150" workbookViewId="0">
      <selection activeCell="C42" sqref="C42"/>
    </sheetView>
  </sheetViews>
  <sheetFormatPr baseColWidth="10" defaultColWidth="10.6640625" defaultRowHeight="15" customHeight="1" x14ac:dyDescent="0.2"/>
  <cols>
    <col min="3" max="3" width="16.6640625" customWidth="1"/>
  </cols>
  <sheetData>
    <row r="2" spans="1:7" x14ac:dyDescent="0.2">
      <c r="A2" s="700"/>
      <c r="B2" s="700"/>
      <c r="C2" s="700"/>
      <c r="D2" s="700"/>
      <c r="E2" s="700"/>
      <c r="F2" s="700"/>
      <c r="G2" s="700"/>
    </row>
    <row r="3" spans="1:7" x14ac:dyDescent="0.2">
      <c r="A3" s="700"/>
      <c r="B3" s="700"/>
      <c r="C3" s="700"/>
      <c r="D3" s="700"/>
      <c r="E3" s="700"/>
      <c r="F3" s="700"/>
      <c r="G3" s="700"/>
    </row>
    <row r="4" spans="1:7" x14ac:dyDescent="0.2">
      <c r="A4" s="700"/>
      <c r="B4" s="700"/>
      <c r="C4" s="700"/>
      <c r="D4" s="700"/>
      <c r="E4" s="700"/>
      <c r="F4" s="700"/>
      <c r="G4" s="700"/>
    </row>
    <row r="5" spans="1:7" x14ac:dyDescent="0.2">
      <c r="A5" s="700"/>
      <c r="B5" s="700"/>
      <c r="C5" s="700"/>
      <c r="D5" s="700"/>
      <c r="E5" s="700"/>
      <c r="F5" s="700"/>
      <c r="G5" s="700"/>
    </row>
    <row r="6" spans="1:7" x14ac:dyDescent="0.2">
      <c r="A6" s="700"/>
      <c r="B6" s="700"/>
      <c r="C6" s="700"/>
      <c r="D6" s="700"/>
      <c r="E6" s="700"/>
      <c r="F6" s="700"/>
      <c r="G6" s="700"/>
    </row>
    <row r="7" spans="1:7" x14ac:dyDescent="0.2">
      <c r="A7" s="700"/>
      <c r="B7" s="700"/>
      <c r="C7" s="700"/>
      <c r="D7" s="700"/>
      <c r="E7" s="700"/>
      <c r="F7" s="700"/>
      <c r="G7" s="700"/>
    </row>
    <row r="8" spans="1:7" x14ac:dyDescent="0.2">
      <c r="A8" s="700"/>
      <c r="B8" s="700"/>
      <c r="C8" s="700"/>
      <c r="D8" s="700"/>
      <c r="E8" s="700"/>
      <c r="F8" s="700"/>
      <c r="G8" s="700"/>
    </row>
    <row r="9" spans="1:7" x14ac:dyDescent="0.2">
      <c r="A9" s="700"/>
      <c r="B9" s="700"/>
      <c r="C9" s="700"/>
      <c r="D9" s="700"/>
      <c r="E9" s="700"/>
      <c r="F9" s="700"/>
      <c r="G9" s="700"/>
    </row>
    <row r="10" spans="1:7" x14ac:dyDescent="0.2">
      <c r="A10" s="700"/>
      <c r="B10" s="700"/>
      <c r="C10" s="700"/>
      <c r="D10" s="700"/>
      <c r="E10" s="700"/>
      <c r="F10" s="700"/>
      <c r="G10" s="700"/>
    </row>
    <row r="11" spans="1:7" x14ac:dyDescent="0.2">
      <c r="A11" s="700"/>
      <c r="B11" s="700"/>
      <c r="C11" s="700"/>
      <c r="D11" s="700"/>
      <c r="E11" s="700"/>
      <c r="F11" s="700"/>
      <c r="G11" s="700"/>
    </row>
    <row r="12" spans="1:7" x14ac:dyDescent="0.2">
      <c r="A12" s="700"/>
      <c r="B12" s="700"/>
      <c r="C12" s="700"/>
      <c r="D12" s="700"/>
      <c r="E12" s="700"/>
      <c r="F12" s="700"/>
      <c r="G12" s="700"/>
    </row>
    <row r="13" spans="1:7" x14ac:dyDescent="0.2">
      <c r="A13" s="700"/>
      <c r="B13" s="700"/>
      <c r="C13" s="700"/>
      <c r="D13" s="700"/>
      <c r="E13" s="700"/>
      <c r="F13" s="700"/>
      <c r="G13" s="700"/>
    </row>
    <row r="14" spans="1:7" x14ac:dyDescent="0.2">
      <c r="A14" s="700"/>
      <c r="B14" s="700"/>
      <c r="C14" s="700"/>
      <c r="D14" s="700"/>
      <c r="E14" s="700"/>
      <c r="F14" s="700"/>
      <c r="G14" s="700"/>
    </row>
    <row r="15" spans="1:7" x14ac:dyDescent="0.2">
      <c r="A15" s="700"/>
      <c r="B15" s="700"/>
      <c r="C15" s="700"/>
      <c r="D15" s="700"/>
      <c r="E15" s="700"/>
      <c r="F15" s="700"/>
      <c r="G15" s="700"/>
    </row>
    <row r="16" spans="1:7" x14ac:dyDescent="0.2">
      <c r="A16" s="700"/>
      <c r="B16" s="700"/>
      <c r="C16" s="700"/>
      <c r="D16" s="700"/>
      <c r="E16" s="700"/>
      <c r="F16" s="700"/>
      <c r="G16" s="700"/>
    </row>
    <row r="17" spans="1:7" x14ac:dyDescent="0.2">
      <c r="A17" s="700"/>
      <c r="B17" s="700"/>
      <c r="C17" s="700"/>
      <c r="D17" s="700"/>
      <c r="E17" s="700"/>
      <c r="F17" s="700"/>
      <c r="G17" s="700"/>
    </row>
    <row r="18" spans="1:7" x14ac:dyDescent="0.2">
      <c r="A18" s="700"/>
      <c r="B18" s="700"/>
      <c r="C18" s="700"/>
      <c r="D18" s="700"/>
      <c r="E18" s="700"/>
      <c r="F18" s="700"/>
      <c r="G18" s="700"/>
    </row>
    <row r="19" spans="1:7" x14ac:dyDescent="0.2">
      <c r="A19" s="700"/>
      <c r="B19" s="700"/>
      <c r="C19" s="700"/>
      <c r="D19" s="700"/>
      <c r="E19" s="700"/>
      <c r="F19" s="700"/>
      <c r="G19" s="700"/>
    </row>
    <row r="36" spans="1:3" ht="15" customHeight="1" thickBot="1" x14ac:dyDescent="0.25"/>
    <row r="37" spans="1:3" ht="15" customHeight="1" thickBot="1" x14ac:dyDescent="0.25">
      <c r="A37" s="1195" t="s">
        <v>2138</v>
      </c>
      <c r="B37" s="1196"/>
      <c r="C37" s="1050" t="s">
        <v>2108</v>
      </c>
    </row>
    <row r="38" spans="1:3" ht="15" customHeight="1" x14ac:dyDescent="0.2">
      <c r="A38" s="1004" t="s">
        <v>2105</v>
      </c>
      <c r="B38" s="1013" t="s">
        <v>2325</v>
      </c>
      <c r="C38" s="1051" t="s">
        <v>2219</v>
      </c>
    </row>
    <row r="39" spans="1:3" ht="15" customHeight="1" thickBot="1" x14ac:dyDescent="0.25">
      <c r="A39" s="1006" t="s">
        <v>2105</v>
      </c>
      <c r="B39" s="1027" t="s">
        <v>2222</v>
      </c>
      <c r="C39" s="1052" t="s">
        <v>2220</v>
      </c>
    </row>
  </sheetData>
  <mergeCells count="1">
    <mergeCell ref="A37:B37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6:I33"/>
  <sheetViews>
    <sheetView topLeftCell="A22" zoomScale="150" zoomScaleNormal="150" workbookViewId="0">
      <selection activeCell="F37" sqref="F37"/>
    </sheetView>
  </sheetViews>
  <sheetFormatPr baseColWidth="10" defaultColWidth="10.6640625" defaultRowHeight="15" customHeight="1" x14ac:dyDescent="0.2"/>
  <cols>
    <col min="4" max="4" width="16" customWidth="1"/>
  </cols>
  <sheetData>
    <row r="6" spans="2:9" x14ac:dyDescent="0.2">
      <c r="B6" s="700"/>
      <c r="C6" s="700"/>
      <c r="D6" s="700"/>
      <c r="E6" s="700"/>
      <c r="F6" s="700"/>
      <c r="G6" s="700"/>
      <c r="H6" s="700"/>
      <c r="I6" s="700"/>
    </row>
    <row r="7" spans="2:9" x14ac:dyDescent="0.2">
      <c r="B7" s="700"/>
      <c r="C7" s="700"/>
      <c r="D7" s="700"/>
      <c r="E7" s="700"/>
      <c r="F7" s="700"/>
      <c r="G7" s="700"/>
      <c r="H7" s="700"/>
      <c r="I7" s="700"/>
    </row>
    <row r="8" spans="2:9" x14ac:dyDescent="0.2">
      <c r="B8" s="700"/>
      <c r="C8" s="700"/>
      <c r="D8" s="700"/>
      <c r="E8" s="700"/>
      <c r="F8" s="700"/>
      <c r="G8" s="700"/>
      <c r="H8" s="700"/>
      <c r="I8" s="700"/>
    </row>
    <row r="9" spans="2:9" x14ac:dyDescent="0.2">
      <c r="B9" s="700"/>
      <c r="C9" s="700"/>
      <c r="D9" s="700"/>
      <c r="E9" s="700"/>
      <c r="F9" s="700"/>
      <c r="G9" s="700"/>
      <c r="H9" s="700"/>
      <c r="I9" s="700"/>
    </row>
    <row r="10" spans="2:9" x14ac:dyDescent="0.2">
      <c r="B10" s="700"/>
      <c r="C10" s="700"/>
      <c r="D10" s="700"/>
      <c r="E10" s="700"/>
      <c r="F10" s="700"/>
      <c r="G10" s="700"/>
      <c r="H10" s="700"/>
      <c r="I10" s="700"/>
    </row>
    <row r="11" spans="2:9" x14ac:dyDescent="0.2">
      <c r="B11" s="700"/>
      <c r="C11" s="700"/>
      <c r="D11" s="700"/>
      <c r="E11" s="700"/>
      <c r="F11" s="700"/>
      <c r="G11" s="700"/>
      <c r="H11" s="700"/>
      <c r="I11" s="700"/>
    </row>
    <row r="12" spans="2:9" x14ac:dyDescent="0.2">
      <c r="B12" s="700"/>
      <c r="C12" s="700"/>
      <c r="D12" s="700"/>
      <c r="E12" s="700"/>
      <c r="F12" s="700"/>
      <c r="G12" s="700"/>
      <c r="H12" s="700"/>
      <c r="I12" s="700"/>
    </row>
    <row r="13" spans="2:9" x14ac:dyDescent="0.2">
      <c r="B13" s="700"/>
      <c r="C13" s="700"/>
      <c r="D13" s="700"/>
      <c r="E13" s="700"/>
      <c r="F13" s="700"/>
      <c r="G13" s="700"/>
      <c r="H13" s="700"/>
      <c r="I13" s="700"/>
    </row>
    <row r="14" spans="2:9" x14ac:dyDescent="0.2">
      <c r="B14" s="700"/>
      <c r="C14" s="700"/>
      <c r="D14" s="700"/>
      <c r="E14" s="700"/>
      <c r="F14" s="700"/>
      <c r="G14" s="700"/>
      <c r="H14" s="700"/>
      <c r="I14" s="700"/>
    </row>
    <row r="15" spans="2:9" x14ac:dyDescent="0.2">
      <c r="B15" s="700"/>
      <c r="C15" s="700"/>
      <c r="D15" s="700"/>
      <c r="E15" s="700"/>
      <c r="F15" s="700"/>
      <c r="G15" s="700"/>
      <c r="H15" s="700"/>
      <c r="I15" s="700"/>
    </row>
    <row r="16" spans="2:9" x14ac:dyDescent="0.2">
      <c r="B16" s="700"/>
      <c r="C16" s="700"/>
      <c r="D16" s="700"/>
      <c r="E16" s="700"/>
      <c r="F16" s="700"/>
      <c r="G16" s="700"/>
      <c r="H16" s="700"/>
      <c r="I16" s="700"/>
    </row>
    <row r="17" spans="2:9" x14ac:dyDescent="0.2">
      <c r="B17" s="700"/>
      <c r="C17" s="700"/>
      <c r="D17" s="700"/>
      <c r="E17" s="700"/>
      <c r="F17" s="700"/>
      <c r="G17" s="700"/>
      <c r="H17" s="700"/>
      <c r="I17" s="700"/>
    </row>
    <row r="18" spans="2:9" x14ac:dyDescent="0.2">
      <c r="B18" s="700"/>
      <c r="C18" s="700"/>
      <c r="D18" s="700"/>
      <c r="E18" s="700"/>
      <c r="F18" s="700"/>
      <c r="G18" s="700"/>
      <c r="H18" s="700"/>
      <c r="I18" s="700"/>
    </row>
    <row r="19" spans="2:9" x14ac:dyDescent="0.2">
      <c r="B19" s="700"/>
      <c r="C19" s="700"/>
      <c r="D19" s="700"/>
      <c r="E19" s="700"/>
      <c r="F19" s="700"/>
      <c r="G19" s="700"/>
      <c r="H19" s="700"/>
      <c r="I19" s="700"/>
    </row>
    <row r="20" spans="2:9" x14ac:dyDescent="0.2">
      <c r="B20" s="700"/>
      <c r="C20" s="700"/>
      <c r="D20" s="700"/>
      <c r="E20" s="700"/>
      <c r="F20" s="700"/>
      <c r="G20" s="700"/>
      <c r="H20" s="700"/>
      <c r="I20" s="700"/>
    </row>
    <row r="21" spans="2:9" x14ac:dyDescent="0.2">
      <c r="B21" s="700"/>
      <c r="C21" s="700"/>
      <c r="D21" s="700"/>
      <c r="E21" s="700"/>
      <c r="F21" s="700"/>
      <c r="G21" s="700"/>
      <c r="H21" s="700"/>
      <c r="I21" s="700"/>
    </row>
    <row r="22" spans="2:9" x14ac:dyDescent="0.2">
      <c r="B22" s="700"/>
      <c r="C22" s="700"/>
      <c r="D22" s="700"/>
      <c r="E22" s="700"/>
      <c r="F22" s="700"/>
      <c r="G22" s="700"/>
      <c r="H22" s="700"/>
      <c r="I22" s="700"/>
    </row>
    <row r="23" spans="2:9" x14ac:dyDescent="0.2">
      <c r="B23" s="700"/>
      <c r="C23" s="700"/>
      <c r="D23" s="700"/>
      <c r="E23" s="700"/>
      <c r="F23" s="700"/>
      <c r="G23" s="700"/>
      <c r="H23" s="700"/>
      <c r="I23" s="700"/>
    </row>
    <row r="24" spans="2:9" x14ac:dyDescent="0.2">
      <c r="B24" s="700"/>
      <c r="C24" s="700"/>
      <c r="D24" s="700"/>
      <c r="E24" s="700"/>
      <c r="F24" s="700"/>
      <c r="G24" s="700"/>
      <c r="H24" s="700"/>
      <c r="I24" s="700"/>
    </row>
    <row r="25" spans="2:9" x14ac:dyDescent="0.2">
      <c r="B25" s="700"/>
      <c r="C25" s="700"/>
      <c r="D25" s="700"/>
      <c r="E25" s="700"/>
      <c r="F25" s="700"/>
      <c r="G25" s="700"/>
      <c r="H25" s="700"/>
      <c r="I25" s="700"/>
    </row>
    <row r="26" spans="2:9" x14ac:dyDescent="0.2">
      <c r="B26" s="700"/>
      <c r="C26" s="700"/>
      <c r="D26" s="700"/>
      <c r="E26" s="700"/>
      <c r="F26" s="700"/>
      <c r="G26" s="700"/>
      <c r="H26" s="700"/>
      <c r="I26" s="700"/>
    </row>
    <row r="27" spans="2:9" x14ac:dyDescent="0.2">
      <c r="B27" s="700"/>
      <c r="C27" s="700"/>
      <c r="D27" s="700"/>
      <c r="E27" s="700"/>
      <c r="F27" s="700"/>
      <c r="G27" s="700"/>
      <c r="H27" s="700"/>
      <c r="I27" s="700"/>
    </row>
    <row r="28" spans="2:9" x14ac:dyDescent="0.2">
      <c r="B28" s="700"/>
      <c r="C28" s="700"/>
      <c r="D28" s="700"/>
      <c r="E28" s="700"/>
      <c r="F28" s="700"/>
      <c r="G28" s="700"/>
      <c r="H28" s="700"/>
      <c r="I28" s="700"/>
    </row>
    <row r="30" spans="2:9" ht="15" customHeight="1" thickBot="1" x14ac:dyDescent="0.25"/>
    <row r="31" spans="2:9" ht="15" customHeight="1" thickBot="1" x14ac:dyDescent="0.25">
      <c r="B31" s="1195" t="s">
        <v>2138</v>
      </c>
      <c r="C31" s="1196"/>
      <c r="D31" s="1050" t="s">
        <v>2108</v>
      </c>
    </row>
    <row r="32" spans="2:9" ht="15" customHeight="1" x14ac:dyDescent="0.2">
      <c r="B32" s="1004" t="s">
        <v>2105</v>
      </c>
      <c r="C32" s="1013" t="s">
        <v>2223</v>
      </c>
      <c r="D32" s="1051" t="s">
        <v>2219</v>
      </c>
    </row>
    <row r="33" spans="2:4" ht="15" customHeight="1" thickBot="1" x14ac:dyDescent="0.25">
      <c r="B33" s="1006" t="s">
        <v>2105</v>
      </c>
      <c r="C33" s="1027" t="s">
        <v>2224</v>
      </c>
      <c r="D33" s="1052" t="s">
        <v>2220</v>
      </c>
    </row>
  </sheetData>
  <mergeCells count="1">
    <mergeCell ref="B31:C3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88"/>
  <sheetViews>
    <sheetView topLeftCell="A81" zoomScale="150" zoomScaleNormal="150" workbookViewId="0">
      <selection activeCell="D89" sqref="D89"/>
    </sheetView>
  </sheetViews>
  <sheetFormatPr baseColWidth="10" defaultColWidth="10.6640625" defaultRowHeight="15" customHeight="1" x14ac:dyDescent="0.2"/>
  <cols>
    <col min="1" max="1" width="29.83203125" customWidth="1"/>
    <col min="3" max="3" width="14" customWidth="1"/>
    <col min="4" max="13" width="11" customWidth="1"/>
    <col min="18" max="18" width="11" customWidth="1"/>
    <col min="19" max="20" width="13.6640625" customWidth="1"/>
  </cols>
  <sheetData>
    <row r="1" spans="1:24" ht="19.5" customHeigh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4" ht="19.5" customHeight="1" x14ac:dyDescent="0.2">
      <c r="A2" s="1226" t="s">
        <v>1810</v>
      </c>
      <c r="B2" s="1226"/>
      <c r="C2" s="122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ht="19.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4" ht="19.5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4" ht="19.5" customHeight="1" x14ac:dyDescent="0.2">
      <c r="A5" s="1230" t="s">
        <v>1811</v>
      </c>
      <c r="B5" s="1230"/>
      <c r="C5" s="1230"/>
      <c r="D5" s="1230"/>
      <c r="E5" s="1230"/>
      <c r="F5" s="1230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</row>
    <row r="6" spans="1:24" ht="19.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24" ht="19.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87"/>
    </row>
    <row r="8" spans="1:24" ht="19.5" customHeight="1" x14ac:dyDescent="0.2">
      <c r="A8" s="1232" t="s">
        <v>1767</v>
      </c>
      <c r="B8" s="1232"/>
      <c r="C8" s="4"/>
      <c r="D8" s="87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1"/>
      <c r="V8" s="61"/>
      <c r="W8" s="61"/>
      <c r="X8" s="87"/>
    </row>
    <row r="9" spans="1:24" ht="19.5" customHeight="1" x14ac:dyDescent="0.2">
      <c r="A9" s="676" t="s">
        <v>1311</v>
      </c>
      <c r="B9" s="677" t="s">
        <v>1770</v>
      </c>
      <c r="C9" s="312"/>
      <c r="D9" s="312"/>
      <c r="E9" s="312"/>
      <c r="F9" s="312"/>
      <c r="G9" s="312"/>
      <c r="H9" s="312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87"/>
    </row>
    <row r="10" spans="1:24" ht="19.5" customHeight="1" x14ac:dyDescent="0.2">
      <c r="A10" s="669" t="s">
        <v>1576</v>
      </c>
      <c r="B10" s="670" t="s">
        <v>1480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</row>
    <row r="11" spans="1:24" ht="19.5" customHeight="1" x14ac:dyDescent="0.2">
      <c r="A11" s="671" t="s">
        <v>1773</v>
      </c>
      <c r="B11" s="672" t="s">
        <v>1812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</row>
    <row r="12" spans="1:24" ht="19.5" customHeight="1" x14ac:dyDescent="0.2">
      <c r="A12" s="673" t="s">
        <v>1515</v>
      </c>
      <c r="B12" s="674" t="s">
        <v>1813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</row>
    <row r="13" spans="1:24" ht="19.5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spans="1:24" ht="19.5" customHeight="1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</row>
    <row r="15" spans="1:24" ht="19.5" customHeigh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</row>
    <row r="16" spans="1:24" ht="19.5" customHeight="1" x14ac:dyDescent="0.2">
      <c r="A16" s="61"/>
      <c r="B16" s="312"/>
      <c r="C16" s="312"/>
      <c r="D16" s="312"/>
      <c r="E16" s="312"/>
      <c r="F16" s="312"/>
      <c r="G16" s="312"/>
      <c r="H16" s="312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87"/>
    </row>
    <row r="17" spans="1:24" ht="19.5" customHeight="1" x14ac:dyDescent="0.2">
      <c r="A17" s="61"/>
      <c r="B17" s="1234" t="s">
        <v>1814</v>
      </c>
      <c r="C17" s="1234"/>
      <c r="D17" s="1234"/>
      <c r="E17" s="1234"/>
      <c r="F17" s="312"/>
      <c r="G17" s="312"/>
      <c r="H17" s="312"/>
      <c r="I17" s="312"/>
      <c r="J17" s="312"/>
      <c r="K17" s="312"/>
      <c r="L17" s="312"/>
      <c r="M17" s="312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87"/>
    </row>
    <row r="18" spans="1:24" ht="19.5" customHeight="1" x14ac:dyDescent="0.2">
      <c r="A18" s="701"/>
      <c r="B18" s="702">
        <v>1</v>
      </c>
      <c r="C18" s="702">
        <v>2</v>
      </c>
      <c r="D18" s="702">
        <v>3</v>
      </c>
      <c r="E18" s="702">
        <v>4</v>
      </c>
      <c r="F18" s="702">
        <v>5</v>
      </c>
      <c r="G18" s="702">
        <v>6</v>
      </c>
      <c r="H18" s="702">
        <v>7</v>
      </c>
      <c r="I18" s="702">
        <v>8</v>
      </c>
      <c r="J18" s="702">
        <v>9</v>
      </c>
      <c r="K18" s="702">
        <v>10</v>
      </c>
      <c r="L18" s="702">
        <v>11</v>
      </c>
      <c r="M18" s="703">
        <v>12</v>
      </c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87"/>
    </row>
    <row r="19" spans="1:24" ht="19.5" customHeight="1" x14ac:dyDescent="0.2">
      <c r="A19" s="704" t="s">
        <v>1815</v>
      </c>
      <c r="B19" s="705">
        <v>4.4999999999999998E-2</v>
      </c>
      <c r="C19" s="430">
        <v>4.5999999999999999E-2</v>
      </c>
      <c r="D19" s="430">
        <v>5.6000000000000001E-2</v>
      </c>
      <c r="E19" s="430">
        <v>0.49399999999999999</v>
      </c>
      <c r="F19" s="430">
        <v>0.57499999999999996</v>
      </c>
      <c r="G19" s="430">
        <v>0.495</v>
      </c>
      <c r="H19" s="430">
        <v>0.47699999999999998</v>
      </c>
      <c r="I19" s="430">
        <v>0.46100000000000002</v>
      </c>
      <c r="J19" s="430">
        <v>0.48799999999999999</v>
      </c>
      <c r="K19" s="430"/>
      <c r="L19" s="430"/>
      <c r="M19" s="706"/>
      <c r="N19" s="61"/>
      <c r="O19" s="61"/>
      <c r="P19" s="61"/>
      <c r="Q19" s="707"/>
      <c r="R19" s="708"/>
      <c r="S19" s="709" t="s">
        <v>5</v>
      </c>
      <c r="T19" s="710"/>
      <c r="U19" s="61"/>
      <c r="V19" s="61"/>
      <c r="W19" s="61"/>
      <c r="X19" s="87"/>
    </row>
    <row r="20" spans="1:24" ht="19.5" customHeight="1" x14ac:dyDescent="0.2">
      <c r="A20" s="704" t="s">
        <v>1816</v>
      </c>
      <c r="B20" s="290">
        <v>0.42899999999999999</v>
      </c>
      <c r="C20" s="291">
        <v>0.40799999999999997</v>
      </c>
      <c r="D20" s="291">
        <v>0.40200000000000002</v>
      </c>
      <c r="E20" s="291">
        <v>0.32500000000000001</v>
      </c>
      <c r="F20" s="291">
        <v>0.59599999999999997</v>
      </c>
      <c r="G20" s="291">
        <v>0.39700000000000002</v>
      </c>
      <c r="H20" s="291">
        <v>0.49</v>
      </c>
      <c r="I20" s="291">
        <v>0.47599999999999998</v>
      </c>
      <c r="J20" s="291">
        <v>0.56100000000000005</v>
      </c>
      <c r="K20" s="291"/>
      <c r="L20" s="291"/>
      <c r="M20" s="711"/>
      <c r="N20" s="61"/>
      <c r="O20" s="61"/>
      <c r="P20" s="61"/>
      <c r="Q20" s="712" t="s">
        <v>1576</v>
      </c>
      <c r="R20" s="713">
        <v>0.36399999999999999</v>
      </c>
      <c r="S20" s="514"/>
      <c r="T20" s="714">
        <v>1.3960623881360299</v>
      </c>
      <c r="U20" s="61"/>
      <c r="V20" s="61"/>
      <c r="W20" s="61"/>
      <c r="X20" s="87"/>
    </row>
    <row r="21" spans="1:24" ht="19.5" customHeight="1" x14ac:dyDescent="0.2">
      <c r="A21" s="704" t="s">
        <v>1817</v>
      </c>
      <c r="B21" s="290">
        <v>0.27500000000000002</v>
      </c>
      <c r="C21" s="291">
        <v>0.29899999999999999</v>
      </c>
      <c r="D21" s="291">
        <v>0.28299999999999997</v>
      </c>
      <c r="E21" s="291">
        <v>0.47</v>
      </c>
      <c r="F21" s="291">
        <v>0.49199999999999999</v>
      </c>
      <c r="G21" s="291">
        <v>0.438</v>
      </c>
      <c r="H21" s="291">
        <v>0.40799999999999997</v>
      </c>
      <c r="I21" s="291">
        <v>0.41699999999999998</v>
      </c>
      <c r="J21" s="291">
        <v>0.38500000000000001</v>
      </c>
      <c r="K21" s="291"/>
      <c r="L21" s="291"/>
      <c r="M21" s="711"/>
      <c r="N21" s="61"/>
      <c r="O21" s="61"/>
      <c r="P21" s="61"/>
      <c r="Q21" s="715"/>
      <c r="R21" s="713">
        <v>0.23599999999999999</v>
      </c>
      <c r="S21" s="514"/>
      <c r="T21" s="714">
        <v>0.90513935054973105</v>
      </c>
      <c r="U21" s="61"/>
      <c r="V21" s="61"/>
      <c r="W21" s="61"/>
      <c r="X21" s="87"/>
    </row>
    <row r="22" spans="1:24" ht="19.5" customHeight="1" x14ac:dyDescent="0.2">
      <c r="A22" s="704" t="s">
        <v>1818</v>
      </c>
      <c r="B22" s="290">
        <v>0.19900000000000001</v>
      </c>
      <c r="C22" s="291">
        <v>0.20499999999999999</v>
      </c>
      <c r="D22" s="291">
        <v>0.23699999999999999</v>
      </c>
      <c r="E22" s="291">
        <v>0.435</v>
      </c>
      <c r="F22" s="291">
        <v>0.45800000000000002</v>
      </c>
      <c r="G22" s="291">
        <v>0.441</v>
      </c>
      <c r="H22" s="291">
        <v>0.374</v>
      </c>
      <c r="I22" s="291">
        <v>0.38500000000000001</v>
      </c>
      <c r="J22" s="291">
        <v>0.40600000000000003</v>
      </c>
      <c r="K22" s="291"/>
      <c r="L22" s="291"/>
      <c r="M22" s="711"/>
      <c r="N22" s="61"/>
      <c r="O22" s="61"/>
      <c r="P22" s="61"/>
      <c r="Q22" s="715"/>
      <c r="R22" s="713">
        <v>0.16500000000000001</v>
      </c>
      <c r="S22" s="514"/>
      <c r="T22" s="714">
        <v>0.63155203272820204</v>
      </c>
      <c r="U22" s="61"/>
      <c r="V22" s="61"/>
      <c r="W22" s="61"/>
      <c r="X22" s="87"/>
    </row>
    <row r="23" spans="1:24" ht="19.5" customHeight="1" x14ac:dyDescent="0.2">
      <c r="A23" s="704" t="s">
        <v>1819</v>
      </c>
      <c r="B23" s="290">
        <v>0.23300000000000001</v>
      </c>
      <c r="C23" s="291">
        <v>0.23799999999999999</v>
      </c>
      <c r="D23" s="291">
        <v>0.27</v>
      </c>
      <c r="E23" s="291">
        <v>0.27400000000000002</v>
      </c>
      <c r="F23" s="291">
        <v>0.30199999999999999</v>
      </c>
      <c r="G23" s="291">
        <v>0.26600000000000001</v>
      </c>
      <c r="H23" s="291"/>
      <c r="I23" s="291"/>
      <c r="J23" s="291"/>
      <c r="K23" s="291"/>
      <c r="L23" s="291"/>
      <c r="M23" s="711"/>
      <c r="N23" s="61"/>
      <c r="O23" s="61"/>
      <c r="P23" s="61"/>
      <c r="Q23" s="715"/>
      <c r="R23" s="713">
        <v>0.19800000000000001</v>
      </c>
      <c r="S23" s="514"/>
      <c r="T23" s="714">
        <v>0.75811812835591896</v>
      </c>
      <c r="U23" s="61"/>
      <c r="V23" s="61"/>
      <c r="W23" s="61"/>
      <c r="X23" s="87"/>
    </row>
    <row r="24" spans="1:24" ht="19.5" customHeight="1" x14ac:dyDescent="0.2">
      <c r="A24" s="704" t="s">
        <v>1820</v>
      </c>
      <c r="B24" s="290">
        <v>0.372</v>
      </c>
      <c r="C24" s="291">
        <v>0.38800000000000001</v>
      </c>
      <c r="D24" s="291">
        <v>0.41199999999999998</v>
      </c>
      <c r="E24" s="291">
        <v>0.28699999999999998</v>
      </c>
      <c r="F24" s="291">
        <v>0.28599999999999998</v>
      </c>
      <c r="G24" s="291">
        <v>0.26300000000000001</v>
      </c>
      <c r="H24" s="291"/>
      <c r="I24" s="291"/>
      <c r="J24" s="291"/>
      <c r="K24" s="291"/>
      <c r="L24" s="291"/>
      <c r="M24" s="711"/>
      <c r="N24" s="61"/>
      <c r="O24" s="61"/>
      <c r="P24" s="61"/>
      <c r="Q24" s="715"/>
      <c r="R24" s="713">
        <v>0.34100000000000003</v>
      </c>
      <c r="S24" s="517">
        <v>0.26073333333333298</v>
      </c>
      <c r="T24" s="714">
        <v>1.3091281002301201</v>
      </c>
      <c r="U24" s="61"/>
      <c r="V24" s="61"/>
      <c r="W24" s="61"/>
      <c r="X24" s="87"/>
    </row>
    <row r="25" spans="1:24" ht="19.5" customHeight="1" x14ac:dyDescent="0.2">
      <c r="A25" s="704" t="s">
        <v>1821</v>
      </c>
      <c r="B25" s="290">
        <v>0.378</v>
      </c>
      <c r="C25" s="291">
        <v>0.39</v>
      </c>
      <c r="D25" s="291">
        <v>0.43</v>
      </c>
      <c r="E25" s="291">
        <v>0.46200000000000002</v>
      </c>
      <c r="F25" s="291">
        <v>0.52600000000000002</v>
      </c>
      <c r="G25" s="291">
        <v>0.621</v>
      </c>
      <c r="H25" s="291"/>
      <c r="I25" s="291"/>
      <c r="J25" s="291"/>
      <c r="K25" s="291"/>
      <c r="L25" s="291"/>
      <c r="M25" s="711"/>
      <c r="N25" s="61"/>
      <c r="O25" s="61"/>
      <c r="P25" s="61"/>
      <c r="Q25" s="716"/>
      <c r="R25" s="717"/>
      <c r="S25" s="526"/>
      <c r="T25" s="718"/>
      <c r="U25" s="61"/>
      <c r="V25" s="61"/>
      <c r="W25" s="61"/>
      <c r="X25" s="87"/>
    </row>
    <row r="26" spans="1:24" ht="19.5" customHeight="1" x14ac:dyDescent="0.2">
      <c r="A26" s="719" t="s">
        <v>1822</v>
      </c>
      <c r="B26" s="292">
        <v>0.30299999999999999</v>
      </c>
      <c r="C26" s="293">
        <v>0.30099999999999999</v>
      </c>
      <c r="D26" s="293">
        <v>0.30399999999999999</v>
      </c>
      <c r="E26" s="293">
        <v>0.44500000000000001</v>
      </c>
      <c r="F26" s="293">
        <v>0.44400000000000001</v>
      </c>
      <c r="G26" s="293">
        <v>0.40400000000000003</v>
      </c>
      <c r="H26" s="293"/>
      <c r="I26" s="293"/>
      <c r="J26" s="293"/>
      <c r="K26" s="293"/>
      <c r="L26" s="293"/>
      <c r="M26" s="720"/>
      <c r="N26" s="61"/>
      <c r="O26" s="61"/>
      <c r="P26" s="61"/>
      <c r="Q26" s="721" t="s">
        <v>1823</v>
      </c>
      <c r="R26" s="713">
        <v>0.35</v>
      </c>
      <c r="S26" s="514"/>
      <c r="T26" s="714">
        <v>1.34364612631041</v>
      </c>
      <c r="U26" s="61"/>
      <c r="V26" s="61"/>
      <c r="W26" s="61"/>
      <c r="X26" s="87"/>
    </row>
    <row r="27" spans="1:24" ht="19.5" customHeight="1" x14ac:dyDescent="0.2">
      <c r="A27" s="61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61"/>
      <c r="O27" s="61"/>
      <c r="P27" s="61"/>
      <c r="Q27" s="715"/>
      <c r="R27" s="713">
        <v>0.254</v>
      </c>
      <c r="S27" s="514"/>
      <c r="T27" s="714">
        <v>0.97289695729992298</v>
      </c>
      <c r="U27" s="61"/>
      <c r="V27" s="61"/>
      <c r="W27" s="61"/>
      <c r="X27" s="87"/>
    </row>
    <row r="28" spans="1:24" ht="19.5" customHeight="1" x14ac:dyDescent="0.2">
      <c r="A28" s="61"/>
      <c r="B28" s="1234" t="s">
        <v>1824</v>
      </c>
      <c r="C28" s="1234"/>
      <c r="D28" s="1234"/>
      <c r="E28" s="1234"/>
      <c r="F28" s="312"/>
      <c r="G28" s="312"/>
      <c r="H28" s="312"/>
      <c r="I28" s="312"/>
      <c r="J28" s="312"/>
      <c r="K28" s="312"/>
      <c r="L28" s="312"/>
      <c r="M28" s="312"/>
      <c r="N28" s="61"/>
      <c r="O28" s="61"/>
      <c r="P28" s="61"/>
      <c r="Q28" s="715"/>
      <c r="R28" s="713">
        <v>0.47199999999999998</v>
      </c>
      <c r="S28" s="514"/>
      <c r="T28" s="714">
        <v>1.8115571465098399</v>
      </c>
      <c r="U28" s="61"/>
      <c r="V28" s="61"/>
      <c r="W28" s="61"/>
      <c r="X28" s="87"/>
    </row>
    <row r="29" spans="1:24" ht="19.5" customHeight="1" x14ac:dyDescent="0.2">
      <c r="A29" s="701"/>
      <c r="B29" s="702">
        <v>1</v>
      </c>
      <c r="C29" s="702">
        <v>2</v>
      </c>
      <c r="D29" s="702">
        <v>3</v>
      </c>
      <c r="E29" s="702">
        <v>4</v>
      </c>
      <c r="F29" s="702">
        <v>5</v>
      </c>
      <c r="G29" s="702">
        <v>6</v>
      </c>
      <c r="H29" s="702">
        <v>7</v>
      </c>
      <c r="I29" s="702">
        <v>8</v>
      </c>
      <c r="J29" s="702">
        <v>9</v>
      </c>
      <c r="K29" s="702">
        <v>10</v>
      </c>
      <c r="L29" s="702">
        <v>11</v>
      </c>
      <c r="M29" s="703">
        <v>12</v>
      </c>
      <c r="N29" s="61"/>
      <c r="O29" s="312"/>
      <c r="P29" s="61"/>
      <c r="Q29" s="715"/>
      <c r="R29" s="713">
        <v>0.39</v>
      </c>
      <c r="S29" s="514"/>
      <c r="T29" s="714">
        <v>1.49578113014574</v>
      </c>
      <c r="U29" s="61"/>
      <c r="V29" s="61"/>
      <c r="W29" s="61"/>
      <c r="X29" s="87"/>
    </row>
    <row r="30" spans="1:24" ht="19.5" customHeight="1" x14ac:dyDescent="0.2">
      <c r="A30" s="704" t="s">
        <v>1815</v>
      </c>
      <c r="B30" s="705"/>
      <c r="C30" s="430"/>
      <c r="D30" s="430"/>
      <c r="E30" s="430">
        <v>0.44500000000000001</v>
      </c>
      <c r="F30" s="430">
        <v>0.52600000000000002</v>
      </c>
      <c r="G30" s="430">
        <v>0.44600000000000001</v>
      </c>
      <c r="H30" s="430">
        <v>0.42799999999999999</v>
      </c>
      <c r="I30" s="430">
        <v>0.41199999999999998</v>
      </c>
      <c r="J30" s="430">
        <v>0.439</v>
      </c>
      <c r="K30" s="430"/>
      <c r="L30" s="430"/>
      <c r="M30" s="706"/>
      <c r="N30" s="61"/>
      <c r="O30" s="312"/>
      <c r="P30" s="61"/>
      <c r="Q30" s="715"/>
      <c r="R30" s="713">
        <v>0.41799999999999998</v>
      </c>
      <c r="S30" s="514"/>
      <c r="T30" s="714">
        <v>1.60189209920736</v>
      </c>
      <c r="U30" s="61"/>
      <c r="V30" s="61"/>
      <c r="W30" s="61"/>
      <c r="X30" s="87"/>
    </row>
    <row r="31" spans="1:24" ht="19.5" customHeight="1" x14ac:dyDescent="0.2">
      <c r="A31" s="704" t="s">
        <v>1816</v>
      </c>
      <c r="B31" s="290">
        <v>0.38</v>
      </c>
      <c r="C31" s="291">
        <v>0.35899999999999999</v>
      </c>
      <c r="D31" s="291">
        <v>0.35299999999999998</v>
      </c>
      <c r="E31" s="291">
        <v>0.27600000000000002</v>
      </c>
      <c r="F31" s="291">
        <v>0.54700000000000004</v>
      </c>
      <c r="G31" s="291">
        <v>0.34699999999999998</v>
      </c>
      <c r="H31" s="291">
        <v>0.441</v>
      </c>
      <c r="I31" s="291">
        <v>0.42699999999999999</v>
      </c>
      <c r="J31" s="291">
        <v>0.51200000000000001</v>
      </c>
      <c r="K31" s="291"/>
      <c r="L31" s="291"/>
      <c r="M31" s="711"/>
      <c r="N31" s="61"/>
      <c r="O31" s="61"/>
      <c r="P31" s="61"/>
      <c r="Q31" s="715"/>
      <c r="R31" s="713">
        <v>0.39500000000000002</v>
      </c>
      <c r="S31" s="514"/>
      <c r="T31" s="714">
        <v>1.5149578113014599</v>
      </c>
      <c r="U31" s="61"/>
      <c r="V31" s="61"/>
      <c r="W31" s="61"/>
      <c r="X31" s="87"/>
    </row>
    <row r="32" spans="1:24" ht="19.5" customHeight="1" x14ac:dyDescent="0.2">
      <c r="A32" s="704" t="s">
        <v>1817</v>
      </c>
      <c r="B32" s="290">
        <v>0.22500000000000001</v>
      </c>
      <c r="C32" s="291">
        <v>0.249</v>
      </c>
      <c r="D32" s="291">
        <v>0.23400000000000001</v>
      </c>
      <c r="E32" s="291">
        <v>0.42099999999999999</v>
      </c>
      <c r="F32" s="291">
        <v>0.443</v>
      </c>
      <c r="G32" s="291">
        <v>0.38900000000000001</v>
      </c>
      <c r="H32" s="291">
        <v>0.35899999999999999</v>
      </c>
      <c r="I32" s="291">
        <v>0.36799999999999999</v>
      </c>
      <c r="J32" s="291">
        <v>0.33600000000000002</v>
      </c>
      <c r="K32" s="291"/>
      <c r="L32" s="291"/>
      <c r="M32" s="711"/>
      <c r="N32" s="61"/>
      <c r="O32" s="61"/>
      <c r="P32" s="61"/>
      <c r="Q32" s="715"/>
      <c r="R32" s="713">
        <v>0.42599999999999999</v>
      </c>
      <c r="S32" s="514"/>
      <c r="T32" s="714">
        <v>1.6351316798772699</v>
      </c>
      <c r="U32" s="61"/>
      <c r="V32" s="61"/>
      <c r="W32" s="61"/>
      <c r="X32" s="87"/>
    </row>
    <row r="33" spans="1:24" ht="19.5" customHeight="1" x14ac:dyDescent="0.2">
      <c r="A33" s="704" t="s">
        <v>1818</v>
      </c>
      <c r="B33" s="290">
        <v>0.15</v>
      </c>
      <c r="C33" s="291">
        <v>0.156</v>
      </c>
      <c r="D33" s="291">
        <v>0.188</v>
      </c>
      <c r="E33" s="291">
        <v>0.38600000000000001</v>
      </c>
      <c r="F33" s="291">
        <v>0.40899999999999997</v>
      </c>
      <c r="G33" s="291">
        <v>0.39200000000000002</v>
      </c>
      <c r="H33" s="291">
        <v>0.32500000000000001</v>
      </c>
      <c r="I33" s="291">
        <v>0.33600000000000002</v>
      </c>
      <c r="J33" s="291">
        <v>0.35699999999999998</v>
      </c>
      <c r="K33" s="291"/>
      <c r="L33" s="291"/>
      <c r="M33" s="711"/>
      <c r="N33" s="61"/>
      <c r="O33" s="61"/>
      <c r="P33" s="61"/>
      <c r="Q33" s="715"/>
      <c r="R33" s="713">
        <v>0.46</v>
      </c>
      <c r="S33" s="514"/>
      <c r="T33" s="714">
        <v>1.7642546663257499</v>
      </c>
      <c r="U33" s="61"/>
      <c r="V33" s="61"/>
      <c r="W33" s="61"/>
      <c r="X33" s="87"/>
    </row>
    <row r="34" spans="1:24" ht="19.5" customHeight="1" x14ac:dyDescent="0.2">
      <c r="A34" s="704" t="s">
        <v>1819</v>
      </c>
      <c r="B34" s="290">
        <v>0.184</v>
      </c>
      <c r="C34" s="291">
        <v>0.189</v>
      </c>
      <c r="D34" s="291">
        <v>0.22</v>
      </c>
      <c r="E34" s="291">
        <v>0.22500000000000001</v>
      </c>
      <c r="F34" s="291">
        <v>0.252</v>
      </c>
      <c r="G34" s="291">
        <v>0.217</v>
      </c>
      <c r="H34" s="291"/>
      <c r="I34" s="312"/>
      <c r="J34" s="291"/>
      <c r="K34" s="291"/>
      <c r="L34" s="291"/>
      <c r="M34" s="711"/>
      <c r="N34" s="61"/>
      <c r="O34" s="61"/>
      <c r="P34" s="61"/>
      <c r="Q34" s="716"/>
      <c r="R34" s="717"/>
      <c r="S34" s="526"/>
      <c r="T34" s="718"/>
      <c r="U34" s="61"/>
      <c r="V34" s="61"/>
      <c r="W34" s="61"/>
      <c r="X34" s="87"/>
    </row>
    <row r="35" spans="1:24" ht="19.5" customHeight="1" x14ac:dyDescent="0.2">
      <c r="A35" s="704" t="s">
        <v>1820</v>
      </c>
      <c r="B35" s="290">
        <v>0.32300000000000001</v>
      </c>
      <c r="C35" s="291">
        <v>0.33900000000000002</v>
      </c>
      <c r="D35" s="291">
        <v>0.36199999999999999</v>
      </c>
      <c r="E35" s="291">
        <v>0.23699999999999999</v>
      </c>
      <c r="F35" s="291">
        <v>0.23599999999999999</v>
      </c>
      <c r="G35" s="291">
        <v>0.21299999999999999</v>
      </c>
      <c r="H35" s="291"/>
      <c r="I35" s="291"/>
      <c r="J35" s="291"/>
      <c r="K35" s="291"/>
      <c r="L35" s="291"/>
      <c r="M35" s="711"/>
      <c r="N35" s="61"/>
      <c r="O35" s="61"/>
      <c r="P35" s="61"/>
      <c r="Q35" s="721" t="s">
        <v>1825</v>
      </c>
      <c r="R35" s="713">
        <v>0.23100000000000001</v>
      </c>
      <c r="S35" s="514"/>
      <c r="T35" s="714">
        <v>0.88596266939401702</v>
      </c>
      <c r="U35" s="61"/>
      <c r="V35" s="61"/>
      <c r="W35" s="61"/>
      <c r="X35" s="87"/>
    </row>
    <row r="36" spans="1:24" ht="19.5" customHeight="1" x14ac:dyDescent="0.2">
      <c r="A36" s="704" t="s">
        <v>1821</v>
      </c>
      <c r="B36" s="290">
        <v>0.32900000000000001</v>
      </c>
      <c r="C36" s="291">
        <v>0.34100000000000003</v>
      </c>
      <c r="D36" s="291">
        <v>0.38100000000000001</v>
      </c>
      <c r="E36" s="291">
        <v>0.41299999999999998</v>
      </c>
      <c r="F36" s="291">
        <v>0.47699999999999998</v>
      </c>
      <c r="G36" s="291">
        <v>0.57199999999999995</v>
      </c>
      <c r="H36" s="291"/>
      <c r="I36" s="291"/>
      <c r="J36" s="291"/>
      <c r="K36" s="291"/>
      <c r="L36" s="291"/>
      <c r="M36" s="711"/>
      <c r="N36" s="61"/>
      <c r="O36" s="61"/>
      <c r="P36" s="61"/>
      <c r="Q36" s="715"/>
      <c r="R36" s="713">
        <v>0.22900000000000001</v>
      </c>
      <c r="S36" s="514"/>
      <c r="T36" s="714">
        <v>0.87829199693173099</v>
      </c>
      <c r="U36" s="61"/>
      <c r="V36" s="61"/>
      <c r="W36" s="61"/>
      <c r="X36" s="87"/>
    </row>
    <row r="37" spans="1:24" ht="19.5" customHeight="1" x14ac:dyDescent="0.2">
      <c r="A37" s="719" t="s">
        <v>1822</v>
      </c>
      <c r="B37" s="292">
        <v>0.254</v>
      </c>
      <c r="C37" s="293">
        <v>0.252</v>
      </c>
      <c r="D37" s="293">
        <v>0.255</v>
      </c>
      <c r="E37" s="293">
        <v>0.39500000000000002</v>
      </c>
      <c r="F37" s="293">
        <v>0.39400000000000002</v>
      </c>
      <c r="G37" s="293">
        <v>0.35499999999999998</v>
      </c>
      <c r="H37" s="293"/>
      <c r="I37" s="293"/>
      <c r="J37" s="293"/>
      <c r="K37" s="293"/>
      <c r="L37" s="293"/>
      <c r="M37" s="720"/>
      <c r="N37" s="61"/>
      <c r="O37" s="61"/>
      <c r="P37" s="61"/>
      <c r="Q37" s="715"/>
      <c r="R37" s="713">
        <v>0.38200000000000001</v>
      </c>
      <c r="S37" s="514"/>
      <c r="T37" s="714">
        <v>1.4650984402966001</v>
      </c>
      <c r="U37" s="61"/>
      <c r="V37" s="61"/>
      <c r="W37" s="61"/>
      <c r="X37" s="87"/>
    </row>
    <row r="38" spans="1:24" ht="19.5" customHeight="1" x14ac:dyDescent="0.2">
      <c r="A38" s="61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61"/>
      <c r="O38" s="61"/>
      <c r="P38" s="61"/>
      <c r="Q38" s="715"/>
      <c r="R38" s="713">
        <v>0.35399999999999998</v>
      </c>
      <c r="S38" s="514"/>
      <c r="T38" s="714">
        <v>1.3589874712349801</v>
      </c>
      <c r="U38" s="61"/>
      <c r="V38" s="61"/>
      <c r="W38" s="61"/>
      <c r="X38" s="87"/>
    </row>
    <row r="39" spans="1:24" ht="19.5" customHeight="1" x14ac:dyDescent="0.2">
      <c r="A39" s="61"/>
      <c r="B39" s="1234" t="s">
        <v>1826</v>
      </c>
      <c r="C39" s="1234"/>
      <c r="D39" s="1234"/>
      <c r="E39" s="1234"/>
      <c r="F39" s="1234"/>
      <c r="G39" s="1234"/>
      <c r="H39" s="312"/>
      <c r="I39" s="312"/>
      <c r="J39" s="312"/>
      <c r="K39" s="312"/>
      <c r="L39" s="312"/>
      <c r="M39" s="312"/>
      <c r="N39" s="61"/>
      <c r="O39" s="61"/>
      <c r="P39" s="61"/>
      <c r="Q39" s="715"/>
      <c r="R39" s="713">
        <v>0.33900000000000002</v>
      </c>
      <c r="S39" s="514"/>
      <c r="T39" s="714">
        <v>1.3014574277678299</v>
      </c>
      <c r="U39" s="61"/>
      <c r="V39" s="61"/>
      <c r="W39" s="61"/>
      <c r="X39" s="87"/>
    </row>
    <row r="40" spans="1:24" ht="19.5" customHeight="1" x14ac:dyDescent="0.2">
      <c r="A40" s="701"/>
      <c r="B40" s="702">
        <v>1</v>
      </c>
      <c r="C40" s="702">
        <v>2</v>
      </c>
      <c r="D40" s="702">
        <v>3</v>
      </c>
      <c r="E40" s="702">
        <v>4</v>
      </c>
      <c r="F40" s="702">
        <v>5</v>
      </c>
      <c r="G40" s="702">
        <v>6</v>
      </c>
      <c r="H40" s="702">
        <v>7</v>
      </c>
      <c r="I40" s="702">
        <v>8</v>
      </c>
      <c r="J40" s="702">
        <v>9</v>
      </c>
      <c r="K40" s="702">
        <v>10</v>
      </c>
      <c r="L40" s="702">
        <v>11</v>
      </c>
      <c r="M40" s="703">
        <v>12</v>
      </c>
      <c r="N40" s="61"/>
      <c r="O40" s="61"/>
      <c r="P40" s="61"/>
      <c r="Q40" s="715"/>
      <c r="R40" s="713">
        <v>0.20599999999999999</v>
      </c>
      <c r="S40" s="514"/>
      <c r="T40" s="714">
        <v>0.79007926361544401</v>
      </c>
      <c r="U40" s="61"/>
      <c r="V40" s="61"/>
      <c r="W40" s="61"/>
      <c r="X40" s="87"/>
    </row>
    <row r="41" spans="1:24" ht="19.5" customHeight="1" x14ac:dyDescent="0.2">
      <c r="A41" s="704" t="s">
        <v>1815</v>
      </c>
      <c r="B41" s="705"/>
      <c r="C41" s="430"/>
      <c r="D41" s="430"/>
      <c r="E41" s="722">
        <v>0.47199999999999998</v>
      </c>
      <c r="F41" s="722">
        <v>0.47199999999999998</v>
      </c>
      <c r="G41" s="722">
        <v>0.47199999999999998</v>
      </c>
      <c r="H41" s="722">
        <v>0.42599999999999999</v>
      </c>
      <c r="I41" s="722">
        <v>0.42599999999999999</v>
      </c>
      <c r="J41" s="722">
        <v>0.42599999999999999</v>
      </c>
      <c r="K41" s="430"/>
      <c r="L41" s="430"/>
      <c r="M41" s="706"/>
      <c r="N41" s="61"/>
      <c r="O41" s="61"/>
      <c r="P41" s="61"/>
      <c r="Q41" s="715"/>
      <c r="R41" s="713">
        <v>0.25</v>
      </c>
      <c r="S41" s="514"/>
      <c r="T41" s="714">
        <v>0.95883405778573205</v>
      </c>
      <c r="U41" s="61"/>
      <c r="V41" s="61"/>
      <c r="W41" s="61"/>
      <c r="X41" s="87"/>
    </row>
    <row r="42" spans="1:24" ht="19.5" customHeight="1" x14ac:dyDescent="0.2">
      <c r="A42" s="704" t="s">
        <v>1816</v>
      </c>
      <c r="B42" s="723">
        <v>0.36399999999999999</v>
      </c>
      <c r="C42" s="724">
        <v>0.36399999999999999</v>
      </c>
      <c r="D42" s="724">
        <v>0.36399999999999999</v>
      </c>
      <c r="E42" s="724">
        <v>0.39</v>
      </c>
      <c r="F42" s="724">
        <v>0.39</v>
      </c>
      <c r="G42" s="724">
        <v>0.39</v>
      </c>
      <c r="H42" s="724">
        <v>0.46</v>
      </c>
      <c r="I42" s="724">
        <v>0.46</v>
      </c>
      <c r="J42" s="724">
        <v>0.46</v>
      </c>
      <c r="K42" s="291"/>
      <c r="L42" s="291"/>
      <c r="M42" s="711"/>
      <c r="N42" s="61"/>
      <c r="O42" s="61"/>
      <c r="P42" s="61"/>
      <c r="Q42" s="715"/>
      <c r="R42" s="713">
        <v>0.158</v>
      </c>
      <c r="S42" s="514"/>
      <c r="T42" s="714">
        <v>0.60598312452058301</v>
      </c>
      <c r="U42" s="61"/>
      <c r="V42" s="61"/>
      <c r="W42" s="61"/>
      <c r="X42" s="87"/>
    </row>
    <row r="43" spans="1:24" ht="19.5" customHeight="1" x14ac:dyDescent="0.2">
      <c r="A43" s="704" t="s">
        <v>1817</v>
      </c>
      <c r="B43" s="723">
        <v>0.23599999999999999</v>
      </c>
      <c r="C43" s="724">
        <v>0.23599999999999999</v>
      </c>
      <c r="D43" s="724">
        <v>0.23599999999999999</v>
      </c>
      <c r="E43" s="724">
        <v>0.41799999999999998</v>
      </c>
      <c r="F43" s="724">
        <v>0.41799999999999998</v>
      </c>
      <c r="G43" s="724">
        <v>0.41799999999999998</v>
      </c>
      <c r="H43" s="725">
        <v>0.35399999999999998</v>
      </c>
      <c r="I43" s="725">
        <v>0.35399999999999998</v>
      </c>
      <c r="J43" s="725">
        <v>0.35399999999999998</v>
      </c>
      <c r="K43" s="291"/>
      <c r="L43" s="291"/>
      <c r="M43" s="711"/>
      <c r="N43" s="61"/>
      <c r="O43" s="61"/>
      <c r="P43" s="61"/>
      <c r="Q43" s="715"/>
      <c r="R43" s="713">
        <v>0.16400000000000001</v>
      </c>
      <c r="S43" s="514"/>
      <c r="T43" s="714">
        <v>0.62899514190743999</v>
      </c>
      <c r="U43" s="61"/>
      <c r="V43" s="61"/>
      <c r="W43" s="61"/>
      <c r="X43" s="87"/>
    </row>
    <row r="44" spans="1:24" ht="19.5" customHeight="1" x14ac:dyDescent="0.2">
      <c r="A44" s="704" t="s">
        <v>1818</v>
      </c>
      <c r="B44" s="723">
        <v>0.16500000000000001</v>
      </c>
      <c r="C44" s="724">
        <v>0.16500000000000001</v>
      </c>
      <c r="D44" s="724">
        <v>0.16500000000000001</v>
      </c>
      <c r="E44" s="724">
        <v>0.39500000000000002</v>
      </c>
      <c r="F44" s="724">
        <v>0.39500000000000002</v>
      </c>
      <c r="G44" s="724">
        <v>0.39500000000000002</v>
      </c>
      <c r="H44" s="725">
        <v>0.33900000000000002</v>
      </c>
      <c r="I44" s="725">
        <v>0.33900000000000002</v>
      </c>
      <c r="J44" s="725">
        <v>0.33900000000000002</v>
      </c>
      <c r="K44" s="291"/>
      <c r="L44" s="291"/>
      <c r="M44" s="711"/>
      <c r="N44" s="61"/>
      <c r="O44" s="61"/>
      <c r="P44" s="61"/>
      <c r="Q44" s="715"/>
      <c r="R44" s="713">
        <v>0.157</v>
      </c>
      <c r="S44" s="514"/>
      <c r="T44" s="714">
        <v>0.60342623369982096</v>
      </c>
      <c r="U44" s="61"/>
      <c r="V44" s="61"/>
      <c r="W44" s="61"/>
      <c r="X44" s="87"/>
    </row>
    <row r="45" spans="1:24" ht="19.5" customHeight="1" x14ac:dyDescent="0.2">
      <c r="A45" s="704" t="s">
        <v>1819</v>
      </c>
      <c r="B45" s="723">
        <v>0.19800000000000001</v>
      </c>
      <c r="C45" s="724">
        <v>0.19800000000000001</v>
      </c>
      <c r="D45" s="724">
        <v>0.19800000000000001</v>
      </c>
      <c r="E45" s="725">
        <v>0.23100000000000001</v>
      </c>
      <c r="F45" s="725">
        <v>0.23100000000000001</v>
      </c>
      <c r="G45" s="725">
        <v>0.23100000000000001</v>
      </c>
      <c r="H45" s="291"/>
      <c r="I45" s="291"/>
      <c r="J45" s="291"/>
      <c r="K45" s="291"/>
      <c r="L45" s="291"/>
      <c r="M45" s="711"/>
      <c r="N45" s="61"/>
      <c r="O45" s="61"/>
      <c r="P45" s="61"/>
      <c r="Q45" s="726"/>
      <c r="R45" s="727"/>
      <c r="S45" s="654"/>
      <c r="T45" s="728"/>
      <c r="U45" s="61"/>
      <c r="V45" s="61"/>
      <c r="W45" s="61"/>
      <c r="X45" s="87"/>
    </row>
    <row r="46" spans="1:24" ht="19.5" customHeight="1" x14ac:dyDescent="0.2">
      <c r="A46" s="704" t="s">
        <v>1820</v>
      </c>
      <c r="B46" s="723">
        <v>0.34100000000000003</v>
      </c>
      <c r="C46" s="724">
        <v>0.34100000000000003</v>
      </c>
      <c r="D46" s="724">
        <v>0.34100000000000003</v>
      </c>
      <c r="E46" s="725">
        <v>0.22900000000000001</v>
      </c>
      <c r="F46" s="725">
        <v>0.22900000000000001</v>
      </c>
      <c r="G46" s="725">
        <v>0.22900000000000001</v>
      </c>
      <c r="H46" s="291"/>
      <c r="I46" s="291"/>
      <c r="J46" s="291"/>
      <c r="K46" s="291"/>
      <c r="L46" s="291"/>
      <c r="M46" s="71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87"/>
    </row>
    <row r="47" spans="1:24" ht="19.5" customHeight="1" x14ac:dyDescent="0.2">
      <c r="A47" s="704" t="s">
        <v>1821</v>
      </c>
      <c r="B47" s="723">
        <v>0.35</v>
      </c>
      <c r="C47" s="724">
        <v>0.35</v>
      </c>
      <c r="D47" s="724">
        <v>0.35</v>
      </c>
      <c r="E47" s="729">
        <v>0.48699999999999999</v>
      </c>
      <c r="F47" s="729">
        <v>0.48699999999999999</v>
      </c>
      <c r="G47" s="729">
        <v>0.48699999999999999</v>
      </c>
      <c r="H47" s="291"/>
      <c r="I47" s="291"/>
      <c r="J47" s="291"/>
      <c r="K47" s="291"/>
      <c r="L47" s="291"/>
      <c r="M47" s="71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87"/>
    </row>
    <row r="48" spans="1:24" ht="19.5" customHeight="1" x14ac:dyDescent="0.2">
      <c r="A48" s="719" t="s">
        <v>1822</v>
      </c>
      <c r="B48" s="730">
        <v>0.254</v>
      </c>
      <c r="C48" s="731">
        <v>0.254</v>
      </c>
      <c r="D48" s="731">
        <v>0.254</v>
      </c>
      <c r="E48" s="732">
        <v>0.38200000000000001</v>
      </c>
      <c r="F48" s="732">
        <v>0.38200000000000001</v>
      </c>
      <c r="G48" s="732">
        <v>0.38200000000000001</v>
      </c>
      <c r="H48" s="293"/>
      <c r="I48" s="293"/>
      <c r="J48" s="293"/>
      <c r="K48" s="293"/>
      <c r="L48" s="293"/>
      <c r="M48" s="720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87"/>
    </row>
    <row r="49" spans="1:24" ht="19.5" customHeight="1" x14ac:dyDescent="0.2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87"/>
    </row>
    <row r="50" spans="1:24" ht="19.5" customHeight="1" x14ac:dyDescent="0.2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87"/>
    </row>
    <row r="51" spans="1:24" ht="19.5" customHeight="1" x14ac:dyDescent="0.2">
      <c r="A51" s="61"/>
      <c r="B51" s="1234" t="s">
        <v>1814</v>
      </c>
      <c r="C51" s="1234"/>
      <c r="D51" s="1234"/>
      <c r="E51" s="1234"/>
      <c r="F51" s="1234"/>
      <c r="G51" s="1234"/>
      <c r="H51" s="312"/>
      <c r="I51" s="312"/>
      <c r="J51" s="312"/>
      <c r="K51" s="312"/>
      <c r="L51" s="312"/>
      <c r="M51" s="312"/>
      <c r="N51" s="312"/>
      <c r="O51" s="312"/>
      <c r="P51" s="61"/>
      <c r="Q51" s="61"/>
      <c r="R51" s="61"/>
      <c r="S51" s="61"/>
      <c r="T51" s="61"/>
      <c r="U51" s="61"/>
      <c r="V51" s="61"/>
      <c r="W51" s="61"/>
      <c r="X51" s="87"/>
    </row>
    <row r="52" spans="1:24" ht="19.5" customHeight="1" x14ac:dyDescent="0.2">
      <c r="A52" s="701"/>
      <c r="B52" s="702">
        <v>1</v>
      </c>
      <c r="C52" s="702">
        <v>2</v>
      </c>
      <c r="D52" s="702">
        <v>3</v>
      </c>
      <c r="E52" s="702">
        <v>4</v>
      </c>
      <c r="F52" s="702">
        <v>5</v>
      </c>
      <c r="G52" s="702">
        <v>6</v>
      </c>
      <c r="H52" s="702">
        <v>7</v>
      </c>
      <c r="I52" s="702">
        <v>8</v>
      </c>
      <c r="J52" s="702">
        <v>9</v>
      </c>
      <c r="K52" s="702">
        <v>10</v>
      </c>
      <c r="L52" s="702">
        <v>11</v>
      </c>
      <c r="M52" s="703">
        <v>12</v>
      </c>
      <c r="N52" s="312"/>
      <c r="O52" s="312"/>
      <c r="P52" s="61"/>
      <c r="Q52" s="61"/>
      <c r="R52" s="61"/>
      <c r="S52" s="61"/>
      <c r="T52" s="61"/>
      <c r="U52" s="61"/>
      <c r="V52" s="61"/>
      <c r="W52" s="61"/>
      <c r="X52" s="87"/>
    </row>
    <row r="53" spans="1:24" ht="19.5" customHeight="1" x14ac:dyDescent="0.2">
      <c r="A53" s="704" t="s">
        <v>1815</v>
      </c>
      <c r="B53" s="705">
        <v>5.6000000000000001E-2</v>
      </c>
      <c r="C53" s="430">
        <v>5.0999999999999997E-2</v>
      </c>
      <c r="D53" s="430">
        <v>8.5999999999999993E-2</v>
      </c>
      <c r="E53" s="430"/>
      <c r="F53" s="430"/>
      <c r="G53" s="430"/>
      <c r="H53" s="430"/>
      <c r="I53" s="430"/>
      <c r="J53" s="430"/>
      <c r="K53" s="430"/>
      <c r="L53" s="430"/>
      <c r="M53" s="706"/>
      <c r="N53" s="312"/>
      <c r="O53" s="312"/>
      <c r="P53" s="61"/>
      <c r="Q53" s="61"/>
      <c r="R53" s="61"/>
      <c r="S53" s="61"/>
      <c r="T53" s="61"/>
      <c r="U53" s="61"/>
      <c r="V53" s="61"/>
      <c r="W53" s="61"/>
      <c r="X53" s="87"/>
    </row>
    <row r="54" spans="1:24" ht="19.5" customHeight="1" x14ac:dyDescent="0.2">
      <c r="A54" s="704" t="s">
        <v>1816</v>
      </c>
      <c r="B54" s="290">
        <v>0.27700000000000002</v>
      </c>
      <c r="C54" s="291">
        <v>0.26400000000000001</v>
      </c>
      <c r="D54" s="291">
        <v>0.27</v>
      </c>
      <c r="E54" s="291"/>
      <c r="F54" s="291"/>
      <c r="G54" s="291"/>
      <c r="H54" s="291"/>
      <c r="I54" s="291"/>
      <c r="J54" s="291"/>
      <c r="K54" s="291"/>
      <c r="L54" s="291"/>
      <c r="M54" s="711"/>
      <c r="N54" s="312"/>
      <c r="O54" s="312"/>
      <c r="P54" s="61"/>
      <c r="Q54" s="61"/>
      <c r="R54" s="61"/>
      <c r="S54" s="61"/>
      <c r="T54" s="61"/>
      <c r="U54" s="61"/>
      <c r="V54" s="61"/>
      <c r="W54" s="61"/>
      <c r="X54" s="87"/>
    </row>
    <row r="55" spans="1:24" ht="19.5" customHeight="1" x14ac:dyDescent="0.2">
      <c r="A55" s="704" t="s">
        <v>1817</v>
      </c>
      <c r="B55" s="290">
        <v>0.30499999999999999</v>
      </c>
      <c r="C55" s="291">
        <v>0.311</v>
      </c>
      <c r="D55" s="291">
        <v>0.32600000000000001</v>
      </c>
      <c r="E55" s="291"/>
      <c r="F55" s="291"/>
      <c r="G55" s="291"/>
      <c r="H55" s="291"/>
      <c r="I55" s="291"/>
      <c r="J55" s="291"/>
      <c r="K55" s="291"/>
      <c r="L55" s="291"/>
      <c r="M55" s="711"/>
      <c r="N55" s="312"/>
      <c r="O55" s="312"/>
      <c r="P55" s="61"/>
      <c r="Q55" s="61"/>
      <c r="R55" s="61"/>
      <c r="S55" s="61"/>
      <c r="T55" s="61"/>
      <c r="U55" s="61"/>
      <c r="V55" s="61"/>
      <c r="W55" s="61"/>
      <c r="X55" s="87"/>
    </row>
    <row r="56" spans="1:24" ht="19.5" customHeight="1" x14ac:dyDescent="0.2">
      <c r="A56" s="704" t="s">
        <v>1818</v>
      </c>
      <c r="B56" s="290">
        <v>0.21</v>
      </c>
      <c r="C56" s="291">
        <v>0.22900000000000001</v>
      </c>
      <c r="D56" s="291">
        <v>0.22700000000000001</v>
      </c>
      <c r="E56" s="291"/>
      <c r="F56" s="291"/>
      <c r="G56" s="291"/>
      <c r="H56" s="291"/>
      <c r="I56" s="291"/>
      <c r="J56" s="291"/>
      <c r="K56" s="291"/>
      <c r="L56" s="291"/>
      <c r="M56" s="711"/>
      <c r="N56" s="312"/>
      <c r="O56" s="312"/>
      <c r="P56" s="61"/>
      <c r="Q56" s="61"/>
      <c r="R56" s="61"/>
      <c r="S56" s="61"/>
      <c r="T56" s="61"/>
      <c r="U56" s="61"/>
      <c r="V56" s="61"/>
      <c r="W56" s="61"/>
      <c r="X56" s="87"/>
    </row>
    <row r="57" spans="1:24" ht="19.5" customHeight="1" x14ac:dyDescent="0.2">
      <c r="A57" s="704" t="s">
        <v>1819</v>
      </c>
      <c r="B57" s="290">
        <v>0.222</v>
      </c>
      <c r="C57" s="291">
        <v>0.24099999999999999</v>
      </c>
      <c r="D57" s="291">
        <v>0.223</v>
      </c>
      <c r="E57" s="291"/>
      <c r="F57" s="291"/>
      <c r="G57" s="291"/>
      <c r="H57" s="291"/>
      <c r="I57" s="291"/>
      <c r="J57" s="291"/>
      <c r="K57" s="291"/>
      <c r="L57" s="291"/>
      <c r="M57" s="711"/>
      <c r="N57" s="312"/>
      <c r="O57" s="312"/>
      <c r="P57" s="61"/>
      <c r="Q57" s="61"/>
      <c r="R57" s="61"/>
      <c r="S57" s="61"/>
      <c r="T57" s="61"/>
      <c r="U57" s="61"/>
      <c r="V57" s="61"/>
      <c r="W57" s="61"/>
      <c r="X57" s="87"/>
    </row>
    <row r="58" spans="1:24" ht="19.5" customHeight="1" x14ac:dyDescent="0.2">
      <c r="A58" s="704" t="s">
        <v>1820</v>
      </c>
      <c r="B58" s="290">
        <v>0.222</v>
      </c>
      <c r="C58" s="291">
        <v>0.223</v>
      </c>
      <c r="D58" s="291">
        <v>0.222</v>
      </c>
      <c r="E58" s="291"/>
      <c r="F58" s="291"/>
      <c r="G58" s="291"/>
      <c r="H58" s="291"/>
      <c r="I58" s="291"/>
      <c r="J58" s="291"/>
      <c r="K58" s="291"/>
      <c r="L58" s="291"/>
      <c r="M58" s="711"/>
      <c r="N58" s="312"/>
      <c r="O58" s="312"/>
      <c r="P58" s="61"/>
      <c r="Q58" s="61"/>
      <c r="R58" s="61"/>
      <c r="S58" s="61"/>
      <c r="T58" s="61"/>
      <c r="U58" s="61"/>
      <c r="V58" s="61"/>
      <c r="W58" s="61"/>
      <c r="X58" s="87"/>
    </row>
    <row r="59" spans="1:24" ht="19.5" customHeight="1" x14ac:dyDescent="0.2">
      <c r="A59" s="704" t="s">
        <v>1821</v>
      </c>
      <c r="B59" s="290"/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711"/>
      <c r="N59" s="312"/>
      <c r="O59" s="312"/>
      <c r="P59" s="61"/>
      <c r="Q59" s="61"/>
      <c r="R59" s="61"/>
      <c r="S59" s="61"/>
      <c r="T59" s="61"/>
      <c r="U59" s="61"/>
      <c r="V59" s="61"/>
      <c r="W59" s="61"/>
      <c r="X59" s="87"/>
    </row>
    <row r="60" spans="1:24" ht="19.5" customHeight="1" x14ac:dyDescent="0.2">
      <c r="A60" s="719" t="s">
        <v>1822</v>
      </c>
      <c r="B60" s="292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720"/>
      <c r="N60" s="312"/>
      <c r="O60" s="312"/>
      <c r="P60" s="61"/>
      <c r="Q60" s="61"/>
      <c r="R60" s="61"/>
      <c r="S60" s="61"/>
      <c r="T60" s="61"/>
      <c r="U60" s="61"/>
      <c r="V60" s="61"/>
      <c r="W60" s="61"/>
      <c r="X60" s="87"/>
    </row>
    <row r="61" spans="1:24" ht="19.5" customHeight="1" x14ac:dyDescent="0.2">
      <c r="A61" s="61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61"/>
      <c r="Q61" s="61"/>
      <c r="R61" s="61"/>
      <c r="S61" s="61"/>
      <c r="T61" s="61"/>
      <c r="U61" s="61"/>
      <c r="V61" s="61"/>
      <c r="W61" s="61"/>
      <c r="X61" s="87"/>
    </row>
    <row r="62" spans="1:24" ht="19.5" customHeight="1" x14ac:dyDescent="0.2">
      <c r="A62" s="61"/>
      <c r="B62" s="1234" t="s">
        <v>1824</v>
      </c>
      <c r="C62" s="1234"/>
      <c r="D62" s="1234"/>
      <c r="E62" s="1234"/>
      <c r="F62" s="1234"/>
      <c r="G62" s="1234"/>
      <c r="H62" s="312"/>
      <c r="I62" s="312"/>
      <c r="J62" s="312"/>
      <c r="K62" s="312"/>
      <c r="L62" s="312"/>
      <c r="M62" s="312"/>
      <c r="N62" s="312"/>
      <c r="O62" s="312"/>
      <c r="P62" s="61"/>
      <c r="Q62" s="61"/>
      <c r="R62" s="61"/>
      <c r="S62" s="61"/>
      <c r="T62" s="61"/>
      <c r="U62" s="61"/>
      <c r="V62" s="61"/>
      <c r="W62" s="61"/>
      <c r="X62" s="87"/>
    </row>
    <row r="63" spans="1:24" ht="19.5" customHeight="1" x14ac:dyDescent="0.2">
      <c r="A63" s="701"/>
      <c r="B63" s="702">
        <v>1</v>
      </c>
      <c r="C63" s="702">
        <v>2</v>
      </c>
      <c r="D63" s="702">
        <v>3</v>
      </c>
      <c r="E63" s="702">
        <v>4</v>
      </c>
      <c r="F63" s="702">
        <v>5</v>
      </c>
      <c r="G63" s="702">
        <v>6</v>
      </c>
      <c r="H63" s="702">
        <v>7</v>
      </c>
      <c r="I63" s="702">
        <v>8</v>
      </c>
      <c r="J63" s="702">
        <v>9</v>
      </c>
      <c r="K63" s="702">
        <v>10</v>
      </c>
      <c r="L63" s="702">
        <v>11</v>
      </c>
      <c r="M63" s="703">
        <v>12</v>
      </c>
      <c r="N63" s="312"/>
      <c r="O63" s="312"/>
      <c r="P63" s="61"/>
      <c r="Q63" s="61"/>
      <c r="R63" s="61"/>
      <c r="S63" s="61"/>
      <c r="T63" s="61"/>
      <c r="U63" s="61"/>
      <c r="V63" s="61"/>
      <c r="W63" s="61"/>
      <c r="X63" s="87"/>
    </row>
    <row r="64" spans="1:24" ht="19.5" customHeight="1" x14ac:dyDescent="0.2">
      <c r="A64" s="704" t="s">
        <v>1815</v>
      </c>
      <c r="B64" s="705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706"/>
      <c r="N64" s="312"/>
      <c r="O64" s="312"/>
      <c r="P64" s="61"/>
      <c r="Q64" s="61"/>
      <c r="R64" s="61"/>
      <c r="S64" s="61"/>
      <c r="T64" s="61"/>
      <c r="U64" s="61"/>
      <c r="V64" s="61"/>
      <c r="W64" s="61"/>
      <c r="X64" s="87"/>
    </row>
    <row r="65" spans="1:24" ht="19.5" customHeight="1" x14ac:dyDescent="0.2">
      <c r="A65" s="704" t="s">
        <v>1816</v>
      </c>
      <c r="B65" s="290">
        <v>0.21299999999999999</v>
      </c>
      <c r="C65" s="291">
        <v>0.2</v>
      </c>
      <c r="D65" s="291">
        <v>0.20499999999999999</v>
      </c>
      <c r="E65" s="291"/>
      <c r="F65" s="291"/>
      <c r="G65" s="291"/>
      <c r="H65" s="291"/>
      <c r="I65" s="291"/>
      <c r="J65" s="291"/>
      <c r="K65" s="291"/>
      <c r="L65" s="291"/>
      <c r="M65" s="711"/>
      <c r="N65" s="312"/>
      <c r="O65" s="312"/>
      <c r="P65" s="61"/>
      <c r="Q65" s="61"/>
      <c r="R65" s="61"/>
      <c r="S65" s="61"/>
      <c r="T65" s="61"/>
      <c r="U65" s="61"/>
      <c r="V65" s="61"/>
      <c r="W65" s="61"/>
      <c r="X65" s="87"/>
    </row>
    <row r="66" spans="1:24" ht="19.5" customHeight="1" x14ac:dyDescent="0.2">
      <c r="A66" s="704" t="s">
        <v>1817</v>
      </c>
      <c r="B66" s="290">
        <v>0.24099999999999999</v>
      </c>
      <c r="C66" s="291">
        <v>0.247</v>
      </c>
      <c r="D66" s="291">
        <v>0.26200000000000001</v>
      </c>
      <c r="E66" s="291"/>
      <c r="F66" s="291"/>
      <c r="G66" s="291"/>
      <c r="H66" s="291"/>
      <c r="I66" s="291"/>
      <c r="J66" s="291"/>
      <c r="K66" s="291"/>
      <c r="L66" s="291"/>
      <c r="M66" s="711"/>
      <c r="N66" s="312"/>
      <c r="O66" s="312"/>
      <c r="P66" s="61"/>
      <c r="Q66" s="61"/>
      <c r="R66" s="61"/>
      <c r="S66" s="61"/>
      <c r="T66" s="61"/>
      <c r="U66" s="61"/>
      <c r="V66" s="61"/>
      <c r="W66" s="61"/>
      <c r="X66" s="87"/>
    </row>
    <row r="67" spans="1:24" ht="19.5" customHeight="1" x14ac:dyDescent="0.2">
      <c r="A67" s="704" t="s">
        <v>1818</v>
      </c>
      <c r="B67" s="290">
        <v>0.14599999999999999</v>
      </c>
      <c r="C67" s="291">
        <v>0.16500000000000001</v>
      </c>
      <c r="D67" s="291">
        <v>0.16300000000000001</v>
      </c>
      <c r="E67" s="291"/>
      <c r="F67" s="291"/>
      <c r="G67" s="291"/>
      <c r="H67" s="291"/>
      <c r="I67" s="291"/>
      <c r="J67" s="291"/>
      <c r="K67" s="291"/>
      <c r="L67" s="291"/>
      <c r="M67" s="711"/>
      <c r="N67" s="312"/>
      <c r="O67" s="312"/>
      <c r="P67" s="61"/>
      <c r="Q67" s="61"/>
      <c r="R67" s="61"/>
      <c r="S67" s="61"/>
      <c r="T67" s="61"/>
      <c r="U67" s="61"/>
      <c r="V67" s="61"/>
      <c r="W67" s="61"/>
      <c r="X67" s="87"/>
    </row>
    <row r="68" spans="1:24" ht="19.5" customHeight="1" x14ac:dyDescent="0.2">
      <c r="A68" s="704" t="s">
        <v>1819</v>
      </c>
      <c r="B68" s="290">
        <v>0.158</v>
      </c>
      <c r="C68" s="291">
        <v>0.17599999999999999</v>
      </c>
      <c r="D68" s="291">
        <v>0.158</v>
      </c>
      <c r="E68" s="291"/>
      <c r="F68" s="291"/>
      <c r="G68" s="291"/>
      <c r="H68" s="291"/>
      <c r="I68" s="291"/>
      <c r="J68" s="291"/>
      <c r="K68" s="291"/>
      <c r="L68" s="291"/>
      <c r="M68" s="711"/>
      <c r="N68" s="312"/>
      <c r="O68" s="312"/>
      <c r="P68" s="61"/>
      <c r="Q68" s="61"/>
      <c r="R68" s="61"/>
      <c r="S68" s="61"/>
      <c r="T68" s="61"/>
      <c r="U68" s="61"/>
      <c r="V68" s="61"/>
      <c r="W68" s="61"/>
      <c r="X68" s="87"/>
    </row>
    <row r="69" spans="1:24" ht="19.5" customHeight="1" x14ac:dyDescent="0.2">
      <c r="A69" s="704" t="s">
        <v>1820</v>
      </c>
      <c r="B69" s="290">
        <v>0.157</v>
      </c>
      <c r="C69" s="291">
        <v>0.158</v>
      </c>
      <c r="D69" s="291">
        <v>0.157</v>
      </c>
      <c r="E69" s="291"/>
      <c r="F69" s="291"/>
      <c r="G69" s="291"/>
      <c r="H69" s="291"/>
      <c r="I69" s="291"/>
      <c r="J69" s="291"/>
      <c r="K69" s="291"/>
      <c r="L69" s="291"/>
      <c r="M69" s="711"/>
      <c r="N69" s="312"/>
      <c r="O69" s="312"/>
      <c r="P69" s="61"/>
      <c r="Q69" s="61"/>
      <c r="R69" s="61"/>
      <c r="S69" s="61"/>
      <c r="T69" s="61"/>
      <c r="U69" s="61"/>
      <c r="V69" s="61"/>
      <c r="W69" s="61"/>
      <c r="X69" s="87"/>
    </row>
    <row r="70" spans="1:24" ht="19.5" customHeight="1" x14ac:dyDescent="0.2">
      <c r="A70" s="704" t="s">
        <v>1821</v>
      </c>
      <c r="B70" s="290"/>
      <c r="C70" s="291"/>
      <c r="D70" s="291"/>
      <c r="E70" s="291"/>
      <c r="F70" s="291"/>
      <c r="G70" s="291"/>
      <c r="H70" s="291"/>
      <c r="I70" s="291"/>
      <c r="J70" s="291"/>
      <c r="K70" s="291"/>
      <c r="L70" s="291"/>
      <c r="M70" s="711"/>
      <c r="N70" s="312"/>
      <c r="O70" s="312"/>
      <c r="P70" s="61"/>
      <c r="Q70" s="61"/>
      <c r="R70" s="61"/>
      <c r="S70" s="61"/>
      <c r="T70" s="61"/>
      <c r="U70" s="61"/>
      <c r="V70" s="61"/>
      <c r="W70" s="61"/>
      <c r="X70" s="87"/>
    </row>
    <row r="71" spans="1:24" ht="19.5" customHeight="1" x14ac:dyDescent="0.2">
      <c r="A71" s="719" t="s">
        <v>1822</v>
      </c>
      <c r="B71" s="292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720"/>
      <c r="N71" s="312"/>
      <c r="O71" s="312"/>
      <c r="P71" s="61"/>
      <c r="Q71" s="61"/>
      <c r="R71" s="61"/>
      <c r="S71" s="61"/>
      <c r="T71" s="61"/>
      <c r="U71" s="61"/>
      <c r="V71" s="61"/>
      <c r="W71" s="61"/>
      <c r="X71" s="87"/>
    </row>
    <row r="72" spans="1:24" ht="19.5" customHeight="1" x14ac:dyDescent="0.2">
      <c r="A72" s="61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61"/>
      <c r="Q72" s="61"/>
      <c r="R72" s="61"/>
      <c r="S72" s="61"/>
      <c r="T72" s="61"/>
      <c r="U72" s="61"/>
      <c r="V72" s="61"/>
      <c r="W72" s="61"/>
      <c r="X72" s="87"/>
    </row>
    <row r="73" spans="1:24" ht="19.5" customHeight="1" x14ac:dyDescent="0.2">
      <c r="A73" s="61"/>
      <c r="B73" s="1234" t="s">
        <v>1826</v>
      </c>
      <c r="C73" s="1234"/>
      <c r="D73" s="1234"/>
      <c r="E73" s="1234"/>
      <c r="F73" s="1234"/>
      <c r="G73" s="1234"/>
      <c r="H73" s="312"/>
      <c r="I73" s="312"/>
      <c r="J73" s="312"/>
      <c r="K73" s="312"/>
      <c r="L73" s="312"/>
      <c r="M73" s="312"/>
      <c r="N73" s="312"/>
      <c r="O73" s="312"/>
      <c r="P73" s="61"/>
      <c r="Q73" s="61"/>
      <c r="R73" s="61"/>
      <c r="S73" s="61"/>
      <c r="T73" s="61"/>
      <c r="U73" s="61"/>
      <c r="V73" s="61"/>
      <c r="W73" s="61"/>
      <c r="X73" s="87"/>
    </row>
    <row r="74" spans="1:24" ht="19.5" customHeight="1" x14ac:dyDescent="0.2">
      <c r="A74" s="701"/>
      <c r="B74" s="702">
        <v>1</v>
      </c>
      <c r="C74" s="702">
        <v>2</v>
      </c>
      <c r="D74" s="702">
        <v>3</v>
      </c>
      <c r="E74" s="702">
        <v>4</v>
      </c>
      <c r="F74" s="702">
        <v>5</v>
      </c>
      <c r="G74" s="702">
        <v>6</v>
      </c>
      <c r="H74" s="702">
        <v>7</v>
      </c>
      <c r="I74" s="702">
        <v>8</v>
      </c>
      <c r="J74" s="702">
        <v>9</v>
      </c>
      <c r="K74" s="702">
        <v>10</v>
      </c>
      <c r="L74" s="702">
        <v>11</v>
      </c>
      <c r="M74" s="703">
        <v>12</v>
      </c>
      <c r="N74" s="312"/>
      <c r="O74" s="312"/>
      <c r="P74" s="61"/>
      <c r="Q74" s="61"/>
      <c r="R74" s="61"/>
      <c r="S74" s="61"/>
      <c r="T74" s="61"/>
      <c r="U74" s="61"/>
      <c r="V74" s="61"/>
      <c r="W74" s="61"/>
      <c r="X74" s="87"/>
    </row>
    <row r="75" spans="1:24" ht="19.5" customHeight="1" x14ac:dyDescent="0.2">
      <c r="A75" s="704" t="s">
        <v>1815</v>
      </c>
      <c r="B75" s="705"/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706"/>
      <c r="N75" s="312"/>
      <c r="O75" s="312"/>
      <c r="P75" s="61"/>
      <c r="Q75" s="61"/>
      <c r="R75" s="61"/>
      <c r="S75" s="61"/>
      <c r="T75" s="61"/>
      <c r="U75" s="61"/>
      <c r="V75" s="61"/>
      <c r="W75" s="61"/>
      <c r="X75" s="87"/>
    </row>
    <row r="76" spans="1:24" ht="19.5" customHeight="1" x14ac:dyDescent="0.2">
      <c r="A76" s="704" t="s">
        <v>1816</v>
      </c>
      <c r="B76" s="733">
        <v>0.20599999999999999</v>
      </c>
      <c r="C76" s="725">
        <v>0.20599999999999999</v>
      </c>
      <c r="D76" s="725">
        <v>0.20599999999999999</v>
      </c>
      <c r="E76" s="291"/>
      <c r="F76" s="291"/>
      <c r="G76" s="291"/>
      <c r="H76" s="291"/>
      <c r="I76" s="291"/>
      <c r="J76" s="291"/>
      <c r="K76" s="291"/>
      <c r="L76" s="291"/>
      <c r="M76" s="711"/>
      <c r="N76" s="312"/>
      <c r="O76" s="312"/>
      <c r="P76" s="61"/>
      <c r="Q76" s="61"/>
      <c r="R76" s="61"/>
      <c r="S76" s="61"/>
      <c r="T76" s="61"/>
      <c r="U76" s="61"/>
      <c r="V76" s="61"/>
      <c r="W76" s="61"/>
      <c r="X76" s="87"/>
    </row>
    <row r="77" spans="1:24" ht="19.5" customHeight="1" x14ac:dyDescent="0.2">
      <c r="A77" s="704" t="s">
        <v>1817</v>
      </c>
      <c r="B77" s="733">
        <v>0.25</v>
      </c>
      <c r="C77" s="725">
        <v>0.25</v>
      </c>
      <c r="D77" s="725">
        <v>0.25</v>
      </c>
      <c r="E77" s="291"/>
      <c r="F77" s="291"/>
      <c r="G77" s="291"/>
      <c r="H77" s="291"/>
      <c r="I77" s="291"/>
      <c r="J77" s="291"/>
      <c r="K77" s="291"/>
      <c r="L77" s="291"/>
      <c r="M77" s="711"/>
      <c r="N77" s="312"/>
      <c r="O77" s="312"/>
      <c r="P77" s="61"/>
      <c r="Q77" s="61"/>
      <c r="R77" s="61"/>
      <c r="S77" s="61"/>
      <c r="T77" s="61"/>
      <c r="U77" s="61"/>
      <c r="V77" s="61"/>
      <c r="W77" s="61"/>
      <c r="X77" s="87"/>
    </row>
    <row r="78" spans="1:24" ht="19.5" customHeight="1" x14ac:dyDescent="0.2">
      <c r="A78" s="704" t="s">
        <v>1818</v>
      </c>
      <c r="B78" s="733">
        <v>0.158</v>
      </c>
      <c r="C78" s="725">
        <v>0.158</v>
      </c>
      <c r="D78" s="725">
        <v>0.158</v>
      </c>
      <c r="E78" s="291"/>
      <c r="F78" s="291"/>
      <c r="G78" s="291"/>
      <c r="H78" s="291"/>
      <c r="I78" s="291"/>
      <c r="J78" s="291"/>
      <c r="K78" s="291"/>
      <c r="L78" s="291"/>
      <c r="M78" s="711"/>
      <c r="N78" s="312"/>
      <c r="O78" s="312"/>
      <c r="P78" s="61"/>
      <c r="Q78" s="61"/>
      <c r="R78" s="61"/>
      <c r="S78" s="61"/>
      <c r="T78" s="61"/>
      <c r="U78" s="61"/>
      <c r="V78" s="61"/>
      <c r="W78" s="61"/>
      <c r="X78" s="87"/>
    </row>
    <row r="79" spans="1:24" ht="19.5" customHeight="1" x14ac:dyDescent="0.2">
      <c r="A79" s="704" t="s">
        <v>1819</v>
      </c>
      <c r="B79" s="733">
        <v>0.16400000000000001</v>
      </c>
      <c r="C79" s="725">
        <v>0.16400000000000001</v>
      </c>
      <c r="D79" s="725">
        <v>0.16400000000000001</v>
      </c>
      <c r="E79" s="291"/>
      <c r="F79" s="291"/>
      <c r="G79" s="291"/>
      <c r="H79" s="291"/>
      <c r="I79" s="291"/>
      <c r="J79" s="291"/>
      <c r="K79" s="291"/>
      <c r="L79" s="291"/>
      <c r="M79" s="711"/>
      <c r="N79" s="312"/>
      <c r="O79" s="312"/>
      <c r="P79" s="61"/>
      <c r="Q79" s="61"/>
      <c r="R79" s="61"/>
      <c r="S79" s="61"/>
      <c r="T79" s="61"/>
      <c r="U79" s="61"/>
      <c r="V79" s="61"/>
      <c r="W79" s="61"/>
      <c r="X79" s="87"/>
    </row>
    <row r="80" spans="1:24" ht="19.5" customHeight="1" x14ac:dyDescent="0.2">
      <c r="A80" s="704" t="s">
        <v>1820</v>
      </c>
      <c r="B80" s="733">
        <v>0.158</v>
      </c>
      <c r="C80" s="725">
        <v>0.158</v>
      </c>
      <c r="D80" s="725">
        <v>0.158</v>
      </c>
      <c r="E80" s="291"/>
      <c r="F80" s="291"/>
      <c r="G80" s="291"/>
      <c r="H80" s="291"/>
      <c r="I80" s="291"/>
      <c r="J80" s="291"/>
      <c r="K80" s="291"/>
      <c r="L80" s="291"/>
      <c r="M80" s="711"/>
      <c r="N80" s="312"/>
      <c r="O80" s="312"/>
      <c r="P80" s="61"/>
      <c r="Q80" s="61"/>
      <c r="R80" s="61"/>
      <c r="S80" s="61"/>
      <c r="T80" s="61"/>
      <c r="U80" s="61"/>
      <c r="V80" s="61"/>
      <c r="W80" s="61"/>
      <c r="X80" s="87"/>
    </row>
    <row r="81" spans="1:24" ht="19.5" customHeight="1" x14ac:dyDescent="0.2">
      <c r="A81" s="704" t="s">
        <v>1821</v>
      </c>
      <c r="B81" s="290"/>
      <c r="C81" s="291"/>
      <c r="D81" s="291"/>
      <c r="E81" s="291"/>
      <c r="F81" s="291"/>
      <c r="G81" s="291"/>
      <c r="H81" s="291"/>
      <c r="I81" s="291"/>
      <c r="J81" s="291"/>
      <c r="K81" s="291"/>
      <c r="L81" s="291"/>
      <c r="M81" s="711"/>
      <c r="N81" s="312"/>
      <c r="O81" s="312"/>
      <c r="P81" s="61"/>
      <c r="Q81" s="61"/>
      <c r="R81" s="61"/>
      <c r="S81" s="61"/>
      <c r="T81" s="61"/>
      <c r="U81" s="61"/>
      <c r="V81" s="61"/>
      <c r="W81" s="61"/>
      <c r="X81" s="87"/>
    </row>
    <row r="82" spans="1:24" ht="19.5" customHeight="1" x14ac:dyDescent="0.2">
      <c r="A82" s="719" t="s">
        <v>1822</v>
      </c>
      <c r="B82" s="292"/>
      <c r="C82" s="293"/>
      <c r="D82" s="293"/>
      <c r="E82" s="293"/>
      <c r="F82" s="293"/>
      <c r="G82" s="293"/>
      <c r="H82" s="293"/>
      <c r="I82" s="293"/>
      <c r="J82" s="293"/>
      <c r="K82" s="293"/>
      <c r="L82" s="293"/>
      <c r="M82" s="720"/>
      <c r="N82" s="312"/>
      <c r="O82" s="312"/>
      <c r="P82" s="61"/>
      <c r="Q82" s="61"/>
      <c r="R82" s="61"/>
      <c r="S82" s="61"/>
      <c r="T82" s="61"/>
      <c r="U82" s="61"/>
      <c r="V82" s="61"/>
      <c r="W82" s="61"/>
      <c r="X82" s="87"/>
    </row>
    <row r="83" spans="1:24" ht="19.5" customHeight="1" x14ac:dyDescent="0.2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87"/>
    </row>
    <row r="84" spans="1:24" ht="19.5" customHeight="1" x14ac:dyDescent="0.2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</row>
    <row r="85" spans="1:24" ht="19.5" customHeight="1" thickBot="1" x14ac:dyDescent="0.2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</row>
    <row r="86" spans="1:24" ht="19.5" customHeight="1" thickBot="1" x14ac:dyDescent="0.25">
      <c r="A86" s="1195" t="s">
        <v>2138</v>
      </c>
      <c r="B86" s="1196"/>
      <c r="C86" s="1050" t="s">
        <v>2108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</row>
    <row r="87" spans="1:24" ht="19.5" customHeight="1" x14ac:dyDescent="0.2">
      <c r="A87" s="1004" t="s">
        <v>2105</v>
      </c>
      <c r="B87" s="1013" t="s">
        <v>2225</v>
      </c>
      <c r="C87" s="1051" t="s">
        <v>2219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</row>
    <row r="88" spans="1:24" ht="19.5" customHeight="1" thickBot="1" x14ac:dyDescent="0.25">
      <c r="A88" s="1006" t="s">
        <v>2105</v>
      </c>
      <c r="B88" s="1027" t="s">
        <v>2226</v>
      </c>
      <c r="C88" s="1052" t="s">
        <v>2220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</row>
  </sheetData>
  <mergeCells count="10">
    <mergeCell ref="A86:B86"/>
    <mergeCell ref="B39:G39"/>
    <mergeCell ref="B51:G51"/>
    <mergeCell ref="B62:G62"/>
    <mergeCell ref="B73:G73"/>
    <mergeCell ref="A2:C2"/>
    <mergeCell ref="A5:F5"/>
    <mergeCell ref="A8:B8"/>
    <mergeCell ref="B17:E17"/>
    <mergeCell ref="B28:E2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AD96-4317-BB4C-8CCC-F54E26C24696}">
  <dimension ref="B5:D34"/>
  <sheetViews>
    <sheetView workbookViewId="0">
      <selection activeCell="F31" sqref="F31"/>
    </sheetView>
  </sheetViews>
  <sheetFormatPr baseColWidth="10" defaultRowHeight="15" x14ac:dyDescent="0.2"/>
  <cols>
    <col min="4" max="4" width="17.1640625" customWidth="1"/>
  </cols>
  <sheetData>
    <row r="5" spans="2:4" ht="22" x14ac:dyDescent="0.3">
      <c r="B5" s="1274" t="s">
        <v>2366</v>
      </c>
      <c r="C5" s="1274"/>
      <c r="D5" s="1274"/>
    </row>
    <row r="6" spans="2:4" ht="22" x14ac:dyDescent="0.3">
      <c r="B6" s="1274" t="s">
        <v>2367</v>
      </c>
      <c r="C6" s="1274"/>
      <c r="D6" s="1274"/>
    </row>
    <row r="7" spans="2:4" ht="16" thickBot="1" x14ac:dyDescent="0.25"/>
    <row r="8" spans="2:4" ht="16" thickBot="1" x14ac:dyDescent="0.25">
      <c r="B8" s="1195" t="s">
        <v>2138</v>
      </c>
      <c r="C8" s="1196"/>
      <c r="D8" s="1050" t="s">
        <v>2108</v>
      </c>
    </row>
    <row r="9" spans="2:4" x14ac:dyDescent="0.2">
      <c r="B9" s="1004" t="s">
        <v>2105</v>
      </c>
      <c r="C9" s="1013" t="s">
        <v>2320</v>
      </c>
      <c r="D9" s="1051" t="s">
        <v>2321</v>
      </c>
    </row>
    <row r="10" spans="2:4" ht="16" thickBot="1" x14ac:dyDescent="0.25">
      <c r="B10" s="1006" t="s">
        <v>2105</v>
      </c>
      <c r="C10" s="1027" t="s">
        <v>2322</v>
      </c>
      <c r="D10" s="1052" t="s">
        <v>2221</v>
      </c>
    </row>
    <row r="14" spans="2:4" ht="19" x14ac:dyDescent="0.25">
      <c r="B14" s="1275" t="s">
        <v>2368</v>
      </c>
    </row>
    <row r="15" spans="2:4" ht="16" thickBot="1" x14ac:dyDescent="0.25"/>
    <row r="16" spans="2:4" ht="16" thickBot="1" x14ac:dyDescent="0.25">
      <c r="B16" s="1195" t="s">
        <v>2138</v>
      </c>
      <c r="C16" s="1196"/>
      <c r="D16" s="1050" t="s">
        <v>2108</v>
      </c>
    </row>
    <row r="17" spans="2:4" x14ac:dyDescent="0.2">
      <c r="B17" s="1004" t="s">
        <v>2105</v>
      </c>
      <c r="C17" s="1013" t="s">
        <v>2370</v>
      </c>
      <c r="D17" s="1051" t="s">
        <v>2369</v>
      </c>
    </row>
    <row r="18" spans="2:4" ht="16" thickBot="1" x14ac:dyDescent="0.25">
      <c r="B18" s="1006" t="s">
        <v>2105</v>
      </c>
      <c r="C18" s="1027" t="s">
        <v>2111</v>
      </c>
      <c r="D18" s="1052" t="s">
        <v>2221</v>
      </c>
    </row>
    <row r="22" spans="2:4" ht="19" x14ac:dyDescent="0.25">
      <c r="B22" s="1275" t="s">
        <v>2371</v>
      </c>
    </row>
    <row r="23" spans="2:4" ht="16" thickBot="1" x14ac:dyDescent="0.25"/>
    <row r="24" spans="2:4" ht="16" thickBot="1" x14ac:dyDescent="0.25">
      <c r="B24" s="1195" t="s">
        <v>2138</v>
      </c>
      <c r="C24" s="1196"/>
      <c r="D24" s="1050" t="s">
        <v>2108</v>
      </c>
    </row>
    <row r="25" spans="2:4" x14ac:dyDescent="0.2">
      <c r="B25" s="1004"/>
      <c r="C25" s="1013"/>
      <c r="D25" s="1051"/>
    </row>
    <row r="26" spans="2:4" ht="16" thickBot="1" x14ac:dyDescent="0.25">
      <c r="B26" s="1006" t="s">
        <v>2105</v>
      </c>
      <c r="C26" s="1027" t="s">
        <v>2372</v>
      </c>
      <c r="D26" s="1052" t="s">
        <v>2221</v>
      </c>
    </row>
    <row r="30" spans="2:4" ht="19" x14ac:dyDescent="0.25">
      <c r="B30" s="1275" t="s">
        <v>2373</v>
      </c>
    </row>
    <row r="31" spans="2:4" ht="16" thickBot="1" x14ac:dyDescent="0.25"/>
    <row r="32" spans="2:4" ht="16" thickBot="1" x14ac:dyDescent="0.25">
      <c r="B32" s="1195" t="s">
        <v>2138</v>
      </c>
      <c r="C32" s="1196"/>
      <c r="D32" s="1050" t="s">
        <v>2108</v>
      </c>
    </row>
    <row r="33" spans="2:4" x14ac:dyDescent="0.2">
      <c r="B33" s="1004"/>
      <c r="C33" s="1013"/>
      <c r="D33" s="1051"/>
    </row>
    <row r="34" spans="2:4" ht="16" thickBot="1" x14ac:dyDescent="0.25">
      <c r="B34" s="1006" t="s">
        <v>2105</v>
      </c>
      <c r="C34" s="1027" t="s">
        <v>2148</v>
      </c>
      <c r="D34" s="1052" t="s">
        <v>2221</v>
      </c>
    </row>
  </sheetData>
  <mergeCells count="4">
    <mergeCell ref="B8:C8"/>
    <mergeCell ref="B16:C16"/>
    <mergeCell ref="B24:C24"/>
    <mergeCell ref="B32:C32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69"/>
  <sheetViews>
    <sheetView topLeftCell="A44" zoomScale="92" zoomScaleNormal="150" workbookViewId="0">
      <selection activeCell="G79" sqref="G79"/>
    </sheetView>
  </sheetViews>
  <sheetFormatPr baseColWidth="10" defaultColWidth="10.6640625" defaultRowHeight="15" customHeight="1" x14ac:dyDescent="0.2"/>
  <cols>
    <col min="1" max="1" width="30.1640625" customWidth="1"/>
    <col min="2" max="2" width="13.6640625" customWidth="1"/>
    <col min="4" max="4" width="38.5" customWidth="1"/>
    <col min="5" max="5" width="9.1640625" customWidth="1"/>
    <col min="7" max="7" width="21.6640625" customWidth="1"/>
    <col min="8" max="8" width="13.83203125" customWidth="1"/>
    <col min="10" max="10" width="39" customWidth="1"/>
    <col min="11" max="11" width="8.5" customWidth="1"/>
    <col min="13" max="13" width="22" customWidth="1"/>
    <col min="14" max="14" width="14.33203125" customWidth="1"/>
    <col min="16" max="16" width="38.33203125" customWidth="1"/>
    <col min="17" max="17" width="8.6640625" customWidth="1"/>
  </cols>
  <sheetData>
    <row r="1" spans="1:20" s="87" customFormat="1" ht="19.5" customHeight="1" x14ac:dyDescent="0.2"/>
    <row r="2" spans="1:20" s="87" customFormat="1" ht="19.5" customHeight="1" x14ac:dyDescent="0.2">
      <c r="A2" s="560" t="s">
        <v>1827</v>
      </c>
    </row>
    <row r="3" spans="1:20" s="87" customFormat="1" ht="19.5" customHeight="1" x14ac:dyDescent="0.2"/>
    <row r="4" spans="1:20" s="87" customFormat="1" ht="19.5" customHeight="1" x14ac:dyDescent="0.2"/>
    <row r="5" spans="1:20" s="87" customFormat="1" ht="19.5" customHeight="1" x14ac:dyDescent="0.2">
      <c r="A5" s="1230" t="s">
        <v>1828</v>
      </c>
      <c r="B5" s="1230"/>
      <c r="C5" s="1230"/>
      <c r="D5" s="1230"/>
      <c r="E5" s="1230"/>
      <c r="F5" s="1230"/>
    </row>
    <row r="6" spans="1:20" s="87" customFormat="1" ht="19.5" customHeight="1" x14ac:dyDescent="0.2"/>
    <row r="7" spans="1:20" s="87" customFormat="1" ht="19.5" customHeight="1" x14ac:dyDescent="0.2">
      <c r="A7" s="1230" t="s">
        <v>1829</v>
      </c>
      <c r="B7" s="1230"/>
      <c r="C7" s="1230"/>
      <c r="D7" s="1230"/>
      <c r="E7" s="1230"/>
      <c r="F7" s="1230"/>
    </row>
    <row r="8" spans="1:20" s="87" customFormat="1" ht="19.5" customHeight="1" x14ac:dyDescent="0.2"/>
    <row r="9" spans="1:20" ht="19.5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20" ht="19.5" customHeight="1" x14ac:dyDescent="0.2">
      <c r="A10" s="1232" t="s">
        <v>1767</v>
      </c>
      <c r="B10" s="123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20" ht="19.5" customHeight="1" x14ac:dyDescent="0.2">
      <c r="A11" s="676" t="s">
        <v>1311</v>
      </c>
      <c r="B11" s="677" t="s">
        <v>1770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20" ht="19.5" customHeight="1" x14ac:dyDescent="0.2">
      <c r="A12" s="669" t="s">
        <v>1576</v>
      </c>
      <c r="B12" s="670" t="s">
        <v>1478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19.5" customHeight="1" x14ac:dyDescent="0.2">
      <c r="A13" s="671" t="s">
        <v>1773</v>
      </c>
      <c r="B13" s="672" t="s">
        <v>1478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</row>
    <row r="14" spans="1:20" ht="19.5" customHeight="1" x14ac:dyDescent="0.2">
      <c r="A14" s="673" t="s">
        <v>1515</v>
      </c>
      <c r="B14" s="674" t="s">
        <v>1478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</row>
    <row r="15" spans="1:20" ht="19.5" customHeight="1" x14ac:dyDescent="0.2">
      <c r="A15" s="87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</row>
    <row r="16" spans="1:20" ht="19.5" customHeight="1" x14ac:dyDescent="0.2">
      <c r="A16" s="87"/>
      <c r="B16" s="4"/>
      <c r="C16" s="4"/>
      <c r="D16" s="4"/>
      <c r="E16" s="8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9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9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9.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9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9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9.5" customHeight="1" x14ac:dyDescent="0.2">
      <c r="A22" s="734" t="s">
        <v>1565</v>
      </c>
      <c r="B22" s="315"/>
      <c r="C22" s="315"/>
      <c r="D22" s="315"/>
      <c r="E22" s="315"/>
      <c r="F22" s="61"/>
      <c r="G22" s="734" t="s">
        <v>1515</v>
      </c>
      <c r="H22" s="312"/>
      <c r="I22" s="312"/>
      <c r="J22" s="312"/>
      <c r="K22" s="312"/>
      <c r="L22" s="61"/>
      <c r="M22" s="734" t="s">
        <v>1576</v>
      </c>
      <c r="N22" s="312"/>
      <c r="O22" s="312"/>
      <c r="P22" s="312"/>
      <c r="Q22" s="312"/>
      <c r="R22" s="61"/>
      <c r="S22" s="61"/>
      <c r="T22" s="61"/>
    </row>
    <row r="23" spans="1:20" ht="19.5" customHeight="1" x14ac:dyDescent="0.2">
      <c r="A23" s="334" t="s">
        <v>1830</v>
      </c>
      <c r="B23" s="13" t="s">
        <v>1831</v>
      </c>
      <c r="C23" s="614" t="s">
        <v>1770</v>
      </c>
      <c r="D23" s="614" t="s">
        <v>1832</v>
      </c>
      <c r="E23" s="14" t="s">
        <v>5</v>
      </c>
      <c r="F23" s="61"/>
      <c r="G23" s="334" t="s">
        <v>1830</v>
      </c>
      <c r="H23" s="13" t="s">
        <v>1831</v>
      </c>
      <c r="I23" s="614" t="s">
        <v>1770</v>
      </c>
      <c r="J23" s="614" t="s">
        <v>1832</v>
      </c>
      <c r="K23" s="14" t="s">
        <v>5</v>
      </c>
      <c r="L23" s="61"/>
      <c r="M23" s="334" t="s">
        <v>1830</v>
      </c>
      <c r="N23" s="428" t="s">
        <v>1831</v>
      </c>
      <c r="O23" s="428" t="s">
        <v>1770</v>
      </c>
      <c r="P23" s="428" t="s">
        <v>1832</v>
      </c>
      <c r="Q23" s="397" t="s">
        <v>5</v>
      </c>
      <c r="R23" s="61"/>
      <c r="S23" s="61"/>
      <c r="T23" s="61"/>
    </row>
    <row r="24" spans="1:20" ht="19.5" customHeight="1" x14ac:dyDescent="0.2">
      <c r="A24" s="625" t="s">
        <v>1833</v>
      </c>
      <c r="B24" s="649"/>
      <c r="C24" s="647"/>
      <c r="D24" s="647"/>
      <c r="E24" s="648"/>
      <c r="F24" s="61"/>
      <c r="G24" s="735" t="s">
        <v>1833</v>
      </c>
      <c r="H24" s="657"/>
      <c r="I24" s="640"/>
      <c r="J24" s="640"/>
      <c r="K24" s="658"/>
      <c r="L24" s="61"/>
      <c r="M24" s="625" t="s">
        <v>1833</v>
      </c>
      <c r="N24" s="736"/>
      <c r="O24" s="515"/>
      <c r="P24" s="515"/>
      <c r="Q24" s="737"/>
      <c r="R24" s="61"/>
      <c r="S24" s="61"/>
      <c r="T24" s="61"/>
    </row>
    <row r="25" spans="1:20" ht="19.5" customHeight="1" x14ac:dyDescent="0.2">
      <c r="A25" s="387" t="s">
        <v>1834</v>
      </c>
      <c r="B25" s="738">
        <v>3233037</v>
      </c>
      <c r="C25" s="640">
        <v>388</v>
      </c>
      <c r="D25" s="640">
        <v>120</v>
      </c>
      <c r="E25" s="658"/>
      <c r="F25" s="61"/>
      <c r="G25" s="387" t="s">
        <v>1834</v>
      </c>
      <c r="H25" s="738">
        <v>2337464</v>
      </c>
      <c r="I25" s="640">
        <v>51</v>
      </c>
      <c r="J25" s="640">
        <v>22</v>
      </c>
      <c r="K25" s="739"/>
      <c r="L25" s="61"/>
      <c r="M25" s="387" t="s">
        <v>1835</v>
      </c>
      <c r="N25" s="738">
        <v>5162668</v>
      </c>
      <c r="O25" s="640">
        <v>78</v>
      </c>
      <c r="P25" s="640">
        <v>15</v>
      </c>
      <c r="Q25" s="739"/>
      <c r="R25" s="61"/>
      <c r="S25" s="61"/>
      <c r="T25" s="61"/>
    </row>
    <row r="26" spans="1:20" ht="19.5" customHeight="1" x14ac:dyDescent="0.2">
      <c r="A26" s="387" t="s">
        <v>1836</v>
      </c>
      <c r="B26" s="738">
        <v>3880923</v>
      </c>
      <c r="C26" s="640">
        <v>494</v>
      </c>
      <c r="D26" s="640">
        <v>127</v>
      </c>
      <c r="E26" s="658"/>
      <c r="F26" s="61"/>
      <c r="G26" s="387" t="s">
        <v>1836</v>
      </c>
      <c r="H26" s="738">
        <v>4798355</v>
      </c>
      <c r="I26" s="640">
        <v>64</v>
      </c>
      <c r="J26" s="640">
        <v>13</v>
      </c>
      <c r="K26" s="658"/>
      <c r="L26" s="61"/>
      <c r="M26" s="387" t="s">
        <v>1837</v>
      </c>
      <c r="N26" s="738">
        <v>5944562</v>
      </c>
      <c r="O26" s="640">
        <v>235</v>
      </c>
      <c r="P26" s="640">
        <v>40</v>
      </c>
      <c r="Q26" s="739"/>
      <c r="R26" s="61"/>
      <c r="S26" s="61"/>
      <c r="T26" s="61"/>
    </row>
    <row r="27" spans="1:20" ht="19.5" customHeight="1" x14ac:dyDescent="0.2">
      <c r="A27" s="387" t="s">
        <v>1838</v>
      </c>
      <c r="B27" s="738">
        <v>2151421</v>
      </c>
      <c r="C27" s="640">
        <v>384</v>
      </c>
      <c r="D27" s="640">
        <v>178</v>
      </c>
      <c r="E27" s="658"/>
      <c r="F27" s="61"/>
      <c r="G27" s="387" t="s">
        <v>1838</v>
      </c>
      <c r="H27" s="738">
        <v>4975421</v>
      </c>
      <c r="I27" s="640">
        <v>75</v>
      </c>
      <c r="J27" s="640">
        <v>15</v>
      </c>
      <c r="K27" s="658"/>
      <c r="L27" s="61"/>
      <c r="M27" s="440" t="s">
        <v>1839</v>
      </c>
      <c r="N27" s="740">
        <v>7754444</v>
      </c>
      <c r="O27" s="638">
        <v>53</v>
      </c>
      <c r="P27" s="638">
        <v>7</v>
      </c>
      <c r="Q27" s="741">
        <v>20</v>
      </c>
      <c r="R27" s="61"/>
      <c r="S27" s="61"/>
      <c r="T27" s="61"/>
    </row>
    <row r="28" spans="1:20" ht="19.5" customHeight="1" x14ac:dyDescent="0.2">
      <c r="A28" s="387" t="s">
        <v>1840</v>
      </c>
      <c r="B28" s="738">
        <v>3009757</v>
      </c>
      <c r="C28" s="640">
        <v>1454</v>
      </c>
      <c r="D28" s="640">
        <v>483</v>
      </c>
      <c r="E28" s="658"/>
      <c r="F28" s="61"/>
      <c r="G28" s="387" t="s">
        <v>1840</v>
      </c>
      <c r="H28" s="738">
        <v>4765959</v>
      </c>
      <c r="I28" s="640">
        <v>161</v>
      </c>
      <c r="J28" s="640">
        <v>34</v>
      </c>
      <c r="K28" s="658"/>
      <c r="L28" s="61"/>
      <c r="M28" s="742"/>
      <c r="N28" s="743"/>
      <c r="O28" s="744"/>
      <c r="P28" s="744"/>
      <c r="Q28" s="745"/>
      <c r="R28" s="61"/>
      <c r="S28" s="61"/>
      <c r="T28" s="61"/>
    </row>
    <row r="29" spans="1:20" ht="19.5" customHeight="1" x14ac:dyDescent="0.2">
      <c r="A29" s="387" t="s">
        <v>1841</v>
      </c>
      <c r="B29" s="738">
        <v>2015637</v>
      </c>
      <c r="C29" s="640">
        <v>1441</v>
      </c>
      <c r="D29" s="640">
        <v>715</v>
      </c>
      <c r="E29" s="658"/>
      <c r="F29" s="61"/>
      <c r="G29" s="387" t="s">
        <v>1841</v>
      </c>
      <c r="H29" s="738">
        <v>6208505</v>
      </c>
      <c r="I29" s="640">
        <v>97</v>
      </c>
      <c r="J29" s="640">
        <v>16</v>
      </c>
      <c r="K29" s="658"/>
      <c r="L29" s="61"/>
      <c r="M29" s="625" t="s">
        <v>1842</v>
      </c>
      <c r="N29" s="657"/>
      <c r="O29" s="640"/>
      <c r="P29" s="640"/>
      <c r="Q29" s="739"/>
      <c r="R29" s="61"/>
      <c r="S29" s="61"/>
      <c r="T29" s="61"/>
    </row>
    <row r="30" spans="1:20" ht="19.5" customHeight="1" x14ac:dyDescent="0.2">
      <c r="A30" s="387" t="s">
        <v>1843</v>
      </c>
      <c r="B30" s="738">
        <v>2522249</v>
      </c>
      <c r="C30" s="640">
        <v>1146</v>
      </c>
      <c r="D30" s="640">
        <v>454</v>
      </c>
      <c r="E30" s="658"/>
      <c r="F30" s="61"/>
      <c r="G30" s="387" t="s">
        <v>1843</v>
      </c>
      <c r="H30" s="738">
        <v>5461596</v>
      </c>
      <c r="I30" s="640">
        <v>74</v>
      </c>
      <c r="J30" s="640">
        <v>14</v>
      </c>
      <c r="K30" s="658"/>
      <c r="L30" s="61"/>
      <c r="M30" s="387" t="s">
        <v>1835</v>
      </c>
      <c r="N30" s="738">
        <v>3759282</v>
      </c>
      <c r="O30" s="640">
        <v>215</v>
      </c>
      <c r="P30" s="640">
        <v>57</v>
      </c>
      <c r="Q30" s="739"/>
      <c r="R30" s="61"/>
      <c r="S30" s="61"/>
      <c r="T30" s="61"/>
    </row>
    <row r="31" spans="1:20" ht="19.5" customHeight="1" x14ac:dyDescent="0.2">
      <c r="A31" s="387" t="s">
        <v>1844</v>
      </c>
      <c r="B31" s="738">
        <v>2878866</v>
      </c>
      <c r="C31" s="640">
        <v>784</v>
      </c>
      <c r="D31" s="640">
        <v>272</v>
      </c>
      <c r="E31" s="658"/>
      <c r="F31" s="61"/>
      <c r="G31" s="387" t="s">
        <v>1844</v>
      </c>
      <c r="H31" s="738">
        <v>4303863</v>
      </c>
      <c r="I31" s="640">
        <v>67</v>
      </c>
      <c r="J31" s="640">
        <v>16</v>
      </c>
      <c r="K31" s="658"/>
      <c r="L31" s="61"/>
      <c r="M31" s="387" t="s">
        <v>1845</v>
      </c>
      <c r="N31" s="738">
        <v>4807077</v>
      </c>
      <c r="O31" s="640">
        <v>147</v>
      </c>
      <c r="P31" s="640">
        <v>31</v>
      </c>
      <c r="Q31" s="739"/>
      <c r="R31" s="61"/>
      <c r="S31" s="61"/>
      <c r="T31" s="61"/>
    </row>
    <row r="32" spans="1:20" ht="19.5" customHeight="1" x14ac:dyDescent="0.2">
      <c r="A32" s="387" t="s">
        <v>1846</v>
      </c>
      <c r="B32" s="738">
        <v>4228139</v>
      </c>
      <c r="C32" s="640">
        <v>1197</v>
      </c>
      <c r="D32" s="640">
        <v>283</v>
      </c>
      <c r="E32" s="658"/>
      <c r="F32" s="61"/>
      <c r="G32" s="387" t="s">
        <v>1846</v>
      </c>
      <c r="H32" s="738">
        <v>3997929</v>
      </c>
      <c r="I32" s="640">
        <v>24</v>
      </c>
      <c r="J32" s="640">
        <v>6</v>
      </c>
      <c r="K32" s="658"/>
      <c r="L32" s="61"/>
      <c r="M32" s="387" t="s">
        <v>1837</v>
      </c>
      <c r="N32" s="738">
        <v>4047074</v>
      </c>
      <c r="O32" s="640">
        <v>171</v>
      </c>
      <c r="P32" s="640">
        <v>42</v>
      </c>
      <c r="Q32" s="739"/>
      <c r="R32" s="61"/>
      <c r="S32" s="61"/>
      <c r="T32" s="61"/>
    </row>
    <row r="33" spans="1:20" ht="19.5" customHeight="1" x14ac:dyDescent="0.2">
      <c r="A33" s="387" t="s">
        <v>1847</v>
      </c>
      <c r="B33" s="738">
        <v>2525419</v>
      </c>
      <c r="C33" s="640">
        <v>677</v>
      </c>
      <c r="D33" s="640">
        <v>268</v>
      </c>
      <c r="E33" s="658"/>
      <c r="F33" s="61"/>
      <c r="G33" s="387" t="s">
        <v>1848</v>
      </c>
      <c r="H33" s="738">
        <v>4057306</v>
      </c>
      <c r="I33" s="640">
        <v>49</v>
      </c>
      <c r="J33" s="640">
        <v>12</v>
      </c>
      <c r="K33" s="658"/>
      <c r="L33" s="61"/>
      <c r="M33" s="440" t="s">
        <v>1839</v>
      </c>
      <c r="N33" s="740">
        <v>7003930</v>
      </c>
      <c r="O33" s="638">
        <v>185</v>
      </c>
      <c r="P33" s="638">
        <v>26</v>
      </c>
      <c r="Q33" s="741">
        <v>39</v>
      </c>
      <c r="R33" s="61"/>
      <c r="S33" s="61"/>
      <c r="T33" s="61"/>
    </row>
    <row r="34" spans="1:20" ht="19.5" customHeight="1" x14ac:dyDescent="0.2">
      <c r="A34" s="387" t="s">
        <v>1849</v>
      </c>
      <c r="B34" s="738">
        <v>2512568</v>
      </c>
      <c r="C34" s="640">
        <v>876</v>
      </c>
      <c r="D34" s="640">
        <v>349</v>
      </c>
      <c r="E34" s="658"/>
      <c r="F34" s="61"/>
      <c r="G34" s="387" t="s">
        <v>1847</v>
      </c>
      <c r="H34" s="738">
        <v>2940106</v>
      </c>
      <c r="I34" s="640">
        <v>121</v>
      </c>
      <c r="J34" s="640">
        <v>41</v>
      </c>
      <c r="K34" s="658"/>
      <c r="L34" s="61"/>
      <c r="M34" s="318"/>
      <c r="N34" s="619"/>
      <c r="O34" s="620"/>
      <c r="P34" s="620"/>
      <c r="Q34" s="621"/>
      <c r="R34" s="61"/>
      <c r="S34" s="61"/>
      <c r="T34" s="61"/>
    </row>
    <row r="35" spans="1:20" ht="19.5" customHeight="1" x14ac:dyDescent="0.2">
      <c r="A35" s="440" t="s">
        <v>1850</v>
      </c>
      <c r="B35" s="740">
        <v>3441762</v>
      </c>
      <c r="C35" s="638">
        <v>857</v>
      </c>
      <c r="D35" s="638">
        <v>249</v>
      </c>
      <c r="E35" s="741">
        <v>318</v>
      </c>
      <c r="F35" s="61"/>
      <c r="G35" s="387" t="s">
        <v>1849</v>
      </c>
      <c r="H35" s="738">
        <v>4802765</v>
      </c>
      <c r="I35" s="640">
        <v>105</v>
      </c>
      <c r="J35" s="640">
        <v>22</v>
      </c>
      <c r="K35" s="658"/>
      <c r="L35" s="61"/>
      <c r="M35" s="625" t="s">
        <v>1851</v>
      </c>
      <c r="N35" s="657"/>
      <c r="O35" s="640"/>
      <c r="P35" s="640"/>
      <c r="Q35" s="739"/>
      <c r="R35" s="61"/>
      <c r="S35" s="61"/>
      <c r="T35" s="61"/>
    </row>
    <row r="36" spans="1:20" ht="19.5" customHeight="1" x14ac:dyDescent="0.2">
      <c r="A36" s="387"/>
      <c r="B36" s="657"/>
      <c r="C36" s="640"/>
      <c r="D36" s="640"/>
      <c r="E36" s="658"/>
      <c r="F36" s="61"/>
      <c r="G36" s="440" t="s">
        <v>1850</v>
      </c>
      <c r="H36" s="740">
        <v>4144581</v>
      </c>
      <c r="I36" s="638">
        <v>58</v>
      </c>
      <c r="J36" s="638">
        <v>14</v>
      </c>
      <c r="K36" s="741">
        <v>19</v>
      </c>
      <c r="L36" s="61"/>
      <c r="M36" s="387" t="s">
        <v>1835</v>
      </c>
      <c r="N36" s="738">
        <v>3233951</v>
      </c>
      <c r="O36" s="640">
        <v>210</v>
      </c>
      <c r="P36" s="640">
        <v>65</v>
      </c>
      <c r="Q36" s="739"/>
      <c r="R36" s="61"/>
      <c r="S36" s="61"/>
      <c r="T36" s="61"/>
    </row>
    <row r="37" spans="1:20" ht="19.5" customHeight="1" x14ac:dyDescent="0.2">
      <c r="A37" s="625" t="s">
        <v>1842</v>
      </c>
      <c r="B37" s="657"/>
      <c r="C37" s="640"/>
      <c r="D37" s="640"/>
      <c r="E37" s="658"/>
      <c r="F37" s="61"/>
      <c r="G37" s="742"/>
      <c r="H37" s="743"/>
      <c r="I37" s="744"/>
      <c r="J37" s="744"/>
      <c r="K37" s="745"/>
      <c r="L37" s="61"/>
      <c r="M37" s="387" t="s">
        <v>1845</v>
      </c>
      <c r="N37" s="738">
        <v>5342899</v>
      </c>
      <c r="O37" s="640">
        <v>27</v>
      </c>
      <c r="P37" s="640">
        <v>5</v>
      </c>
      <c r="Q37" s="739"/>
      <c r="R37" s="61"/>
      <c r="S37" s="61"/>
      <c r="T37" s="61"/>
    </row>
    <row r="38" spans="1:20" ht="19.5" customHeight="1" x14ac:dyDescent="0.2">
      <c r="A38" s="387" t="s">
        <v>1834</v>
      </c>
      <c r="B38" s="738">
        <v>1674423</v>
      </c>
      <c r="C38" s="640">
        <v>528</v>
      </c>
      <c r="D38" s="640">
        <v>315</v>
      </c>
      <c r="E38" s="658"/>
      <c r="F38" s="61"/>
      <c r="G38" s="625" t="s">
        <v>1842</v>
      </c>
      <c r="H38" s="657"/>
      <c r="I38" s="640"/>
      <c r="J38" s="640"/>
      <c r="K38" s="658"/>
      <c r="L38" s="61"/>
      <c r="M38" s="387" t="s">
        <v>1837</v>
      </c>
      <c r="N38" s="738">
        <v>5187200</v>
      </c>
      <c r="O38" s="640">
        <v>122</v>
      </c>
      <c r="P38" s="640">
        <v>24</v>
      </c>
      <c r="Q38" s="739"/>
      <c r="R38" s="61"/>
      <c r="S38" s="61"/>
      <c r="T38" s="61"/>
    </row>
    <row r="39" spans="1:20" ht="19.5" customHeight="1" x14ac:dyDescent="0.2">
      <c r="A39" s="387" t="s">
        <v>1836</v>
      </c>
      <c r="B39" s="738">
        <v>2929482</v>
      </c>
      <c r="C39" s="640">
        <v>253</v>
      </c>
      <c r="D39" s="640">
        <v>86</v>
      </c>
      <c r="E39" s="658"/>
      <c r="F39" s="61"/>
      <c r="G39" s="387" t="s">
        <v>1834</v>
      </c>
      <c r="H39" s="738">
        <v>3338737</v>
      </c>
      <c r="I39" s="640">
        <v>19</v>
      </c>
      <c r="J39" s="640">
        <v>6</v>
      </c>
      <c r="K39" s="658"/>
      <c r="L39" s="61"/>
      <c r="M39" s="393" t="s">
        <v>1839</v>
      </c>
      <c r="N39" s="746">
        <v>5243646</v>
      </c>
      <c r="O39" s="747">
        <v>147</v>
      </c>
      <c r="P39" s="747">
        <v>28</v>
      </c>
      <c r="Q39" s="748">
        <v>30</v>
      </c>
      <c r="R39" s="61"/>
      <c r="S39" s="61"/>
      <c r="T39" s="61"/>
    </row>
    <row r="40" spans="1:20" ht="19.5" customHeight="1" x14ac:dyDescent="0.2">
      <c r="A40" s="387" t="s">
        <v>1840</v>
      </c>
      <c r="B40" s="738">
        <v>7175127</v>
      </c>
      <c r="C40" s="640">
        <v>1412</v>
      </c>
      <c r="D40" s="640">
        <v>197</v>
      </c>
      <c r="E40" s="658"/>
      <c r="F40" s="61"/>
      <c r="G40" s="387" t="s">
        <v>1836</v>
      </c>
      <c r="H40" s="738">
        <v>4123925</v>
      </c>
      <c r="I40" s="640">
        <v>189</v>
      </c>
      <c r="J40" s="640">
        <v>46</v>
      </c>
      <c r="K40" s="658"/>
      <c r="L40" s="61"/>
      <c r="M40" s="61"/>
      <c r="N40" s="61"/>
      <c r="O40" s="61"/>
      <c r="P40" s="61"/>
      <c r="Q40" s="61"/>
      <c r="R40" s="61"/>
      <c r="S40" s="61"/>
      <c r="T40" s="61"/>
    </row>
    <row r="41" spans="1:20" ht="19.5" customHeight="1" x14ac:dyDescent="0.2">
      <c r="A41" s="387" t="s">
        <v>1841</v>
      </c>
      <c r="B41" s="738">
        <v>7024859</v>
      </c>
      <c r="C41" s="640">
        <v>845</v>
      </c>
      <c r="D41" s="640">
        <v>120</v>
      </c>
      <c r="E41" s="658"/>
      <c r="F41" s="61"/>
      <c r="G41" s="387" t="s">
        <v>1838</v>
      </c>
      <c r="H41" s="738">
        <v>3430918</v>
      </c>
      <c r="I41" s="640">
        <v>110</v>
      </c>
      <c r="J41" s="640">
        <v>32</v>
      </c>
      <c r="K41" s="658"/>
      <c r="L41" s="61"/>
      <c r="M41" s="61"/>
      <c r="N41" s="61"/>
      <c r="O41" s="61"/>
      <c r="P41" s="61"/>
      <c r="Q41" s="61"/>
      <c r="R41" s="61"/>
      <c r="S41" s="61"/>
      <c r="T41" s="61"/>
    </row>
    <row r="42" spans="1:20" ht="19.5" customHeight="1" x14ac:dyDescent="0.2">
      <c r="A42" s="387" t="s">
        <v>1843</v>
      </c>
      <c r="B42" s="738">
        <v>4055066</v>
      </c>
      <c r="C42" s="640">
        <v>2908</v>
      </c>
      <c r="D42" s="640">
        <v>717</v>
      </c>
      <c r="E42" s="658"/>
      <c r="F42" s="61"/>
      <c r="G42" s="387" t="s">
        <v>1840</v>
      </c>
      <c r="H42" s="738">
        <v>4985574</v>
      </c>
      <c r="I42" s="640">
        <v>158</v>
      </c>
      <c r="J42" s="640">
        <v>32</v>
      </c>
      <c r="K42" s="658"/>
      <c r="L42" s="61"/>
      <c r="M42" s="61"/>
      <c r="N42" s="61"/>
      <c r="O42" s="61"/>
      <c r="P42" s="61"/>
      <c r="Q42" s="61"/>
      <c r="R42" s="61"/>
      <c r="S42" s="61"/>
      <c r="T42" s="61"/>
    </row>
    <row r="43" spans="1:20" ht="19.5" customHeight="1" x14ac:dyDescent="0.2">
      <c r="A43" s="387" t="s">
        <v>1844</v>
      </c>
      <c r="B43" s="738">
        <v>8859694</v>
      </c>
      <c r="C43" s="640">
        <v>1030</v>
      </c>
      <c r="D43" s="640">
        <v>116</v>
      </c>
      <c r="E43" s="658"/>
      <c r="F43" s="61"/>
      <c r="G43" s="387" t="s">
        <v>1841</v>
      </c>
      <c r="H43" s="738">
        <v>6194587</v>
      </c>
      <c r="I43" s="640">
        <v>214</v>
      </c>
      <c r="J43" s="640">
        <v>35</v>
      </c>
      <c r="K43" s="658"/>
      <c r="L43" s="61"/>
      <c r="M43" s="61"/>
      <c r="N43" s="61"/>
      <c r="O43" s="61"/>
      <c r="P43" s="61"/>
      <c r="Q43" s="61"/>
      <c r="R43" s="61"/>
      <c r="S43" s="61"/>
      <c r="T43" s="61"/>
    </row>
    <row r="44" spans="1:20" ht="19.5" customHeight="1" x14ac:dyDescent="0.2">
      <c r="A44" s="387" t="s">
        <v>1846</v>
      </c>
      <c r="B44" s="738">
        <v>2975791</v>
      </c>
      <c r="C44" s="640">
        <v>1683</v>
      </c>
      <c r="D44" s="640">
        <v>566</v>
      </c>
      <c r="E44" s="658"/>
      <c r="F44" s="61"/>
      <c r="G44" s="387" t="s">
        <v>1843</v>
      </c>
      <c r="H44" s="738">
        <v>5585742</v>
      </c>
      <c r="I44" s="640">
        <v>104</v>
      </c>
      <c r="J44" s="640">
        <v>19</v>
      </c>
      <c r="K44" s="658"/>
      <c r="L44" s="61"/>
      <c r="M44" s="61"/>
      <c r="N44" s="61"/>
      <c r="O44" s="61"/>
      <c r="P44" s="61"/>
      <c r="Q44" s="61"/>
      <c r="R44" s="61"/>
      <c r="S44" s="61"/>
      <c r="T44" s="61"/>
    </row>
    <row r="45" spans="1:20" ht="19.5" customHeight="1" x14ac:dyDescent="0.2">
      <c r="A45" s="387" t="s">
        <v>1848</v>
      </c>
      <c r="B45" s="738">
        <v>1382571</v>
      </c>
      <c r="C45" s="640">
        <v>678</v>
      </c>
      <c r="D45" s="640">
        <v>490</v>
      </c>
      <c r="E45" s="658"/>
      <c r="F45" s="61"/>
      <c r="G45" s="387" t="s">
        <v>1844</v>
      </c>
      <c r="H45" s="738">
        <v>7062724</v>
      </c>
      <c r="I45" s="640">
        <v>138</v>
      </c>
      <c r="J45" s="640">
        <v>20</v>
      </c>
      <c r="K45" s="658"/>
      <c r="L45" s="61"/>
      <c r="M45" s="61"/>
      <c r="N45" s="61"/>
      <c r="O45" s="61"/>
      <c r="P45" s="61"/>
      <c r="Q45" s="61"/>
      <c r="R45" s="61"/>
      <c r="S45" s="61"/>
      <c r="T45" s="61"/>
    </row>
    <row r="46" spans="1:20" ht="19.5" customHeight="1" x14ac:dyDescent="0.2">
      <c r="A46" s="387" t="s">
        <v>1847</v>
      </c>
      <c r="B46" s="738">
        <v>1428639</v>
      </c>
      <c r="C46" s="640">
        <v>542</v>
      </c>
      <c r="D46" s="640">
        <v>379</v>
      </c>
      <c r="E46" s="658"/>
      <c r="F46" s="61"/>
      <c r="G46" s="387" t="s">
        <v>1846</v>
      </c>
      <c r="H46" s="738">
        <v>3768997</v>
      </c>
      <c r="I46" s="640">
        <v>160</v>
      </c>
      <c r="J46" s="640">
        <v>42</v>
      </c>
      <c r="K46" s="658"/>
      <c r="L46" s="61"/>
      <c r="M46" s="61"/>
      <c r="N46" s="61"/>
      <c r="O46" s="61"/>
      <c r="P46" s="61"/>
      <c r="Q46" s="61"/>
      <c r="R46" s="61"/>
      <c r="S46" s="61"/>
      <c r="T46" s="61"/>
    </row>
    <row r="47" spans="1:20" ht="19.5" customHeight="1" x14ac:dyDescent="0.2">
      <c r="A47" s="387" t="s">
        <v>1849</v>
      </c>
      <c r="B47" s="738">
        <v>8794776</v>
      </c>
      <c r="C47" s="640">
        <v>1239</v>
      </c>
      <c r="D47" s="640">
        <v>141</v>
      </c>
      <c r="E47" s="658"/>
      <c r="F47" s="61"/>
      <c r="G47" s="387" t="s">
        <v>1848</v>
      </c>
      <c r="H47" s="738">
        <v>7897089</v>
      </c>
      <c r="I47" s="640">
        <v>200</v>
      </c>
      <c r="J47" s="640">
        <v>25</v>
      </c>
      <c r="K47" s="658"/>
      <c r="L47" s="61"/>
      <c r="M47" s="61"/>
      <c r="N47" s="61"/>
      <c r="O47" s="61"/>
      <c r="P47" s="61"/>
      <c r="Q47" s="61"/>
      <c r="R47" s="61"/>
      <c r="S47" s="61"/>
      <c r="T47" s="61"/>
    </row>
    <row r="48" spans="1:20" ht="19.5" customHeight="1" x14ac:dyDescent="0.2">
      <c r="A48" s="440" t="s">
        <v>1850</v>
      </c>
      <c r="B48" s="740">
        <v>7850204</v>
      </c>
      <c r="C48" s="638">
        <v>1462</v>
      </c>
      <c r="D48" s="638">
        <v>787</v>
      </c>
      <c r="E48" s="741">
        <v>356</v>
      </c>
      <c r="F48" s="61"/>
      <c r="G48" s="387" t="s">
        <v>1847</v>
      </c>
      <c r="H48" s="738">
        <v>3643596</v>
      </c>
      <c r="I48" s="640">
        <v>221</v>
      </c>
      <c r="J48" s="640">
        <v>61</v>
      </c>
      <c r="K48" s="658"/>
      <c r="L48" s="61"/>
      <c r="M48" s="61"/>
      <c r="N48" s="61"/>
      <c r="O48" s="61"/>
      <c r="P48" s="61"/>
      <c r="Q48" s="61"/>
      <c r="R48" s="61"/>
      <c r="S48" s="61"/>
      <c r="T48" s="61"/>
    </row>
    <row r="49" spans="1:20" ht="19.5" customHeight="1" x14ac:dyDescent="0.2">
      <c r="A49" s="462"/>
      <c r="B49" s="649"/>
      <c r="C49" s="647"/>
      <c r="D49" s="647"/>
      <c r="E49" s="648"/>
      <c r="F49" s="61"/>
      <c r="G49" s="387" t="s">
        <v>1849</v>
      </c>
      <c r="H49" s="738">
        <v>4845581</v>
      </c>
      <c r="I49" s="640">
        <v>109</v>
      </c>
      <c r="J49" s="640">
        <v>22</v>
      </c>
      <c r="K49" s="658"/>
      <c r="L49" s="61"/>
      <c r="M49" s="61"/>
      <c r="N49" s="61"/>
      <c r="O49" s="61"/>
      <c r="P49" s="61"/>
      <c r="Q49" s="61"/>
      <c r="R49" s="61"/>
      <c r="S49" s="61"/>
      <c r="T49" s="61"/>
    </row>
    <row r="50" spans="1:20" ht="19.5" customHeight="1" x14ac:dyDescent="0.2">
      <c r="A50" s="625" t="s">
        <v>1851</v>
      </c>
      <c r="B50" s="657"/>
      <c r="C50" s="640"/>
      <c r="D50" s="640"/>
      <c r="E50" s="658"/>
      <c r="F50" s="61"/>
      <c r="G50" s="440" t="s">
        <v>1850</v>
      </c>
      <c r="H50" s="740">
        <v>5654284</v>
      </c>
      <c r="I50" s="638">
        <v>211</v>
      </c>
      <c r="J50" s="638">
        <v>37</v>
      </c>
      <c r="K50" s="741">
        <v>31</v>
      </c>
      <c r="L50" s="61"/>
      <c r="M50" s="61"/>
      <c r="N50" s="61"/>
      <c r="O50" s="61"/>
      <c r="P50" s="61"/>
      <c r="Q50" s="61"/>
      <c r="R50" s="61"/>
      <c r="S50" s="61"/>
      <c r="T50" s="61"/>
    </row>
    <row r="51" spans="1:20" ht="19.5" customHeight="1" x14ac:dyDescent="0.2">
      <c r="A51" s="387" t="s">
        <v>1834</v>
      </c>
      <c r="B51" s="738">
        <v>3852083</v>
      </c>
      <c r="C51" s="640">
        <v>2879</v>
      </c>
      <c r="D51" s="640">
        <v>747</v>
      </c>
      <c r="E51" s="658"/>
      <c r="F51" s="61"/>
      <c r="G51" s="742"/>
      <c r="H51" s="743"/>
      <c r="I51" s="744"/>
      <c r="J51" s="744"/>
      <c r="K51" s="745"/>
      <c r="L51" s="61"/>
      <c r="M51" s="61"/>
      <c r="N51" s="61"/>
      <c r="O51" s="61"/>
      <c r="P51" s="61"/>
      <c r="Q51" s="61"/>
      <c r="R51" s="61"/>
      <c r="S51" s="61"/>
      <c r="T51" s="61"/>
    </row>
    <row r="52" spans="1:20" ht="19.5" customHeight="1" x14ac:dyDescent="0.2">
      <c r="A52" s="387" t="s">
        <v>1836</v>
      </c>
      <c r="B52" s="738">
        <v>4698942</v>
      </c>
      <c r="C52" s="640">
        <v>292</v>
      </c>
      <c r="D52" s="640">
        <v>62</v>
      </c>
      <c r="E52" s="658"/>
      <c r="F52" s="61"/>
      <c r="G52" s="625" t="s">
        <v>1851</v>
      </c>
      <c r="H52" s="657"/>
      <c r="I52" s="640"/>
      <c r="J52" s="640"/>
      <c r="K52" s="749"/>
      <c r="L52" s="61"/>
      <c r="M52" s="61"/>
      <c r="N52" s="61"/>
      <c r="O52" s="61"/>
      <c r="P52" s="61"/>
      <c r="Q52" s="61"/>
      <c r="R52" s="61"/>
      <c r="S52" s="61"/>
      <c r="T52" s="61"/>
    </row>
    <row r="53" spans="1:20" ht="19.5" customHeight="1" x14ac:dyDescent="0.2">
      <c r="A53" s="387" t="s">
        <v>1838</v>
      </c>
      <c r="B53" s="738">
        <v>6015222</v>
      </c>
      <c r="C53" s="640">
        <v>419</v>
      </c>
      <c r="D53" s="640">
        <v>70</v>
      </c>
      <c r="E53" s="658"/>
      <c r="F53" s="61"/>
      <c r="G53" s="387" t="s">
        <v>1834</v>
      </c>
      <c r="H53" s="738">
        <v>4053415</v>
      </c>
      <c r="I53" s="640">
        <v>27</v>
      </c>
      <c r="J53" s="640">
        <v>7</v>
      </c>
      <c r="K53" s="749"/>
      <c r="L53" s="61"/>
      <c r="M53" s="61"/>
      <c r="N53" s="61"/>
      <c r="O53" s="61"/>
      <c r="P53" s="61"/>
      <c r="Q53" s="61"/>
      <c r="R53" s="61"/>
      <c r="S53" s="61"/>
      <c r="T53" s="61"/>
    </row>
    <row r="54" spans="1:20" ht="19.5" customHeight="1" x14ac:dyDescent="0.2">
      <c r="A54" s="387" t="s">
        <v>1840</v>
      </c>
      <c r="B54" s="738">
        <v>4060811</v>
      </c>
      <c r="C54" s="640">
        <v>880</v>
      </c>
      <c r="D54" s="640">
        <v>217</v>
      </c>
      <c r="E54" s="658"/>
      <c r="F54" s="61"/>
      <c r="G54" s="387" t="s">
        <v>1836</v>
      </c>
      <c r="H54" s="738">
        <v>7207921</v>
      </c>
      <c r="I54" s="640">
        <v>92</v>
      </c>
      <c r="J54" s="640">
        <v>13</v>
      </c>
      <c r="K54" s="749"/>
      <c r="L54" s="61"/>
      <c r="M54" s="61"/>
      <c r="N54" s="61"/>
      <c r="O54" s="61"/>
      <c r="P54" s="61"/>
      <c r="Q54" s="61"/>
      <c r="R54" s="61"/>
      <c r="S54" s="61"/>
      <c r="T54" s="61"/>
    </row>
    <row r="55" spans="1:20" ht="19.5" customHeight="1" x14ac:dyDescent="0.2">
      <c r="A55" s="387" t="s">
        <v>1841</v>
      </c>
      <c r="B55" s="738">
        <v>5480796</v>
      </c>
      <c r="C55" s="640">
        <v>976</v>
      </c>
      <c r="D55" s="640">
        <v>178</v>
      </c>
      <c r="E55" s="658"/>
      <c r="F55" s="61"/>
      <c r="G55" s="387" t="s">
        <v>1838</v>
      </c>
      <c r="H55" s="738">
        <v>533885</v>
      </c>
      <c r="I55" s="640">
        <v>26</v>
      </c>
      <c r="J55" s="640">
        <v>49</v>
      </c>
      <c r="K55" s="749"/>
      <c r="L55" s="61"/>
      <c r="M55" s="61"/>
      <c r="N55" s="61"/>
      <c r="O55" s="61"/>
      <c r="P55" s="61"/>
      <c r="Q55" s="61"/>
      <c r="R55" s="61"/>
      <c r="S55" s="61"/>
      <c r="T55" s="61"/>
    </row>
    <row r="56" spans="1:20" ht="19.5" customHeight="1" x14ac:dyDescent="0.2">
      <c r="A56" s="387" t="s">
        <v>1843</v>
      </c>
      <c r="B56" s="738">
        <v>5432524</v>
      </c>
      <c r="C56" s="640">
        <v>2292</v>
      </c>
      <c r="D56" s="640">
        <v>422</v>
      </c>
      <c r="E56" s="658"/>
      <c r="F56" s="61"/>
      <c r="G56" s="387" t="s">
        <v>1840</v>
      </c>
      <c r="H56" s="738">
        <v>6084896</v>
      </c>
      <c r="I56" s="640">
        <v>123</v>
      </c>
      <c r="J56" s="640">
        <v>20</v>
      </c>
      <c r="K56" s="749"/>
      <c r="L56" s="61"/>
      <c r="M56" s="61"/>
      <c r="N56" s="61"/>
      <c r="O56" s="61"/>
      <c r="P56" s="61"/>
      <c r="Q56" s="61"/>
      <c r="R56" s="61"/>
      <c r="S56" s="61"/>
      <c r="T56" s="61"/>
    </row>
    <row r="57" spans="1:20" ht="19.5" customHeight="1" x14ac:dyDescent="0.2">
      <c r="A57" s="387" t="s">
        <v>1844</v>
      </c>
      <c r="B57" s="738">
        <v>3196018</v>
      </c>
      <c r="C57" s="640">
        <v>1110</v>
      </c>
      <c r="D57" s="640">
        <v>347</v>
      </c>
      <c r="E57" s="658"/>
      <c r="F57" s="61"/>
      <c r="G57" s="387" t="s">
        <v>1841</v>
      </c>
      <c r="H57" s="738">
        <v>6517325</v>
      </c>
      <c r="I57" s="640">
        <v>42</v>
      </c>
      <c r="J57" s="640">
        <v>6</v>
      </c>
      <c r="K57" s="749"/>
      <c r="L57" s="61"/>
      <c r="M57" s="61"/>
      <c r="N57" s="61"/>
      <c r="O57" s="61"/>
      <c r="P57" s="61"/>
      <c r="Q57" s="61"/>
      <c r="R57" s="61"/>
      <c r="S57" s="61"/>
      <c r="T57" s="61"/>
    </row>
    <row r="58" spans="1:20" ht="19.5" customHeight="1" x14ac:dyDescent="0.2">
      <c r="A58" s="387" t="s">
        <v>1846</v>
      </c>
      <c r="B58" s="738">
        <v>6331226</v>
      </c>
      <c r="C58" s="640">
        <v>908</v>
      </c>
      <c r="D58" s="640">
        <v>143</v>
      </c>
      <c r="E58" s="658"/>
      <c r="F58" s="61"/>
      <c r="G58" s="387" t="s">
        <v>1843</v>
      </c>
      <c r="H58" s="738">
        <v>6093016</v>
      </c>
      <c r="I58" s="640">
        <v>157</v>
      </c>
      <c r="J58" s="640">
        <v>26</v>
      </c>
      <c r="K58" s="749"/>
      <c r="L58" s="61"/>
      <c r="M58" s="61"/>
      <c r="N58" s="61"/>
      <c r="O58" s="61"/>
      <c r="P58" s="61"/>
      <c r="Q58" s="61"/>
      <c r="R58" s="61"/>
      <c r="S58" s="61"/>
      <c r="T58" s="61"/>
    </row>
    <row r="59" spans="1:20" ht="19.5" customHeight="1" x14ac:dyDescent="0.2">
      <c r="A59" s="387" t="s">
        <v>1848</v>
      </c>
      <c r="B59" s="738">
        <v>5947641</v>
      </c>
      <c r="C59" s="640">
        <v>321</v>
      </c>
      <c r="D59" s="640">
        <v>54</v>
      </c>
      <c r="E59" s="658"/>
      <c r="F59" s="61"/>
      <c r="G59" s="387" t="s">
        <v>1844</v>
      </c>
      <c r="H59" s="738">
        <v>4529561</v>
      </c>
      <c r="I59" s="640">
        <v>207</v>
      </c>
      <c r="J59" s="640">
        <v>46</v>
      </c>
      <c r="K59" s="749"/>
      <c r="L59" s="61"/>
      <c r="M59" s="61"/>
      <c r="N59" s="61"/>
      <c r="O59" s="61"/>
      <c r="P59" s="61"/>
      <c r="Q59" s="61"/>
      <c r="R59" s="61"/>
      <c r="S59" s="61"/>
      <c r="T59" s="61"/>
    </row>
    <row r="60" spans="1:20" ht="19.5" customHeight="1" x14ac:dyDescent="0.2">
      <c r="A60" s="387" t="s">
        <v>1847</v>
      </c>
      <c r="B60" s="738">
        <v>6128897</v>
      </c>
      <c r="C60" s="640">
        <v>797</v>
      </c>
      <c r="D60" s="640">
        <v>130</v>
      </c>
      <c r="E60" s="658"/>
      <c r="F60" s="61"/>
      <c r="G60" s="387" t="s">
        <v>1846</v>
      </c>
      <c r="H60" s="738">
        <v>5361868</v>
      </c>
      <c r="I60" s="640">
        <v>83</v>
      </c>
      <c r="J60" s="640">
        <v>15</v>
      </c>
      <c r="K60" s="749"/>
      <c r="L60" s="61"/>
      <c r="M60" s="61"/>
      <c r="N60" s="61"/>
      <c r="O60" s="61"/>
      <c r="P60" s="61"/>
      <c r="Q60" s="61"/>
      <c r="R60" s="61"/>
      <c r="S60" s="61"/>
      <c r="T60" s="61"/>
    </row>
    <row r="61" spans="1:20" ht="19.5" customHeight="1" x14ac:dyDescent="0.2">
      <c r="A61" s="387" t="s">
        <v>1849</v>
      </c>
      <c r="B61" s="738">
        <v>3640845</v>
      </c>
      <c r="C61" s="640">
        <v>1905</v>
      </c>
      <c r="D61" s="640">
        <v>523</v>
      </c>
      <c r="E61" s="658"/>
      <c r="F61" s="61"/>
      <c r="G61" s="387" t="s">
        <v>1848</v>
      </c>
      <c r="H61" s="738">
        <v>7111584</v>
      </c>
      <c r="I61" s="640">
        <v>184</v>
      </c>
      <c r="J61" s="640">
        <v>26</v>
      </c>
      <c r="K61" s="749"/>
      <c r="L61" s="61"/>
      <c r="M61" s="61"/>
      <c r="N61" s="61"/>
      <c r="O61" s="61"/>
      <c r="P61" s="61"/>
      <c r="Q61" s="61"/>
      <c r="R61" s="61"/>
      <c r="S61" s="61"/>
      <c r="T61" s="61"/>
    </row>
    <row r="62" spans="1:20" ht="19.5" customHeight="1" x14ac:dyDescent="0.2">
      <c r="A62" s="393" t="s">
        <v>1850</v>
      </c>
      <c r="B62" s="746">
        <v>5363466</v>
      </c>
      <c r="C62" s="747">
        <v>652</v>
      </c>
      <c r="D62" s="747">
        <v>122</v>
      </c>
      <c r="E62" s="748">
        <v>251</v>
      </c>
      <c r="F62" s="61"/>
      <c r="G62" s="387" t="s">
        <v>1847</v>
      </c>
      <c r="H62" s="738">
        <v>4961561</v>
      </c>
      <c r="I62" s="640">
        <v>85</v>
      </c>
      <c r="J62" s="640">
        <v>17</v>
      </c>
      <c r="K62" s="749"/>
      <c r="L62" s="61"/>
      <c r="M62" s="61"/>
      <c r="N62" s="61"/>
      <c r="O62" s="61"/>
      <c r="P62" s="61"/>
      <c r="Q62" s="61"/>
      <c r="R62" s="61"/>
      <c r="S62" s="61"/>
      <c r="T62" s="61"/>
    </row>
    <row r="63" spans="1:20" ht="19.5" customHeight="1" x14ac:dyDescent="0.2">
      <c r="A63" s="61"/>
      <c r="B63" s="61"/>
      <c r="C63" s="61"/>
      <c r="D63" s="61"/>
      <c r="E63" s="61"/>
      <c r="F63" s="61"/>
      <c r="G63" s="387" t="s">
        <v>1849</v>
      </c>
      <c r="H63" s="738">
        <v>5775787</v>
      </c>
      <c r="I63" s="640">
        <v>79</v>
      </c>
      <c r="J63" s="640">
        <v>14</v>
      </c>
      <c r="K63" s="749"/>
      <c r="L63" s="61"/>
      <c r="M63" s="61"/>
      <c r="N63" s="61"/>
      <c r="O63" s="61"/>
      <c r="P63" s="61"/>
      <c r="Q63" s="61"/>
      <c r="R63" s="61"/>
      <c r="S63" s="61"/>
      <c r="T63" s="61"/>
    </row>
    <row r="64" spans="1:20" ht="19.5" customHeight="1" x14ac:dyDescent="0.2">
      <c r="A64" s="61"/>
      <c r="B64" s="61"/>
      <c r="C64" s="61"/>
      <c r="D64" s="61"/>
      <c r="E64" s="61"/>
      <c r="F64" s="61"/>
      <c r="G64" s="393" t="s">
        <v>1850</v>
      </c>
      <c r="H64" s="746">
        <v>6978583</v>
      </c>
      <c r="I64" s="747">
        <v>134</v>
      </c>
      <c r="J64" s="747">
        <v>19</v>
      </c>
      <c r="K64" s="748">
        <v>21</v>
      </c>
      <c r="L64" s="61"/>
      <c r="M64" s="61"/>
      <c r="N64" s="61"/>
      <c r="O64" s="61"/>
      <c r="P64" s="61"/>
      <c r="Q64" s="61"/>
      <c r="R64" s="61"/>
      <c r="S64" s="61"/>
      <c r="T64" s="61"/>
    </row>
    <row r="65" spans="1:20" ht="19.5" customHeight="1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</row>
    <row r="66" spans="1:20" ht="19.5" customHeight="1" thickBot="1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</row>
    <row r="67" spans="1:20" ht="19.5" customHeight="1" thickBot="1" x14ac:dyDescent="0.25">
      <c r="A67" s="61"/>
      <c r="B67" s="1195" t="s">
        <v>2138</v>
      </c>
      <c r="C67" s="1196"/>
      <c r="D67" s="1050" t="s">
        <v>2108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</row>
    <row r="68" spans="1:20" ht="19.5" customHeight="1" x14ac:dyDescent="0.2">
      <c r="A68" s="18"/>
      <c r="B68" s="1004" t="s">
        <v>2105</v>
      </c>
      <c r="C68" s="1013" t="s">
        <v>2323</v>
      </c>
      <c r="D68" s="1051" t="s">
        <v>2219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</row>
    <row r="69" spans="1:20" ht="15" customHeight="1" thickBot="1" x14ac:dyDescent="0.25">
      <c r="B69" s="1006" t="s">
        <v>2105</v>
      </c>
      <c r="C69" s="1027" t="s">
        <v>2324</v>
      </c>
      <c r="D69" s="1052" t="s">
        <v>2220</v>
      </c>
    </row>
  </sheetData>
  <mergeCells count="4">
    <mergeCell ref="A5:F5"/>
    <mergeCell ref="A7:F7"/>
    <mergeCell ref="A10:B10"/>
    <mergeCell ref="B67:C6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8"/>
  <sheetViews>
    <sheetView topLeftCell="A41" zoomScale="150" zoomScaleNormal="150" workbookViewId="0">
      <selection activeCell="L23" sqref="L23"/>
    </sheetView>
  </sheetViews>
  <sheetFormatPr baseColWidth="10" defaultColWidth="10.6640625" defaultRowHeight="15" customHeight="1" x14ac:dyDescent="0.2"/>
  <cols>
    <col min="6" max="6" width="11.33203125" customWidth="1"/>
    <col min="10" max="10" width="17.5" customWidth="1"/>
    <col min="11" max="11" width="24.5" customWidth="1"/>
    <col min="14" max="14" width="17.33203125" customWidth="1"/>
    <col min="15" max="15" width="23.5" customWidth="1"/>
  </cols>
  <sheetData>
    <row r="1" spans="1:16" ht="19.5" customHeight="1" x14ac:dyDescent="0.2">
      <c r="A1" s="1188" t="s">
        <v>32</v>
      </c>
      <c r="B1" s="1188"/>
      <c r="C1" s="1188"/>
      <c r="D1" s="1188"/>
      <c r="E1" s="1188"/>
      <c r="F1" s="1188"/>
      <c r="G1" s="1188"/>
      <c r="H1" s="1188"/>
      <c r="J1" s="4" t="s">
        <v>33</v>
      </c>
      <c r="K1" s="8"/>
      <c r="L1" s="8"/>
      <c r="M1" s="8"/>
      <c r="N1" s="8"/>
      <c r="O1" s="8"/>
      <c r="P1" s="8"/>
    </row>
    <row r="2" spans="1:16" ht="19.5" customHeight="1" x14ac:dyDescent="0.2">
      <c r="A2" s="8"/>
      <c r="B2" s="8"/>
      <c r="C2" s="8"/>
      <c r="D2" s="8"/>
      <c r="E2" s="8"/>
      <c r="F2" s="8"/>
      <c r="H2" s="88"/>
      <c r="K2" s="8"/>
      <c r="L2" s="8"/>
      <c r="M2" s="8"/>
      <c r="O2" s="8"/>
      <c r="P2" s="8"/>
    </row>
    <row r="3" spans="1:16" ht="19.5" customHeight="1" x14ac:dyDescent="0.2">
      <c r="E3" s="8"/>
      <c r="F3" s="8"/>
      <c r="H3" s="88"/>
      <c r="J3" s="89" t="s">
        <v>34</v>
      </c>
      <c r="L3" s="8"/>
      <c r="M3" s="8"/>
      <c r="P3" s="8"/>
    </row>
    <row r="4" spans="1:16" ht="19.5" customHeight="1" x14ac:dyDescent="0.2">
      <c r="E4" s="8"/>
      <c r="F4" s="8"/>
      <c r="H4" s="88"/>
      <c r="L4" s="8"/>
      <c r="M4" s="8"/>
      <c r="P4" s="8"/>
    </row>
    <row r="5" spans="1:16" s="87" customFormat="1" ht="19.5" customHeight="1" x14ac:dyDescent="0.2">
      <c r="A5" s="90" t="s">
        <v>35</v>
      </c>
      <c r="B5" s="91" t="s">
        <v>36</v>
      </c>
      <c r="C5" s="92" t="s">
        <v>37</v>
      </c>
      <c r="D5" s="91" t="s">
        <v>38</v>
      </c>
      <c r="E5" s="61"/>
      <c r="F5" s="61"/>
      <c r="H5" s="93"/>
      <c r="J5" s="94" t="s">
        <v>39</v>
      </c>
      <c r="K5" s="95" t="s">
        <v>40</v>
      </c>
      <c r="L5" s="61"/>
      <c r="M5" s="61"/>
      <c r="P5" s="61"/>
    </row>
    <row r="6" spans="1:16" ht="19.5" customHeight="1" x14ac:dyDescent="0.2">
      <c r="A6" s="96" t="s">
        <v>34</v>
      </c>
      <c r="B6" s="97">
        <v>54</v>
      </c>
      <c r="C6" s="8" t="s">
        <v>34</v>
      </c>
      <c r="D6" s="97">
        <v>90</v>
      </c>
      <c r="E6" s="8"/>
      <c r="F6" s="8"/>
      <c r="H6" s="88"/>
      <c r="J6" s="98">
        <v>260</v>
      </c>
      <c r="K6" s="99">
        <v>-120.35</v>
      </c>
      <c r="L6" s="8"/>
      <c r="M6" s="8"/>
      <c r="P6" s="8"/>
    </row>
    <row r="7" spans="1:16" ht="19.5" customHeight="1" x14ac:dyDescent="0.2">
      <c r="A7" s="96" t="s">
        <v>34</v>
      </c>
      <c r="B7" s="97">
        <v>60</v>
      </c>
      <c r="C7" s="8" t="s">
        <v>34</v>
      </c>
      <c r="D7" s="97">
        <v>90</v>
      </c>
      <c r="E7" s="8"/>
      <c r="F7" s="8"/>
      <c r="H7" s="88"/>
      <c r="J7" s="98">
        <v>259.5</v>
      </c>
      <c r="K7" s="99">
        <v>-92.18</v>
      </c>
      <c r="L7" s="8"/>
      <c r="M7" s="8"/>
      <c r="P7" s="8"/>
    </row>
    <row r="8" spans="1:16" ht="19.5" customHeight="1" x14ac:dyDescent="0.2">
      <c r="A8" s="96" t="s">
        <v>34</v>
      </c>
      <c r="B8" s="97">
        <v>70</v>
      </c>
      <c r="C8" s="8" t="s">
        <v>34</v>
      </c>
      <c r="D8" s="97">
        <v>90</v>
      </c>
      <c r="E8" s="8"/>
      <c r="F8" s="8"/>
      <c r="H8" s="88"/>
      <c r="J8" s="98">
        <v>259</v>
      </c>
      <c r="K8" s="99">
        <v>-39.47</v>
      </c>
      <c r="L8" s="8"/>
      <c r="M8" s="8"/>
      <c r="P8" s="8"/>
    </row>
    <row r="9" spans="1:16" ht="19.5" customHeight="1" x14ac:dyDescent="0.2">
      <c r="A9" s="96" t="s">
        <v>34</v>
      </c>
      <c r="B9" s="97">
        <v>70</v>
      </c>
      <c r="C9" s="8" t="s">
        <v>34</v>
      </c>
      <c r="D9" s="97">
        <v>104</v>
      </c>
      <c r="E9" s="8"/>
      <c r="F9" s="8"/>
      <c r="H9" s="88"/>
      <c r="J9" s="98">
        <v>258.5</v>
      </c>
      <c r="K9" s="99">
        <v>35.72</v>
      </c>
      <c r="L9" s="8"/>
      <c r="M9" s="8"/>
      <c r="P9" s="8"/>
    </row>
    <row r="10" spans="1:16" ht="19.5" customHeight="1" x14ac:dyDescent="0.2">
      <c r="A10" s="96" t="s">
        <v>34</v>
      </c>
      <c r="B10" s="97">
        <v>70</v>
      </c>
      <c r="C10" s="8" t="s">
        <v>34</v>
      </c>
      <c r="D10" s="97">
        <v>111</v>
      </c>
      <c r="E10" s="8"/>
      <c r="F10" s="8"/>
      <c r="H10" s="88"/>
      <c r="J10" s="98">
        <v>258</v>
      </c>
      <c r="K10" s="99">
        <v>268.38</v>
      </c>
      <c r="L10" s="8"/>
      <c r="M10" s="8"/>
      <c r="P10" s="8"/>
    </row>
    <row r="11" spans="1:16" ht="19.5" customHeight="1" x14ac:dyDescent="0.2">
      <c r="A11" s="96" t="s">
        <v>34</v>
      </c>
      <c r="B11" s="97">
        <v>70</v>
      </c>
      <c r="C11" s="8" t="s">
        <v>34</v>
      </c>
      <c r="D11" s="97">
        <v>112</v>
      </c>
      <c r="E11" s="8"/>
      <c r="F11" s="8"/>
      <c r="H11" s="88"/>
      <c r="J11" s="98">
        <v>257.5</v>
      </c>
      <c r="K11" s="99">
        <v>306.54000000000002</v>
      </c>
      <c r="L11" s="8"/>
      <c r="M11" s="8"/>
      <c r="P11" s="8"/>
    </row>
    <row r="12" spans="1:16" ht="19.5" customHeight="1" x14ac:dyDescent="0.2">
      <c r="A12" s="96" t="s">
        <v>34</v>
      </c>
      <c r="B12" s="97">
        <v>70</v>
      </c>
      <c r="C12" s="8" t="s">
        <v>34</v>
      </c>
      <c r="D12" s="97">
        <v>135</v>
      </c>
      <c r="E12" s="8"/>
      <c r="F12" s="8"/>
      <c r="H12" s="88"/>
      <c r="J12" s="98">
        <v>257</v>
      </c>
      <c r="K12" s="99">
        <v>210.94</v>
      </c>
      <c r="L12" s="8"/>
      <c r="M12" s="8"/>
      <c r="P12" s="8"/>
    </row>
    <row r="13" spans="1:16" ht="19.5" customHeight="1" x14ac:dyDescent="0.2">
      <c r="A13" s="96" t="s">
        <v>34</v>
      </c>
      <c r="B13" s="97">
        <v>70</v>
      </c>
      <c r="C13" s="8" t="s">
        <v>34</v>
      </c>
      <c r="D13" s="97">
        <v>152</v>
      </c>
      <c r="E13" s="8"/>
      <c r="F13" s="8"/>
      <c r="H13" s="88"/>
      <c r="J13" s="98">
        <v>256.5</v>
      </c>
      <c r="K13" s="99">
        <v>8.27</v>
      </c>
      <c r="L13" s="8"/>
      <c r="M13" s="8"/>
      <c r="P13" s="8"/>
    </row>
    <row r="14" spans="1:16" ht="19.5" customHeight="1" x14ac:dyDescent="0.2">
      <c r="A14" s="96" t="s">
        <v>34</v>
      </c>
      <c r="B14" s="97">
        <v>70</v>
      </c>
      <c r="C14" s="8" t="s">
        <v>34</v>
      </c>
      <c r="D14" s="97">
        <v>153</v>
      </c>
      <c r="E14" s="8"/>
      <c r="F14" s="8"/>
      <c r="H14" s="88"/>
      <c r="J14" s="98">
        <v>256</v>
      </c>
      <c r="K14" s="99">
        <v>-78.91</v>
      </c>
      <c r="L14" s="8"/>
      <c r="M14" s="8"/>
      <c r="P14" s="8"/>
    </row>
    <row r="15" spans="1:16" ht="19.5" customHeight="1" x14ac:dyDescent="0.2">
      <c r="A15" s="96" t="s">
        <v>34</v>
      </c>
      <c r="B15" s="97">
        <v>76</v>
      </c>
      <c r="C15" s="8" t="s">
        <v>34</v>
      </c>
      <c r="D15" s="97">
        <v>90</v>
      </c>
      <c r="E15" s="8"/>
      <c r="F15" s="8"/>
      <c r="H15" s="88"/>
      <c r="J15" s="98">
        <v>255.5</v>
      </c>
      <c r="K15" s="99">
        <v>-24.64</v>
      </c>
      <c r="L15" s="8"/>
      <c r="M15" s="8"/>
      <c r="P15" s="8"/>
    </row>
    <row r="16" spans="1:16" ht="19.5" customHeight="1" x14ac:dyDescent="0.2">
      <c r="A16" s="96" t="s">
        <v>34</v>
      </c>
      <c r="B16" s="97">
        <v>82</v>
      </c>
      <c r="C16" s="8" t="s">
        <v>34</v>
      </c>
      <c r="D16" s="97">
        <v>104</v>
      </c>
      <c r="E16" s="8"/>
      <c r="F16" s="8"/>
      <c r="H16" s="88"/>
      <c r="J16" s="98">
        <v>255</v>
      </c>
      <c r="K16" s="99">
        <v>-45.79</v>
      </c>
      <c r="L16" s="8"/>
      <c r="M16" s="8"/>
      <c r="P16" s="8"/>
    </row>
    <row r="17" spans="1:16" ht="19.5" customHeight="1" x14ac:dyDescent="0.2">
      <c r="A17" s="96" t="s">
        <v>34</v>
      </c>
      <c r="B17" s="97">
        <v>84</v>
      </c>
      <c r="C17" s="8" t="s">
        <v>34</v>
      </c>
      <c r="D17" s="97">
        <v>104</v>
      </c>
      <c r="E17" s="8"/>
      <c r="F17" s="8"/>
      <c r="H17" s="88"/>
      <c r="J17" s="98">
        <v>254.5</v>
      </c>
      <c r="K17" s="99">
        <v>-18.37</v>
      </c>
      <c r="L17" s="8"/>
      <c r="M17" s="8"/>
      <c r="P17" s="8"/>
    </row>
    <row r="18" spans="1:16" ht="19.5" customHeight="1" x14ac:dyDescent="0.2">
      <c r="A18" s="96" t="s">
        <v>34</v>
      </c>
      <c r="B18" s="97">
        <v>90</v>
      </c>
      <c r="C18" s="8" t="s">
        <v>34</v>
      </c>
      <c r="D18" s="97">
        <v>104</v>
      </c>
      <c r="E18" s="8"/>
      <c r="F18" s="8"/>
      <c r="H18" s="88"/>
      <c r="J18" s="98">
        <v>254</v>
      </c>
      <c r="K18" s="99">
        <v>-108.55</v>
      </c>
      <c r="L18" s="8"/>
      <c r="M18" s="8"/>
      <c r="P18" s="8"/>
    </row>
    <row r="19" spans="1:16" ht="19.5" customHeight="1" x14ac:dyDescent="0.2">
      <c r="A19" s="96" t="s">
        <v>34</v>
      </c>
      <c r="B19" s="97">
        <v>90</v>
      </c>
      <c r="C19" s="8" t="s">
        <v>34</v>
      </c>
      <c r="D19" s="97">
        <v>111</v>
      </c>
      <c r="E19" s="8"/>
      <c r="F19" s="8"/>
      <c r="H19" s="88"/>
      <c r="J19" s="98">
        <v>253.5</v>
      </c>
      <c r="K19" s="99">
        <v>-179.86</v>
      </c>
      <c r="L19" s="8"/>
      <c r="M19" s="8"/>
      <c r="P19" s="8"/>
    </row>
    <row r="20" spans="1:16" ht="19.5" customHeight="1" x14ac:dyDescent="0.2">
      <c r="A20" s="96" t="s">
        <v>34</v>
      </c>
      <c r="B20" s="97">
        <v>90</v>
      </c>
      <c r="C20" s="8" t="s">
        <v>34</v>
      </c>
      <c r="D20" s="97">
        <v>112</v>
      </c>
      <c r="E20" s="8"/>
      <c r="F20" s="8"/>
      <c r="H20" s="88"/>
      <c r="J20" s="98">
        <v>253</v>
      </c>
      <c r="K20" s="99">
        <v>-144.86000000000001</v>
      </c>
      <c r="L20" s="8"/>
      <c r="M20" s="8"/>
      <c r="P20" s="8"/>
    </row>
    <row r="21" spans="1:16" ht="19.5" customHeight="1" x14ac:dyDescent="0.2">
      <c r="A21" s="96" t="s">
        <v>34</v>
      </c>
      <c r="B21" s="97">
        <v>90</v>
      </c>
      <c r="C21" s="8" t="s">
        <v>34</v>
      </c>
      <c r="D21" s="97">
        <v>130</v>
      </c>
      <c r="E21" s="8"/>
      <c r="F21" s="8"/>
      <c r="H21" s="88"/>
      <c r="J21" s="98">
        <v>252.5</v>
      </c>
      <c r="K21" s="99">
        <v>2.36</v>
      </c>
      <c r="L21" s="8"/>
      <c r="M21" s="8"/>
      <c r="P21" s="8"/>
    </row>
    <row r="22" spans="1:16" ht="19.5" customHeight="1" x14ac:dyDescent="0.2">
      <c r="A22" s="96" t="s">
        <v>34</v>
      </c>
      <c r="B22" s="97">
        <v>90</v>
      </c>
      <c r="C22" s="8" t="s">
        <v>34</v>
      </c>
      <c r="D22" s="97">
        <v>135</v>
      </c>
      <c r="E22" s="8"/>
      <c r="F22" s="8"/>
      <c r="H22" s="88"/>
      <c r="J22" s="98">
        <v>252</v>
      </c>
      <c r="K22" s="99">
        <v>103.7</v>
      </c>
      <c r="L22" s="8"/>
      <c r="M22" s="8"/>
      <c r="P22" s="8"/>
    </row>
    <row r="23" spans="1:16" ht="19.5" customHeight="1" x14ac:dyDescent="0.2">
      <c r="A23" s="96" t="s">
        <v>34</v>
      </c>
      <c r="B23" s="97">
        <v>90</v>
      </c>
      <c r="C23" s="8" t="s">
        <v>34</v>
      </c>
      <c r="D23" s="97">
        <v>152</v>
      </c>
      <c r="E23" s="8"/>
      <c r="F23" s="8"/>
      <c r="H23" s="88"/>
      <c r="J23" s="98">
        <v>251.5</v>
      </c>
      <c r="K23" s="99">
        <v>127.59</v>
      </c>
      <c r="L23" s="8"/>
      <c r="M23" s="8"/>
      <c r="P23" s="8"/>
    </row>
    <row r="24" spans="1:16" ht="19.5" customHeight="1" x14ac:dyDescent="0.2">
      <c r="A24" s="96" t="s">
        <v>34</v>
      </c>
      <c r="B24" s="97">
        <v>90</v>
      </c>
      <c r="C24" s="8" t="s">
        <v>34</v>
      </c>
      <c r="D24" s="97">
        <v>153</v>
      </c>
      <c r="E24" s="8"/>
      <c r="F24" s="8"/>
      <c r="H24" s="88"/>
      <c r="J24" s="98">
        <v>251</v>
      </c>
      <c r="K24" s="99">
        <v>61.54</v>
      </c>
      <c r="L24" s="8"/>
      <c r="M24" s="8"/>
      <c r="P24" s="8"/>
    </row>
    <row r="25" spans="1:16" ht="19.5" customHeight="1" x14ac:dyDescent="0.2">
      <c r="A25" s="96" t="s">
        <v>34</v>
      </c>
      <c r="B25" s="97">
        <v>90</v>
      </c>
      <c r="C25" s="8" t="s">
        <v>34</v>
      </c>
      <c r="D25" s="97">
        <v>168</v>
      </c>
      <c r="E25" s="8"/>
      <c r="F25" s="8"/>
      <c r="H25" s="88"/>
      <c r="J25" s="98">
        <v>250.5</v>
      </c>
      <c r="K25" s="99">
        <v>-138.78</v>
      </c>
      <c r="L25" s="8"/>
      <c r="M25" s="8"/>
      <c r="P25" s="8"/>
    </row>
    <row r="26" spans="1:16" ht="19.5" customHeight="1" x14ac:dyDescent="0.2">
      <c r="A26" s="96" t="s">
        <v>34</v>
      </c>
      <c r="B26" s="97">
        <v>95</v>
      </c>
      <c r="C26" s="8" t="s">
        <v>34</v>
      </c>
      <c r="D26" s="97">
        <v>104</v>
      </c>
      <c r="E26" s="8"/>
      <c r="F26" s="8"/>
      <c r="H26" s="88"/>
      <c r="J26" s="98">
        <v>250</v>
      </c>
      <c r="K26" s="99">
        <v>-133.30000000000001</v>
      </c>
      <c r="L26" s="8"/>
      <c r="M26" s="8"/>
      <c r="P26" s="8"/>
    </row>
    <row r="27" spans="1:16" ht="19.5" customHeight="1" x14ac:dyDescent="0.2">
      <c r="A27" s="96" t="s">
        <v>34</v>
      </c>
      <c r="B27" s="97">
        <v>104</v>
      </c>
      <c r="C27" s="8" t="s">
        <v>34</v>
      </c>
      <c r="D27" s="97">
        <v>112</v>
      </c>
      <c r="E27" s="8"/>
      <c r="F27" s="8"/>
      <c r="H27" s="88"/>
      <c r="J27" s="98">
        <v>249.5</v>
      </c>
      <c r="K27" s="99">
        <v>-5.18</v>
      </c>
      <c r="L27" s="8"/>
      <c r="M27" s="8"/>
      <c r="P27" s="8"/>
    </row>
    <row r="28" spans="1:16" ht="19.5" customHeight="1" x14ac:dyDescent="0.2">
      <c r="A28" s="96" t="s">
        <v>34</v>
      </c>
      <c r="B28" s="97">
        <v>104</v>
      </c>
      <c r="C28" s="8" t="s">
        <v>34</v>
      </c>
      <c r="D28" s="97">
        <v>114</v>
      </c>
      <c r="E28" s="8"/>
      <c r="F28" s="8"/>
      <c r="H28" s="88"/>
      <c r="J28" s="98">
        <v>249</v>
      </c>
      <c r="K28" s="99">
        <v>233.79</v>
      </c>
      <c r="L28" s="8"/>
      <c r="M28" s="8"/>
      <c r="P28" s="8"/>
    </row>
    <row r="29" spans="1:16" ht="19.5" customHeight="1" x14ac:dyDescent="0.2">
      <c r="A29" s="96" t="s">
        <v>34</v>
      </c>
      <c r="B29" s="97">
        <v>104</v>
      </c>
      <c r="C29" s="8" t="s">
        <v>34</v>
      </c>
      <c r="D29" s="97">
        <v>130</v>
      </c>
      <c r="E29" s="8"/>
      <c r="F29" s="8"/>
      <c r="H29" s="88"/>
      <c r="J29" s="98">
        <v>248.5</v>
      </c>
      <c r="K29" s="99">
        <v>421.1</v>
      </c>
      <c r="L29" s="8"/>
      <c r="M29" s="8"/>
      <c r="P29" s="8"/>
    </row>
    <row r="30" spans="1:16" ht="19.5" customHeight="1" x14ac:dyDescent="0.2">
      <c r="A30" s="96" t="s">
        <v>34</v>
      </c>
      <c r="B30" s="97">
        <v>104</v>
      </c>
      <c r="C30" s="8" t="s">
        <v>34</v>
      </c>
      <c r="D30" s="97">
        <v>135</v>
      </c>
      <c r="E30" s="8"/>
      <c r="F30" s="8"/>
      <c r="H30" s="88"/>
      <c r="J30" s="98">
        <v>248</v>
      </c>
      <c r="K30" s="99">
        <v>130.84</v>
      </c>
      <c r="L30" s="8"/>
      <c r="M30" s="8"/>
      <c r="P30" s="8"/>
    </row>
    <row r="31" spans="1:16" ht="19.5" customHeight="1" x14ac:dyDescent="0.2">
      <c r="A31" s="96" t="s">
        <v>34</v>
      </c>
      <c r="B31" s="97">
        <v>104</v>
      </c>
      <c r="C31" s="8" t="s">
        <v>34</v>
      </c>
      <c r="D31" s="97">
        <v>152</v>
      </c>
      <c r="E31" s="8"/>
      <c r="F31" s="8"/>
      <c r="H31" s="88"/>
      <c r="J31" s="98">
        <v>247.5</v>
      </c>
      <c r="K31" s="99">
        <v>-92.05</v>
      </c>
      <c r="L31" s="8"/>
      <c r="M31" s="8"/>
      <c r="P31" s="8"/>
    </row>
    <row r="32" spans="1:16" ht="19.5" customHeight="1" x14ac:dyDescent="0.2">
      <c r="A32" s="96" t="s">
        <v>34</v>
      </c>
      <c r="B32" s="97">
        <v>104</v>
      </c>
      <c r="C32" s="8" t="s">
        <v>34</v>
      </c>
      <c r="D32" s="97">
        <v>153</v>
      </c>
      <c r="E32" s="8"/>
      <c r="F32" s="8"/>
      <c r="H32" s="88"/>
      <c r="J32" s="98">
        <v>247</v>
      </c>
      <c r="K32" s="99">
        <v>-173.53</v>
      </c>
      <c r="L32" s="8"/>
      <c r="M32" s="8"/>
      <c r="P32" s="8"/>
    </row>
    <row r="33" spans="1:16" ht="19.5" customHeight="1" x14ac:dyDescent="0.2">
      <c r="A33" s="96" t="s">
        <v>34</v>
      </c>
      <c r="B33" s="97">
        <v>104</v>
      </c>
      <c r="C33" s="8" t="s">
        <v>34</v>
      </c>
      <c r="D33" s="97">
        <v>158</v>
      </c>
      <c r="E33" s="8"/>
      <c r="F33" s="8"/>
      <c r="H33" s="88"/>
      <c r="J33" s="98">
        <v>246.5</v>
      </c>
      <c r="K33" s="99">
        <v>-155.78</v>
      </c>
      <c r="L33" s="8"/>
      <c r="M33" s="8"/>
      <c r="P33" s="8"/>
    </row>
    <row r="34" spans="1:16" ht="19.5" customHeight="1" x14ac:dyDescent="0.2">
      <c r="A34" s="96" t="s">
        <v>34</v>
      </c>
      <c r="B34" s="97">
        <v>108</v>
      </c>
      <c r="C34" s="8" t="s">
        <v>34</v>
      </c>
      <c r="D34" s="97">
        <v>135</v>
      </c>
      <c r="E34" s="8"/>
      <c r="F34" s="8"/>
      <c r="H34" s="88"/>
      <c r="J34" s="98">
        <v>246</v>
      </c>
      <c r="K34" s="99">
        <v>-93.79</v>
      </c>
      <c r="L34" s="8"/>
      <c r="M34" s="8"/>
      <c r="P34" s="8"/>
    </row>
    <row r="35" spans="1:16" ht="19.5" customHeight="1" x14ac:dyDescent="0.2">
      <c r="A35" s="96" t="s">
        <v>34</v>
      </c>
      <c r="B35" s="97">
        <v>111</v>
      </c>
      <c r="C35" s="8" t="s">
        <v>34</v>
      </c>
      <c r="D35" s="97">
        <v>114</v>
      </c>
      <c r="E35" s="8"/>
      <c r="F35" s="8"/>
      <c r="H35" s="88"/>
      <c r="J35" s="98">
        <v>245.5</v>
      </c>
      <c r="K35" s="99">
        <v>-122.57</v>
      </c>
      <c r="L35" s="8"/>
      <c r="M35" s="8"/>
      <c r="P35" s="8"/>
    </row>
    <row r="36" spans="1:16" ht="19.5" customHeight="1" x14ac:dyDescent="0.2">
      <c r="A36" s="96" t="s">
        <v>34</v>
      </c>
      <c r="B36" s="97">
        <v>111</v>
      </c>
      <c r="C36" s="8" t="s">
        <v>34</v>
      </c>
      <c r="D36" s="97">
        <v>130</v>
      </c>
      <c r="E36" s="8"/>
      <c r="F36" s="8"/>
      <c r="H36" s="88"/>
      <c r="J36" s="98">
        <v>245</v>
      </c>
      <c r="K36" s="99">
        <v>-320.87</v>
      </c>
      <c r="L36" s="8"/>
      <c r="M36" s="8"/>
      <c r="P36" s="8"/>
    </row>
    <row r="37" spans="1:16" ht="19.5" customHeight="1" x14ac:dyDescent="0.2">
      <c r="A37" s="96" t="s">
        <v>34</v>
      </c>
      <c r="B37" s="97">
        <v>111</v>
      </c>
      <c r="C37" s="8" t="s">
        <v>34</v>
      </c>
      <c r="D37" s="97">
        <v>135</v>
      </c>
      <c r="E37" s="8"/>
      <c r="F37" s="8"/>
      <c r="H37" s="88"/>
      <c r="J37" s="98">
        <v>244.5</v>
      </c>
      <c r="K37" s="99">
        <v>-488.8</v>
      </c>
      <c r="L37" s="8"/>
      <c r="M37" s="8"/>
      <c r="P37" s="8"/>
    </row>
    <row r="38" spans="1:16" ht="19.5" customHeight="1" x14ac:dyDescent="0.2">
      <c r="A38" s="96" t="s">
        <v>34</v>
      </c>
      <c r="B38" s="97">
        <v>111</v>
      </c>
      <c r="C38" s="8" t="s">
        <v>34</v>
      </c>
      <c r="D38" s="97">
        <v>158</v>
      </c>
      <c r="E38" s="8"/>
      <c r="F38" s="8"/>
      <c r="H38" s="88"/>
      <c r="J38" s="98">
        <v>244</v>
      </c>
      <c r="K38" s="99">
        <v>-632.48</v>
      </c>
      <c r="L38" s="8"/>
      <c r="M38" s="8"/>
      <c r="P38" s="8"/>
    </row>
    <row r="39" spans="1:16" ht="19.5" customHeight="1" x14ac:dyDescent="0.2">
      <c r="A39" s="96" t="s">
        <v>34</v>
      </c>
      <c r="B39" s="97">
        <v>111</v>
      </c>
      <c r="C39" s="8" t="s">
        <v>34</v>
      </c>
      <c r="D39" s="97">
        <v>168</v>
      </c>
      <c r="E39" s="8"/>
      <c r="F39" s="8"/>
      <c r="H39" s="88"/>
      <c r="J39" s="98">
        <v>243.5</v>
      </c>
      <c r="K39" s="99">
        <v>-698.61</v>
      </c>
      <c r="L39" s="8"/>
      <c r="M39" s="8"/>
      <c r="P39" s="8"/>
    </row>
    <row r="40" spans="1:16" ht="19.5" customHeight="1" x14ac:dyDescent="0.2">
      <c r="A40" s="96" t="s">
        <v>34</v>
      </c>
      <c r="B40" s="97">
        <v>112</v>
      </c>
      <c r="C40" s="8" t="s">
        <v>34</v>
      </c>
      <c r="D40" s="97">
        <v>135</v>
      </c>
      <c r="E40" s="8"/>
      <c r="F40" s="8"/>
      <c r="H40" s="88"/>
      <c r="J40" s="98">
        <v>243</v>
      </c>
      <c r="K40" s="99">
        <v>-726.6</v>
      </c>
      <c r="L40" s="8"/>
      <c r="M40" s="8"/>
      <c r="P40" s="8"/>
    </row>
    <row r="41" spans="1:16" ht="19.5" customHeight="1" x14ac:dyDescent="0.2">
      <c r="A41" s="96" t="s">
        <v>34</v>
      </c>
      <c r="B41" s="97">
        <v>112</v>
      </c>
      <c r="C41" s="8" t="s">
        <v>34</v>
      </c>
      <c r="D41" s="97">
        <v>152</v>
      </c>
      <c r="E41" s="8"/>
      <c r="F41" s="8"/>
      <c r="H41" s="88"/>
      <c r="J41" s="98">
        <v>242.5</v>
      </c>
      <c r="K41" s="99">
        <v>-976.3</v>
      </c>
      <c r="L41" s="8"/>
      <c r="M41" s="8"/>
      <c r="P41" s="8"/>
    </row>
    <row r="42" spans="1:16" ht="19.5" customHeight="1" x14ac:dyDescent="0.2">
      <c r="A42" s="96" t="s">
        <v>34</v>
      </c>
      <c r="B42" s="97">
        <v>112</v>
      </c>
      <c r="C42" s="8" t="s">
        <v>34</v>
      </c>
      <c r="D42" s="97">
        <v>153</v>
      </c>
      <c r="E42" s="8"/>
      <c r="F42" s="8"/>
      <c r="H42" s="88"/>
      <c r="J42" s="98">
        <v>242</v>
      </c>
      <c r="K42" s="99">
        <v>-1314.86</v>
      </c>
      <c r="L42" s="8"/>
      <c r="M42" s="8"/>
      <c r="P42" s="8"/>
    </row>
    <row r="43" spans="1:16" ht="19.5" customHeight="1" x14ac:dyDescent="0.2">
      <c r="A43" s="96" t="s">
        <v>34</v>
      </c>
      <c r="B43" s="97">
        <v>112</v>
      </c>
      <c r="C43" s="8" t="s">
        <v>34</v>
      </c>
      <c r="D43" s="97">
        <v>163</v>
      </c>
      <c r="E43" s="8"/>
      <c r="F43" s="8"/>
      <c r="H43" s="88"/>
      <c r="J43" s="98">
        <v>241.5</v>
      </c>
      <c r="K43" s="99">
        <v>-1673.9</v>
      </c>
      <c r="L43" s="8"/>
      <c r="M43" s="8"/>
      <c r="P43" s="8"/>
    </row>
    <row r="44" spans="1:16" ht="19.5" customHeight="1" x14ac:dyDescent="0.2">
      <c r="A44" s="96" t="s">
        <v>34</v>
      </c>
      <c r="B44" s="97">
        <v>121</v>
      </c>
      <c r="C44" s="8" t="s">
        <v>34</v>
      </c>
      <c r="D44" s="97">
        <v>130</v>
      </c>
      <c r="E44" s="8"/>
      <c r="F44" s="8"/>
      <c r="H44" s="88"/>
      <c r="J44" s="98">
        <v>241</v>
      </c>
      <c r="K44" s="99">
        <v>-2005.03</v>
      </c>
      <c r="L44" s="8"/>
      <c r="M44" s="8"/>
      <c r="P44" s="8"/>
    </row>
    <row r="45" spans="1:16" ht="19.5" customHeight="1" x14ac:dyDescent="0.2">
      <c r="A45" s="96" t="s">
        <v>34</v>
      </c>
      <c r="B45" s="97">
        <v>121</v>
      </c>
      <c r="C45" s="8" t="s">
        <v>34</v>
      </c>
      <c r="D45" s="97">
        <v>135</v>
      </c>
      <c r="E45" s="8"/>
      <c r="F45" s="8"/>
      <c r="H45" s="88"/>
      <c r="J45" s="98">
        <v>240.5</v>
      </c>
      <c r="K45" s="99">
        <v>-2053.85</v>
      </c>
      <c r="L45" s="8"/>
      <c r="M45" s="8"/>
      <c r="P45" s="8"/>
    </row>
    <row r="46" spans="1:16" ht="19.5" customHeight="1" x14ac:dyDescent="0.2">
      <c r="A46" s="96" t="s">
        <v>34</v>
      </c>
      <c r="B46" s="97">
        <v>121</v>
      </c>
      <c r="C46" s="8" t="s">
        <v>34</v>
      </c>
      <c r="D46" s="97">
        <v>138</v>
      </c>
      <c r="E46" s="8"/>
      <c r="F46" s="8"/>
      <c r="H46" s="88"/>
      <c r="J46" s="98">
        <v>240</v>
      </c>
      <c r="K46" s="99">
        <v>-2446.9</v>
      </c>
      <c r="L46" s="8"/>
      <c r="M46" s="8"/>
      <c r="P46" s="8"/>
    </row>
    <row r="47" spans="1:16" ht="19.5" customHeight="1" x14ac:dyDescent="0.2">
      <c r="A47" s="96" t="s">
        <v>34</v>
      </c>
      <c r="B47" s="97">
        <v>122</v>
      </c>
      <c r="C47" s="8" t="s">
        <v>34</v>
      </c>
      <c r="D47" s="97">
        <v>130</v>
      </c>
      <c r="E47" s="8"/>
      <c r="F47" s="8"/>
      <c r="H47" s="88"/>
      <c r="J47" s="98">
        <v>239.5</v>
      </c>
      <c r="K47" s="99">
        <v>-2712.32</v>
      </c>
      <c r="L47" s="8"/>
      <c r="M47" s="8"/>
      <c r="P47" s="8"/>
    </row>
    <row r="48" spans="1:16" ht="19.5" customHeight="1" x14ac:dyDescent="0.2">
      <c r="A48" s="96" t="s">
        <v>34</v>
      </c>
      <c r="B48" s="97">
        <v>130</v>
      </c>
      <c r="C48" s="8" t="s">
        <v>34</v>
      </c>
      <c r="D48" s="97">
        <v>135</v>
      </c>
      <c r="E48" s="8"/>
      <c r="F48" s="8"/>
      <c r="H48" s="88"/>
      <c r="J48" s="98">
        <v>239</v>
      </c>
      <c r="K48" s="99">
        <v>-3150.8</v>
      </c>
      <c r="L48" s="8"/>
      <c r="M48" s="8"/>
      <c r="P48" s="8"/>
    </row>
    <row r="49" spans="1:16" ht="19.5" customHeight="1" x14ac:dyDescent="0.2">
      <c r="A49" s="96" t="s">
        <v>34</v>
      </c>
      <c r="B49" s="97">
        <v>130</v>
      </c>
      <c r="C49" s="8" t="s">
        <v>34</v>
      </c>
      <c r="D49" s="97">
        <v>152</v>
      </c>
      <c r="E49" s="8"/>
      <c r="F49" s="8"/>
      <c r="H49" s="88"/>
      <c r="J49" s="98">
        <v>238.5</v>
      </c>
      <c r="K49" s="99">
        <v>-3432.07</v>
      </c>
      <c r="L49" s="8"/>
      <c r="M49" s="8"/>
      <c r="P49" s="8"/>
    </row>
    <row r="50" spans="1:16" ht="19.5" customHeight="1" x14ac:dyDescent="0.2">
      <c r="A50" s="96" t="s">
        <v>34</v>
      </c>
      <c r="B50" s="97">
        <v>130</v>
      </c>
      <c r="C50" s="8" t="s">
        <v>34</v>
      </c>
      <c r="D50" s="97">
        <v>153</v>
      </c>
      <c r="E50" s="8"/>
      <c r="F50" s="8"/>
      <c r="H50" s="88"/>
      <c r="J50" s="98">
        <v>238</v>
      </c>
      <c r="K50" s="99">
        <v>-3596.26</v>
      </c>
      <c r="L50" s="8"/>
      <c r="M50" s="8"/>
      <c r="P50" s="8"/>
    </row>
    <row r="51" spans="1:16" ht="19.5" customHeight="1" x14ac:dyDescent="0.2">
      <c r="A51" s="96" t="s">
        <v>34</v>
      </c>
      <c r="B51" s="97">
        <v>130</v>
      </c>
      <c r="C51" s="8" t="s">
        <v>34</v>
      </c>
      <c r="D51" s="97">
        <v>158</v>
      </c>
      <c r="E51" s="8"/>
      <c r="F51" s="8"/>
      <c r="H51" s="88"/>
      <c r="J51" s="98">
        <v>237.5</v>
      </c>
      <c r="K51" s="99">
        <v>-3943.89</v>
      </c>
      <c r="L51" s="8"/>
      <c r="M51" s="8"/>
      <c r="P51" s="8"/>
    </row>
    <row r="52" spans="1:16" ht="19.5" customHeight="1" x14ac:dyDescent="0.2">
      <c r="A52" s="96" t="s">
        <v>34</v>
      </c>
      <c r="B52" s="97">
        <v>130</v>
      </c>
      <c r="C52" s="8" t="s">
        <v>34</v>
      </c>
      <c r="D52" s="97">
        <v>163</v>
      </c>
      <c r="E52" s="8"/>
      <c r="F52" s="8"/>
      <c r="H52" s="88"/>
      <c r="J52" s="98">
        <v>237</v>
      </c>
      <c r="K52" s="99">
        <v>-4435.18</v>
      </c>
      <c r="L52" s="8"/>
      <c r="M52" s="8"/>
      <c r="P52" s="8"/>
    </row>
    <row r="53" spans="1:16" ht="19.5" customHeight="1" x14ac:dyDescent="0.2">
      <c r="A53" s="96" t="s">
        <v>34</v>
      </c>
      <c r="B53" s="97">
        <v>135</v>
      </c>
      <c r="C53" s="8" t="s">
        <v>34</v>
      </c>
      <c r="D53" s="97">
        <v>140</v>
      </c>
      <c r="E53" s="8"/>
      <c r="F53" s="8"/>
      <c r="H53" s="88"/>
      <c r="J53" s="98">
        <v>236.5</v>
      </c>
      <c r="K53" s="99">
        <v>-4966.66</v>
      </c>
      <c r="L53" s="8"/>
      <c r="M53" s="8"/>
      <c r="P53" s="8"/>
    </row>
    <row r="54" spans="1:16" ht="19.5" customHeight="1" x14ac:dyDescent="0.2">
      <c r="A54" s="96" t="s">
        <v>34</v>
      </c>
      <c r="B54" s="97">
        <v>135</v>
      </c>
      <c r="C54" s="8" t="s">
        <v>34</v>
      </c>
      <c r="D54" s="97">
        <v>152</v>
      </c>
      <c r="E54" s="8"/>
      <c r="F54" s="8"/>
      <c r="H54" s="88"/>
      <c r="J54" s="98">
        <v>236</v>
      </c>
      <c r="K54" s="99">
        <v>-5681.99</v>
      </c>
      <c r="L54" s="8"/>
      <c r="M54" s="8"/>
      <c r="P54" s="8"/>
    </row>
    <row r="55" spans="1:16" ht="19.5" customHeight="1" x14ac:dyDescent="0.2">
      <c r="A55" s="96" t="s">
        <v>34</v>
      </c>
      <c r="B55" s="97">
        <v>135</v>
      </c>
      <c r="C55" s="8" t="s">
        <v>34</v>
      </c>
      <c r="D55" s="97">
        <v>153</v>
      </c>
      <c r="E55" s="8"/>
      <c r="F55" s="8"/>
      <c r="H55" s="88"/>
      <c r="J55" s="98">
        <v>235.5</v>
      </c>
      <c r="K55" s="99">
        <v>-6109.55</v>
      </c>
      <c r="L55" s="8"/>
      <c r="M55" s="8"/>
      <c r="P55" s="8"/>
    </row>
    <row r="56" spans="1:16" ht="19.5" customHeight="1" x14ac:dyDescent="0.2">
      <c r="A56" s="96" t="s">
        <v>34</v>
      </c>
      <c r="B56" s="97">
        <v>135</v>
      </c>
      <c r="C56" s="8" t="s">
        <v>34</v>
      </c>
      <c r="D56" s="97">
        <v>158</v>
      </c>
      <c r="E56" s="8"/>
      <c r="F56" s="8"/>
      <c r="H56" s="88"/>
      <c r="J56" s="98">
        <v>235</v>
      </c>
      <c r="K56" s="99">
        <v>-6533.6</v>
      </c>
      <c r="L56" s="8"/>
      <c r="M56" s="8"/>
      <c r="P56" s="8"/>
    </row>
    <row r="57" spans="1:16" ht="19.5" customHeight="1" x14ac:dyDescent="0.2">
      <c r="A57" s="96" t="s">
        <v>34</v>
      </c>
      <c r="B57" s="97">
        <v>135</v>
      </c>
      <c r="C57" s="8" t="s">
        <v>34</v>
      </c>
      <c r="D57" s="97">
        <v>163</v>
      </c>
      <c r="E57" s="8"/>
      <c r="F57" s="8"/>
      <c r="H57" s="88"/>
      <c r="J57" s="98">
        <v>234.5</v>
      </c>
      <c r="K57" s="99">
        <v>-7237.14</v>
      </c>
      <c r="L57" s="8"/>
      <c r="M57" s="8"/>
      <c r="P57" s="8"/>
    </row>
    <row r="58" spans="1:16" ht="19.5" customHeight="1" x14ac:dyDescent="0.2">
      <c r="A58" s="96" t="s">
        <v>34</v>
      </c>
      <c r="B58" s="97">
        <v>152</v>
      </c>
      <c r="C58" s="8" t="s">
        <v>34</v>
      </c>
      <c r="D58" s="97">
        <v>153</v>
      </c>
      <c r="E58" s="8"/>
      <c r="F58" s="8"/>
      <c r="H58" s="88"/>
      <c r="J58" s="98">
        <v>234</v>
      </c>
      <c r="K58" s="99">
        <v>-7958.65</v>
      </c>
      <c r="L58" s="8"/>
      <c r="M58" s="8"/>
      <c r="P58" s="8"/>
    </row>
    <row r="59" spans="1:16" ht="19.5" customHeight="1" x14ac:dyDescent="0.2">
      <c r="A59" s="96" t="s">
        <v>34</v>
      </c>
      <c r="B59" s="97">
        <v>152</v>
      </c>
      <c r="C59" s="8" t="s">
        <v>34</v>
      </c>
      <c r="D59" s="97">
        <v>158</v>
      </c>
      <c r="E59" s="8"/>
      <c r="F59" s="8"/>
      <c r="H59" s="88"/>
      <c r="J59" s="98">
        <v>233.5</v>
      </c>
      <c r="K59" s="99">
        <v>-8750.35</v>
      </c>
      <c r="L59" s="8"/>
      <c r="M59" s="8"/>
      <c r="P59" s="8"/>
    </row>
    <row r="60" spans="1:16" ht="19.5" customHeight="1" x14ac:dyDescent="0.2">
      <c r="A60" s="96" t="s">
        <v>34</v>
      </c>
      <c r="B60" s="97">
        <v>152</v>
      </c>
      <c r="C60" s="8" t="s">
        <v>34</v>
      </c>
      <c r="D60" s="97">
        <v>163</v>
      </c>
      <c r="E60" s="8"/>
      <c r="F60" s="8"/>
      <c r="H60" s="88"/>
      <c r="J60" s="98">
        <v>233</v>
      </c>
      <c r="K60" s="99">
        <v>-9445.41</v>
      </c>
      <c r="L60" s="8"/>
      <c r="M60" s="8"/>
      <c r="P60" s="8"/>
    </row>
    <row r="61" spans="1:16" ht="19.5" customHeight="1" x14ac:dyDescent="0.2">
      <c r="A61" s="96" t="s">
        <v>34</v>
      </c>
      <c r="B61" s="97">
        <v>152</v>
      </c>
      <c r="C61" s="8" t="s">
        <v>34</v>
      </c>
      <c r="D61" s="97">
        <v>168</v>
      </c>
      <c r="E61" s="8"/>
      <c r="F61" s="8"/>
      <c r="H61" s="88"/>
      <c r="J61" s="98">
        <v>232.5</v>
      </c>
      <c r="K61" s="99">
        <v>-9997.49</v>
      </c>
      <c r="L61" s="8"/>
      <c r="M61" s="8"/>
      <c r="P61" s="8"/>
    </row>
    <row r="62" spans="1:16" ht="19.5" customHeight="1" x14ac:dyDescent="0.2">
      <c r="A62" s="96" t="s">
        <v>34</v>
      </c>
      <c r="B62" s="97">
        <v>153</v>
      </c>
      <c r="C62" s="8" t="s">
        <v>34</v>
      </c>
      <c r="D62" s="97">
        <v>158</v>
      </c>
      <c r="E62" s="8"/>
      <c r="F62" s="8"/>
      <c r="H62" s="88"/>
      <c r="J62" s="98">
        <v>232</v>
      </c>
      <c r="K62" s="99">
        <v>-10469.19</v>
      </c>
      <c r="L62" s="8"/>
      <c r="M62" s="8"/>
      <c r="P62" s="8"/>
    </row>
    <row r="63" spans="1:16" ht="19.5" customHeight="1" x14ac:dyDescent="0.2">
      <c r="A63" s="96" t="s">
        <v>34</v>
      </c>
      <c r="B63" s="97">
        <v>153</v>
      </c>
      <c r="C63" s="8" t="s">
        <v>34</v>
      </c>
      <c r="D63" s="97">
        <v>163</v>
      </c>
      <c r="E63" s="8"/>
      <c r="F63" s="8"/>
      <c r="H63" s="88"/>
      <c r="J63" s="98">
        <v>231.5</v>
      </c>
      <c r="K63" s="99">
        <v>-10720.29</v>
      </c>
      <c r="L63" s="8"/>
      <c r="M63" s="8"/>
      <c r="P63" s="8"/>
    </row>
    <row r="64" spans="1:16" ht="19.5" customHeight="1" x14ac:dyDescent="0.2">
      <c r="A64" s="96" t="s">
        <v>34</v>
      </c>
      <c r="B64" s="97">
        <v>153</v>
      </c>
      <c r="C64" s="8" t="s">
        <v>34</v>
      </c>
      <c r="D64" s="97">
        <v>168</v>
      </c>
      <c r="E64" s="8"/>
      <c r="F64" s="8"/>
      <c r="H64" s="88"/>
      <c r="J64" s="98">
        <v>231</v>
      </c>
      <c r="K64" s="99">
        <v>-11150.81</v>
      </c>
      <c r="L64" s="8"/>
      <c r="M64" s="8"/>
      <c r="P64" s="8"/>
    </row>
    <row r="65" spans="1:16" ht="19.5" customHeight="1" x14ac:dyDescent="0.2">
      <c r="A65" s="100" t="s">
        <v>34</v>
      </c>
      <c r="B65" s="101">
        <v>158</v>
      </c>
      <c r="C65" s="102" t="s">
        <v>34</v>
      </c>
      <c r="D65" s="101">
        <v>163</v>
      </c>
      <c r="H65" s="88"/>
      <c r="J65" s="98">
        <v>230.5</v>
      </c>
      <c r="K65" s="99">
        <v>-11754.21</v>
      </c>
      <c r="L65" s="8"/>
      <c r="M65" s="8"/>
      <c r="P65" s="8"/>
    </row>
    <row r="66" spans="1:16" ht="19.5" customHeight="1" x14ac:dyDescent="0.2">
      <c r="H66" s="88"/>
      <c r="J66" s="98">
        <v>230</v>
      </c>
      <c r="K66" s="99">
        <v>-12676.95</v>
      </c>
      <c r="L66" s="8"/>
      <c r="M66" s="8"/>
      <c r="P66" s="8"/>
    </row>
    <row r="67" spans="1:16" ht="19.5" customHeight="1" x14ac:dyDescent="0.2">
      <c r="H67" s="88"/>
      <c r="J67" s="98">
        <v>229.5</v>
      </c>
      <c r="K67" s="99">
        <v>-13560.98</v>
      </c>
      <c r="L67" s="8"/>
      <c r="M67" s="8"/>
      <c r="P67" s="8"/>
    </row>
    <row r="68" spans="1:16" ht="19.5" customHeight="1" x14ac:dyDescent="0.2">
      <c r="H68" s="88"/>
      <c r="J68" s="98">
        <v>229</v>
      </c>
      <c r="K68" s="99">
        <v>-14184.73</v>
      </c>
      <c r="L68" s="8"/>
      <c r="M68" s="8"/>
      <c r="P68" s="8"/>
    </row>
    <row r="69" spans="1:16" ht="19.5" customHeight="1" x14ac:dyDescent="0.2">
      <c r="H69" s="88"/>
      <c r="J69" s="98">
        <v>228.5</v>
      </c>
      <c r="K69" s="99">
        <v>-14631.78</v>
      </c>
      <c r="L69" s="8"/>
      <c r="M69" s="8"/>
      <c r="P69" s="8"/>
    </row>
    <row r="70" spans="1:16" ht="19.5" customHeight="1" x14ac:dyDescent="0.2">
      <c r="H70" s="88"/>
      <c r="J70" s="98">
        <v>228</v>
      </c>
      <c r="K70" s="99">
        <v>-15243.32</v>
      </c>
      <c r="L70" s="8"/>
      <c r="M70" s="8"/>
      <c r="P70" s="8"/>
    </row>
    <row r="71" spans="1:16" ht="19.5" customHeight="1" x14ac:dyDescent="0.2">
      <c r="H71" s="88"/>
      <c r="J71" s="98">
        <v>227.5</v>
      </c>
      <c r="K71" s="99">
        <v>-15873.14</v>
      </c>
      <c r="L71" s="8"/>
      <c r="M71" s="8"/>
      <c r="P71" s="8"/>
    </row>
    <row r="72" spans="1:16" ht="19.5" customHeight="1" x14ac:dyDescent="0.2">
      <c r="H72" s="88"/>
      <c r="J72" s="98">
        <v>227</v>
      </c>
      <c r="K72" s="99">
        <v>-16627.79</v>
      </c>
      <c r="L72" s="8"/>
      <c r="M72" s="8"/>
      <c r="P72" s="8"/>
    </row>
    <row r="73" spans="1:16" ht="19.5" customHeight="1" x14ac:dyDescent="0.2">
      <c r="H73" s="88"/>
      <c r="J73" s="98">
        <v>226.5</v>
      </c>
      <c r="K73" s="99">
        <v>-17168.37</v>
      </c>
      <c r="L73" s="8"/>
      <c r="M73" s="8"/>
      <c r="P73" s="8"/>
    </row>
    <row r="74" spans="1:16" ht="19.5" customHeight="1" x14ac:dyDescent="0.2">
      <c r="H74" s="88"/>
      <c r="J74" s="98">
        <v>226</v>
      </c>
      <c r="K74" s="99">
        <v>-17191.439999999999</v>
      </c>
      <c r="L74" s="8"/>
      <c r="M74" s="8"/>
      <c r="P74" s="8"/>
    </row>
    <row r="75" spans="1:16" ht="19.5" customHeight="1" x14ac:dyDescent="0.2">
      <c r="H75" s="88"/>
      <c r="J75" s="98">
        <v>225.5</v>
      </c>
      <c r="K75" s="99">
        <v>-17742.16</v>
      </c>
      <c r="L75" s="8"/>
      <c r="M75" s="8"/>
      <c r="P75" s="8"/>
    </row>
    <row r="76" spans="1:16" ht="19.5" customHeight="1" x14ac:dyDescent="0.2">
      <c r="H76" s="88"/>
      <c r="J76" s="98">
        <v>225</v>
      </c>
      <c r="K76" s="99">
        <v>-17976.740000000002</v>
      </c>
      <c r="L76" s="8"/>
      <c r="M76" s="8"/>
      <c r="P76" s="8"/>
    </row>
    <row r="77" spans="1:16" ht="19.5" customHeight="1" x14ac:dyDescent="0.2">
      <c r="H77" s="88"/>
      <c r="J77" s="98">
        <v>224.5</v>
      </c>
      <c r="K77" s="99">
        <v>-18957.099999999999</v>
      </c>
      <c r="L77" s="8"/>
      <c r="M77" s="8"/>
      <c r="P77" s="8"/>
    </row>
    <row r="78" spans="1:16" ht="19.5" customHeight="1" x14ac:dyDescent="0.2">
      <c r="H78" s="88"/>
      <c r="J78" s="98">
        <v>224</v>
      </c>
      <c r="K78" s="99">
        <v>-19280.27</v>
      </c>
      <c r="L78" s="8"/>
      <c r="M78" s="8"/>
      <c r="P78" s="8"/>
    </row>
    <row r="79" spans="1:16" ht="19.5" customHeight="1" x14ac:dyDescent="0.2">
      <c r="H79" s="88"/>
      <c r="J79" s="98">
        <v>223.5</v>
      </c>
      <c r="K79" s="99">
        <v>-19713.43</v>
      </c>
      <c r="L79" s="8"/>
      <c r="M79" s="8"/>
      <c r="P79" s="8"/>
    </row>
    <row r="80" spans="1:16" ht="19.5" customHeight="1" x14ac:dyDescent="0.2">
      <c r="H80" s="88"/>
      <c r="J80" s="98">
        <v>223</v>
      </c>
      <c r="K80" s="99">
        <v>-19896.68</v>
      </c>
      <c r="L80" s="8"/>
      <c r="M80" s="8"/>
      <c r="P80" s="8"/>
    </row>
    <row r="81" spans="8:16" ht="19.5" customHeight="1" x14ac:dyDescent="0.2">
      <c r="H81" s="88"/>
      <c r="J81" s="98">
        <v>222.5</v>
      </c>
      <c r="K81" s="99">
        <v>-20143.07</v>
      </c>
      <c r="L81" s="8"/>
      <c r="M81" s="8"/>
      <c r="P81" s="8"/>
    </row>
    <row r="82" spans="8:16" ht="19.5" customHeight="1" x14ac:dyDescent="0.2">
      <c r="H82" s="88"/>
      <c r="J82" s="98">
        <v>222</v>
      </c>
      <c r="K82" s="99">
        <v>-20600.169999999998</v>
      </c>
      <c r="L82" s="8"/>
      <c r="M82" s="8"/>
      <c r="P82" s="8"/>
    </row>
    <row r="83" spans="8:16" ht="19.5" customHeight="1" x14ac:dyDescent="0.2">
      <c r="H83" s="88"/>
      <c r="J83" s="98">
        <v>221.5</v>
      </c>
      <c r="K83" s="99">
        <v>-20656.2</v>
      </c>
      <c r="L83" s="8"/>
      <c r="M83" s="8"/>
      <c r="P83" s="8"/>
    </row>
    <row r="84" spans="8:16" ht="19.5" customHeight="1" x14ac:dyDescent="0.2">
      <c r="H84" s="88"/>
      <c r="J84" s="98">
        <v>221</v>
      </c>
      <c r="K84" s="99">
        <v>-20541.98</v>
      </c>
      <c r="L84" s="8"/>
      <c r="M84" s="8"/>
      <c r="P84" s="8"/>
    </row>
    <row r="85" spans="8:16" ht="19.5" customHeight="1" x14ac:dyDescent="0.2">
      <c r="H85" s="88"/>
      <c r="J85" s="98">
        <v>220.5</v>
      </c>
      <c r="K85" s="99">
        <v>-20561.3</v>
      </c>
      <c r="L85" s="8"/>
      <c r="M85" s="8"/>
      <c r="P85" s="8"/>
    </row>
    <row r="86" spans="8:16" ht="19.5" customHeight="1" x14ac:dyDescent="0.2">
      <c r="H86" s="88"/>
      <c r="J86" s="98">
        <v>220</v>
      </c>
      <c r="K86" s="99">
        <v>-20503.189999999999</v>
      </c>
      <c r="L86" s="8"/>
      <c r="M86" s="8"/>
      <c r="P86" s="8"/>
    </row>
    <row r="87" spans="8:16" ht="19.5" customHeight="1" x14ac:dyDescent="0.2">
      <c r="H87" s="88"/>
      <c r="J87" s="98">
        <v>219.5</v>
      </c>
      <c r="K87" s="99">
        <v>-20886.310000000001</v>
      </c>
      <c r="L87" s="8"/>
      <c r="M87" s="8"/>
      <c r="P87" s="8"/>
    </row>
    <row r="88" spans="8:16" ht="19.5" customHeight="1" x14ac:dyDescent="0.2">
      <c r="H88" s="88"/>
      <c r="J88" s="98">
        <v>219</v>
      </c>
      <c r="K88" s="99">
        <v>-20830.36</v>
      </c>
      <c r="L88" s="8"/>
      <c r="M88" s="8"/>
      <c r="P88" s="8"/>
    </row>
    <row r="89" spans="8:16" ht="19.5" customHeight="1" x14ac:dyDescent="0.2">
      <c r="H89" s="88"/>
      <c r="J89" s="98">
        <v>218.5</v>
      </c>
      <c r="K89" s="99">
        <v>-20784.939999999999</v>
      </c>
      <c r="L89" s="8"/>
      <c r="M89" s="8"/>
      <c r="P89" s="8"/>
    </row>
    <row r="90" spans="8:16" ht="19.5" customHeight="1" x14ac:dyDescent="0.2">
      <c r="H90" s="88"/>
      <c r="J90" s="98">
        <v>218</v>
      </c>
      <c r="K90" s="99">
        <v>-20873.3</v>
      </c>
      <c r="L90" s="8"/>
      <c r="M90" s="8"/>
      <c r="P90" s="8"/>
    </row>
    <row r="91" spans="8:16" ht="19.5" customHeight="1" x14ac:dyDescent="0.2">
      <c r="H91" s="88"/>
      <c r="J91" s="98">
        <v>217.5</v>
      </c>
      <c r="K91" s="99">
        <v>-20724.759999999998</v>
      </c>
      <c r="L91" s="8"/>
      <c r="M91" s="8"/>
      <c r="P91" s="8"/>
    </row>
    <row r="92" spans="8:16" ht="19.5" customHeight="1" x14ac:dyDescent="0.2">
      <c r="H92" s="88"/>
      <c r="J92" s="98">
        <v>217</v>
      </c>
      <c r="K92" s="99">
        <v>-20597.060000000001</v>
      </c>
      <c r="L92" s="8"/>
      <c r="M92" s="8"/>
      <c r="P92" s="8"/>
    </row>
    <row r="93" spans="8:16" ht="19.5" customHeight="1" x14ac:dyDescent="0.2">
      <c r="H93" s="88"/>
      <c r="J93" s="98">
        <v>216.5</v>
      </c>
      <c r="K93" s="99">
        <v>-20580.45</v>
      </c>
      <c r="L93" s="8"/>
      <c r="M93" s="8"/>
      <c r="P93" s="8"/>
    </row>
    <row r="94" spans="8:16" ht="19.5" customHeight="1" x14ac:dyDescent="0.2">
      <c r="H94" s="88"/>
      <c r="J94" s="98">
        <v>216</v>
      </c>
      <c r="K94" s="99">
        <v>-20775.28</v>
      </c>
      <c r="L94" s="8"/>
      <c r="M94" s="8"/>
      <c r="P94" s="8"/>
    </row>
    <row r="95" spans="8:16" ht="19.5" customHeight="1" x14ac:dyDescent="0.2">
      <c r="H95" s="88"/>
      <c r="J95" s="98">
        <v>215.5</v>
      </c>
      <c r="K95" s="99">
        <v>-21070.04</v>
      </c>
      <c r="L95" s="8"/>
      <c r="M95" s="8"/>
      <c r="P95" s="8"/>
    </row>
    <row r="96" spans="8:16" ht="19.5" customHeight="1" x14ac:dyDescent="0.2">
      <c r="H96" s="88"/>
      <c r="J96" s="98">
        <v>215</v>
      </c>
      <c r="K96" s="99">
        <v>-21077.7</v>
      </c>
      <c r="L96" s="8"/>
      <c r="M96" s="8"/>
      <c r="P96" s="8"/>
    </row>
    <row r="97" spans="8:16" ht="19.5" customHeight="1" x14ac:dyDescent="0.2">
      <c r="H97" s="88"/>
      <c r="J97" s="98">
        <v>214.5</v>
      </c>
      <c r="K97" s="99">
        <v>-20916.080000000002</v>
      </c>
      <c r="L97" s="8"/>
      <c r="M97" s="8"/>
      <c r="P97" s="8"/>
    </row>
    <row r="98" spans="8:16" ht="19.5" customHeight="1" x14ac:dyDescent="0.2">
      <c r="H98" s="88"/>
      <c r="J98" s="98">
        <v>214</v>
      </c>
      <c r="K98" s="99">
        <v>-20503.349999999999</v>
      </c>
      <c r="L98" s="8"/>
      <c r="M98" s="8"/>
      <c r="P98" s="8"/>
    </row>
    <row r="99" spans="8:16" ht="19.5" customHeight="1" x14ac:dyDescent="0.2">
      <c r="H99" s="88"/>
      <c r="J99" s="98">
        <v>213.5</v>
      </c>
      <c r="K99" s="99">
        <v>-20356.73</v>
      </c>
      <c r="L99" s="8"/>
      <c r="M99" s="8"/>
      <c r="P99" s="8"/>
    </row>
    <row r="100" spans="8:16" ht="19.5" customHeight="1" x14ac:dyDescent="0.2">
      <c r="H100" s="88"/>
      <c r="J100" s="98">
        <v>213</v>
      </c>
      <c r="K100" s="99">
        <v>-20518.2</v>
      </c>
      <c r="L100" s="8"/>
      <c r="M100" s="8"/>
      <c r="P100" s="8"/>
    </row>
    <row r="101" spans="8:16" ht="19.5" customHeight="1" x14ac:dyDescent="0.2">
      <c r="H101" s="88"/>
      <c r="J101" s="98">
        <v>212.5</v>
      </c>
      <c r="K101" s="99">
        <v>-20897.96</v>
      </c>
      <c r="L101" s="8"/>
      <c r="M101" s="8"/>
      <c r="P101" s="8"/>
    </row>
    <row r="102" spans="8:16" ht="19.5" customHeight="1" x14ac:dyDescent="0.2">
      <c r="H102" s="88"/>
      <c r="J102" s="98">
        <v>212</v>
      </c>
      <c r="K102" s="99">
        <v>-21479.73</v>
      </c>
      <c r="L102" s="8"/>
      <c r="M102" s="8"/>
      <c r="P102" s="8"/>
    </row>
    <row r="103" spans="8:16" ht="19.5" customHeight="1" x14ac:dyDescent="0.2">
      <c r="H103" s="88"/>
      <c r="J103" s="98">
        <v>211.5</v>
      </c>
      <c r="K103" s="99">
        <v>-21875.37</v>
      </c>
      <c r="L103" s="8"/>
      <c r="M103" s="8"/>
      <c r="P103" s="8"/>
    </row>
    <row r="104" spans="8:16" ht="19.5" customHeight="1" x14ac:dyDescent="0.2">
      <c r="H104" s="88"/>
      <c r="J104" s="98">
        <v>211</v>
      </c>
      <c r="K104" s="99">
        <v>-22356.02</v>
      </c>
      <c r="L104" s="8"/>
      <c r="M104" s="8"/>
      <c r="P104" s="8"/>
    </row>
    <row r="105" spans="8:16" ht="19.5" customHeight="1" x14ac:dyDescent="0.2">
      <c r="H105" s="88"/>
      <c r="J105" s="98">
        <v>210.5</v>
      </c>
      <c r="K105" s="99">
        <v>-22473.66</v>
      </c>
      <c r="L105" s="8"/>
      <c r="M105" s="8"/>
      <c r="P105" s="8"/>
    </row>
    <row r="106" spans="8:16" ht="19.5" customHeight="1" x14ac:dyDescent="0.2">
      <c r="H106" s="88"/>
      <c r="J106" s="98">
        <v>210</v>
      </c>
      <c r="K106" s="99">
        <v>-22764.59</v>
      </c>
      <c r="L106" s="8"/>
      <c r="M106" s="8"/>
      <c r="P106" s="8"/>
    </row>
    <row r="107" spans="8:16" ht="19.5" customHeight="1" x14ac:dyDescent="0.2">
      <c r="H107" s="88"/>
      <c r="J107" s="98">
        <v>209.5</v>
      </c>
      <c r="K107" s="99">
        <v>-22745.35</v>
      </c>
      <c r="L107" s="8"/>
      <c r="M107" s="8"/>
      <c r="P107" s="8"/>
    </row>
    <row r="108" spans="8:16" ht="19.5" customHeight="1" x14ac:dyDescent="0.2">
      <c r="H108" s="88"/>
      <c r="J108" s="98">
        <v>209</v>
      </c>
      <c r="K108" s="99">
        <v>-23009.7</v>
      </c>
      <c r="L108" s="8"/>
      <c r="M108" s="8"/>
      <c r="P108" s="8"/>
    </row>
    <row r="109" spans="8:16" ht="19.5" customHeight="1" x14ac:dyDescent="0.2">
      <c r="H109" s="88"/>
      <c r="J109" s="98">
        <v>208.5</v>
      </c>
      <c r="K109" s="99">
        <v>-23235.81</v>
      </c>
      <c r="L109" s="8"/>
      <c r="M109" s="8"/>
      <c r="P109" s="8"/>
    </row>
    <row r="110" spans="8:16" ht="19.5" customHeight="1" x14ac:dyDescent="0.2">
      <c r="H110" s="88"/>
      <c r="J110" s="98">
        <v>208</v>
      </c>
      <c r="K110" s="99">
        <v>-23570.400000000001</v>
      </c>
      <c r="L110" s="8"/>
      <c r="M110" s="8"/>
      <c r="P110" s="8"/>
    </row>
    <row r="111" spans="8:16" ht="19.5" customHeight="1" x14ac:dyDescent="0.2">
      <c r="H111" s="88"/>
      <c r="J111" s="98">
        <v>207.5</v>
      </c>
      <c r="K111" s="99">
        <v>-23935.95</v>
      </c>
      <c r="L111" s="8"/>
      <c r="M111" s="8"/>
      <c r="P111" s="8"/>
    </row>
    <row r="112" spans="8:16" ht="19.5" customHeight="1" x14ac:dyDescent="0.2">
      <c r="H112" s="88"/>
      <c r="J112" s="98">
        <v>207</v>
      </c>
      <c r="K112" s="99">
        <v>-24087.84</v>
      </c>
      <c r="L112" s="8"/>
      <c r="M112" s="8"/>
      <c r="P112" s="8"/>
    </row>
    <row r="113" spans="8:16" ht="19.5" customHeight="1" x14ac:dyDescent="0.2">
      <c r="H113" s="88"/>
      <c r="J113" s="98">
        <v>206.5</v>
      </c>
      <c r="K113" s="99">
        <v>-23979.05</v>
      </c>
      <c r="L113" s="8"/>
      <c r="M113" s="8"/>
      <c r="P113" s="8"/>
    </row>
    <row r="114" spans="8:16" ht="19.5" customHeight="1" x14ac:dyDescent="0.2">
      <c r="H114" s="88"/>
      <c r="J114" s="98">
        <v>206</v>
      </c>
      <c r="K114" s="99">
        <v>-23676.63</v>
      </c>
      <c r="L114" s="8"/>
      <c r="M114" s="8"/>
      <c r="P114" s="8"/>
    </row>
    <row r="115" spans="8:16" ht="19.5" customHeight="1" x14ac:dyDescent="0.2">
      <c r="H115" s="88"/>
      <c r="J115" s="98">
        <v>205.5</v>
      </c>
      <c r="K115" s="99">
        <v>-22652.61</v>
      </c>
      <c r="L115" s="8"/>
      <c r="M115" s="8"/>
      <c r="P115" s="8"/>
    </row>
    <row r="116" spans="8:16" ht="19.5" customHeight="1" x14ac:dyDescent="0.2">
      <c r="H116" s="88"/>
      <c r="J116" s="98">
        <v>205</v>
      </c>
      <c r="K116" s="99">
        <v>-21853.9</v>
      </c>
      <c r="L116" s="8"/>
      <c r="M116" s="8"/>
      <c r="P116" s="8"/>
    </row>
    <row r="117" spans="8:16" ht="19.5" customHeight="1" x14ac:dyDescent="0.2">
      <c r="H117" s="88"/>
      <c r="J117" s="98">
        <v>204.5</v>
      </c>
      <c r="K117" s="99">
        <v>-20943.13</v>
      </c>
      <c r="L117" s="8"/>
      <c r="M117" s="8"/>
      <c r="P117" s="8"/>
    </row>
    <row r="118" spans="8:16" ht="19.5" customHeight="1" x14ac:dyDescent="0.2">
      <c r="H118" s="88"/>
      <c r="J118" s="98">
        <v>204</v>
      </c>
      <c r="K118" s="99">
        <v>-20008.18</v>
      </c>
      <c r="L118" s="8"/>
      <c r="M118" s="8"/>
      <c r="P118" s="8"/>
    </row>
    <row r="119" spans="8:16" ht="19.5" customHeight="1" x14ac:dyDescent="0.2">
      <c r="H119" s="88"/>
      <c r="J119" s="98">
        <v>203.5</v>
      </c>
      <c r="K119" s="99">
        <v>-18809.439999999999</v>
      </c>
      <c r="L119" s="8"/>
      <c r="M119" s="8"/>
      <c r="P119" s="8"/>
    </row>
    <row r="120" spans="8:16" ht="19.5" customHeight="1" x14ac:dyDescent="0.2">
      <c r="H120" s="88"/>
      <c r="J120" s="98">
        <v>203</v>
      </c>
      <c r="K120" s="99">
        <v>-17185.13</v>
      </c>
      <c r="L120" s="8"/>
      <c r="M120" s="8"/>
      <c r="P120" s="8"/>
    </row>
    <row r="121" spans="8:16" ht="19.5" customHeight="1" x14ac:dyDescent="0.2">
      <c r="H121" s="88"/>
      <c r="J121" s="98">
        <v>202.5</v>
      </c>
      <c r="K121" s="99">
        <v>-15434.15</v>
      </c>
      <c r="L121" s="8"/>
      <c r="M121" s="8"/>
      <c r="P121" s="8"/>
    </row>
    <row r="122" spans="8:16" ht="19.5" customHeight="1" x14ac:dyDescent="0.2">
      <c r="H122" s="88"/>
      <c r="J122" s="98">
        <v>202</v>
      </c>
      <c r="K122" s="99">
        <v>-13764.11</v>
      </c>
      <c r="L122" s="8"/>
      <c r="M122" s="8"/>
      <c r="P122" s="8"/>
    </row>
    <row r="123" spans="8:16" ht="19.5" customHeight="1" x14ac:dyDescent="0.2">
      <c r="H123" s="88"/>
      <c r="J123" s="98">
        <v>201.5</v>
      </c>
      <c r="K123" s="99">
        <v>-12229.75</v>
      </c>
      <c r="L123" s="8"/>
      <c r="M123" s="8"/>
      <c r="P123" s="8"/>
    </row>
    <row r="124" spans="8:16" ht="19.5" customHeight="1" x14ac:dyDescent="0.2">
      <c r="H124" s="88"/>
      <c r="J124" s="98">
        <v>201</v>
      </c>
      <c r="K124" s="99">
        <v>-10003.23</v>
      </c>
      <c r="L124" s="8"/>
      <c r="M124" s="8"/>
      <c r="P124" s="8"/>
    </row>
    <row r="125" spans="8:16" ht="19.5" customHeight="1" x14ac:dyDescent="0.2">
      <c r="H125" s="88"/>
      <c r="J125" s="98">
        <v>200.5</v>
      </c>
      <c r="K125" s="99">
        <v>-7918.59</v>
      </c>
      <c r="L125" s="8"/>
      <c r="M125" s="8"/>
      <c r="P125" s="8"/>
    </row>
    <row r="126" spans="8:16" ht="19.5" customHeight="1" x14ac:dyDescent="0.2">
      <c r="H126" s="88"/>
      <c r="J126" s="98">
        <v>200</v>
      </c>
      <c r="K126" s="99">
        <v>-5108.05</v>
      </c>
      <c r="L126" s="8"/>
      <c r="M126" s="8"/>
      <c r="P126" s="8"/>
    </row>
    <row r="127" spans="8:16" ht="19.5" customHeight="1" x14ac:dyDescent="0.2">
      <c r="H127" s="88"/>
      <c r="J127" s="98">
        <v>199.5</v>
      </c>
      <c r="K127" s="99">
        <v>-2588.64</v>
      </c>
      <c r="L127" s="8"/>
      <c r="M127" s="8"/>
      <c r="P127" s="8"/>
    </row>
    <row r="128" spans="8:16" ht="19.5" customHeight="1" x14ac:dyDescent="0.2">
      <c r="H128" s="88"/>
      <c r="J128" s="98">
        <v>199</v>
      </c>
      <c r="K128" s="99">
        <v>995.8</v>
      </c>
      <c r="L128" s="8"/>
      <c r="M128" s="8"/>
      <c r="P128" s="8"/>
    </row>
    <row r="129" spans="8:16" ht="19.5" customHeight="1" x14ac:dyDescent="0.2">
      <c r="H129" s="88"/>
      <c r="J129" s="98">
        <v>198.5</v>
      </c>
      <c r="K129" s="99">
        <v>4366.29</v>
      </c>
      <c r="L129" s="8"/>
      <c r="M129" s="8"/>
      <c r="P129" s="8"/>
    </row>
    <row r="130" spans="8:16" ht="19.5" customHeight="1" x14ac:dyDescent="0.2">
      <c r="H130" s="88"/>
      <c r="J130" s="98">
        <v>198</v>
      </c>
      <c r="K130" s="99">
        <v>7875.45</v>
      </c>
      <c r="L130" s="8"/>
      <c r="M130" s="8"/>
      <c r="P130" s="8"/>
    </row>
    <row r="131" spans="8:16" ht="19.5" customHeight="1" x14ac:dyDescent="0.2">
      <c r="H131" s="88"/>
      <c r="J131" s="98">
        <v>197.5</v>
      </c>
      <c r="K131" s="99">
        <v>11067.08</v>
      </c>
      <c r="L131" s="8"/>
      <c r="M131" s="8"/>
      <c r="P131" s="8"/>
    </row>
    <row r="132" spans="8:16" ht="19.5" customHeight="1" x14ac:dyDescent="0.2">
      <c r="H132" s="88"/>
      <c r="J132" s="98">
        <v>197</v>
      </c>
      <c r="K132" s="99">
        <v>13997.32</v>
      </c>
      <c r="L132" s="8"/>
      <c r="M132" s="8"/>
      <c r="P132" s="8"/>
    </row>
    <row r="133" spans="8:16" ht="19.5" customHeight="1" x14ac:dyDescent="0.2">
      <c r="H133" s="88"/>
      <c r="J133" s="98">
        <v>196.5</v>
      </c>
      <c r="K133" s="99">
        <v>17746.310000000001</v>
      </c>
      <c r="L133" s="8"/>
      <c r="M133" s="8"/>
      <c r="P133" s="8"/>
    </row>
    <row r="134" spans="8:16" ht="19.5" customHeight="1" x14ac:dyDescent="0.2">
      <c r="H134" s="88"/>
      <c r="J134" s="98">
        <v>196</v>
      </c>
      <c r="K134" s="99">
        <v>20989.5</v>
      </c>
      <c r="L134" s="8"/>
      <c r="M134" s="8"/>
      <c r="P134" s="8"/>
    </row>
    <row r="135" spans="8:16" ht="19.5" customHeight="1" x14ac:dyDescent="0.2">
      <c r="H135" s="88"/>
      <c r="J135" s="98">
        <v>195.5</v>
      </c>
      <c r="K135" s="99">
        <v>24409.57</v>
      </c>
      <c r="L135" s="8"/>
      <c r="M135" s="8"/>
      <c r="P135" s="8"/>
    </row>
    <row r="136" spans="8:16" ht="19.5" customHeight="1" x14ac:dyDescent="0.2">
      <c r="H136" s="88"/>
      <c r="J136" s="98">
        <v>195</v>
      </c>
      <c r="K136" s="99">
        <v>27090.87</v>
      </c>
      <c r="L136" s="8"/>
      <c r="M136" s="8"/>
      <c r="P136" s="8"/>
    </row>
    <row r="137" spans="8:16" ht="19.5" customHeight="1" x14ac:dyDescent="0.2">
      <c r="H137" s="88"/>
      <c r="J137" s="98">
        <v>194.5</v>
      </c>
      <c r="K137" s="99">
        <v>29952.79</v>
      </c>
      <c r="L137" s="8"/>
      <c r="M137" s="8"/>
      <c r="P137" s="8"/>
    </row>
    <row r="138" spans="8:16" ht="19.5" customHeight="1" x14ac:dyDescent="0.2">
      <c r="H138" s="88"/>
      <c r="J138" s="98">
        <v>194</v>
      </c>
      <c r="K138" s="99">
        <v>32833.699999999997</v>
      </c>
      <c r="L138" s="8"/>
      <c r="M138" s="8"/>
      <c r="P138" s="8"/>
    </row>
    <row r="139" spans="8:16" ht="19.5" customHeight="1" x14ac:dyDescent="0.2">
      <c r="H139" s="88"/>
      <c r="J139" s="98">
        <v>193.5</v>
      </c>
      <c r="K139" s="99">
        <v>33488.82</v>
      </c>
      <c r="L139" s="8"/>
      <c r="M139" s="8"/>
      <c r="P139" s="8"/>
    </row>
    <row r="140" spans="8:16" ht="19.5" customHeight="1" x14ac:dyDescent="0.2">
      <c r="H140" s="88"/>
      <c r="J140" s="98">
        <v>193</v>
      </c>
      <c r="K140" s="99">
        <v>33508.22</v>
      </c>
      <c r="L140" s="8"/>
      <c r="M140" s="8"/>
      <c r="P140" s="8"/>
    </row>
    <row r="141" spans="8:16" ht="19.5" customHeight="1" x14ac:dyDescent="0.2">
      <c r="H141" s="88"/>
      <c r="J141" s="98">
        <v>192.5</v>
      </c>
      <c r="K141" s="99">
        <v>33937.94</v>
      </c>
      <c r="L141" s="8"/>
      <c r="M141" s="8"/>
      <c r="P141" s="8"/>
    </row>
    <row r="142" spans="8:16" ht="19.5" customHeight="1" x14ac:dyDescent="0.2">
      <c r="H142" s="88"/>
      <c r="J142" s="98">
        <v>192</v>
      </c>
      <c r="K142" s="99">
        <v>35703.85</v>
      </c>
      <c r="L142" s="8"/>
      <c r="M142" s="8"/>
      <c r="P142" s="8"/>
    </row>
    <row r="143" spans="8:16" ht="19.5" customHeight="1" x14ac:dyDescent="0.2">
      <c r="H143" s="88"/>
      <c r="J143" s="98">
        <v>191.5</v>
      </c>
      <c r="K143" s="99">
        <v>42187.6</v>
      </c>
      <c r="L143" s="8"/>
      <c r="M143" s="8"/>
      <c r="P143" s="8"/>
    </row>
    <row r="144" spans="8:16" ht="19.5" customHeight="1" x14ac:dyDescent="0.2">
      <c r="H144" s="88"/>
      <c r="J144" s="98">
        <v>191</v>
      </c>
      <c r="K144" s="99">
        <v>38275.72</v>
      </c>
      <c r="L144" s="8"/>
      <c r="M144" s="8"/>
      <c r="P144" s="8"/>
    </row>
    <row r="145" spans="8:16" ht="19.5" customHeight="1" x14ac:dyDescent="0.2">
      <c r="H145" s="88"/>
      <c r="J145" s="98">
        <v>190.5</v>
      </c>
      <c r="K145" s="99">
        <v>27594.42</v>
      </c>
      <c r="L145" s="8"/>
      <c r="M145" s="8"/>
      <c r="P145" s="8"/>
    </row>
    <row r="146" spans="8:16" ht="19.5" customHeight="1" x14ac:dyDescent="0.2">
      <c r="H146" s="88"/>
      <c r="J146" s="103">
        <v>190</v>
      </c>
      <c r="K146" s="104">
        <v>29106.03</v>
      </c>
      <c r="L146" s="8"/>
      <c r="M146" s="8"/>
      <c r="P146" s="8"/>
    </row>
    <row r="147" spans="8:16" ht="19.5" customHeight="1" x14ac:dyDescent="0.2">
      <c r="H147" s="88"/>
      <c r="J147" s="105"/>
      <c r="K147" s="105"/>
      <c r="L147" s="8"/>
      <c r="M147" s="8"/>
      <c r="N147" s="8"/>
      <c r="O147" s="8"/>
      <c r="P147" s="8"/>
    </row>
    <row r="148" spans="8:16" ht="19.5" customHeight="1" x14ac:dyDescent="0.2">
      <c r="H148" s="88"/>
      <c r="J148" s="105"/>
      <c r="K148" s="105"/>
      <c r="L148" s="8"/>
      <c r="M148" s="8"/>
      <c r="N148" s="8"/>
      <c r="O148" s="8"/>
      <c r="P148" s="8"/>
    </row>
    <row r="149" spans="8:16" ht="19.5" customHeight="1" x14ac:dyDescent="0.2">
      <c r="H149" s="88"/>
      <c r="J149" s="105"/>
      <c r="K149" s="105"/>
      <c r="L149" s="8"/>
      <c r="M149" s="8"/>
      <c r="N149" s="8"/>
      <c r="O149" s="8"/>
      <c r="P149" s="8"/>
    </row>
    <row r="150" spans="8:16" ht="19.5" customHeight="1" x14ac:dyDescent="0.2">
      <c r="H150" s="88"/>
      <c r="J150" s="105"/>
      <c r="K150" s="105"/>
      <c r="L150" s="8"/>
      <c r="M150" s="8"/>
      <c r="N150" s="8"/>
      <c r="O150" s="8"/>
      <c r="P150" s="8"/>
    </row>
    <row r="151" spans="8:16" ht="19.5" customHeight="1" x14ac:dyDescent="0.2">
      <c r="H151" s="88"/>
      <c r="J151" s="105"/>
      <c r="K151" s="105"/>
      <c r="L151" s="8"/>
      <c r="M151" s="8"/>
      <c r="N151" s="8"/>
      <c r="O151" s="8"/>
      <c r="P151" s="8"/>
    </row>
    <row r="152" spans="8:16" ht="19.5" customHeight="1" x14ac:dyDescent="0.2">
      <c r="H152" s="88"/>
      <c r="J152" s="105"/>
      <c r="K152" s="105"/>
      <c r="L152" s="8"/>
      <c r="M152" s="8"/>
      <c r="N152" s="8"/>
      <c r="O152" s="8"/>
      <c r="P152" s="8"/>
    </row>
    <row r="153" spans="8:16" ht="19.5" customHeight="1" x14ac:dyDescent="0.2">
      <c r="H153" s="88"/>
      <c r="J153" s="105"/>
      <c r="K153" s="105"/>
      <c r="L153" s="8"/>
      <c r="M153" s="8"/>
      <c r="N153" s="8"/>
      <c r="O153" s="8"/>
      <c r="P153" s="8"/>
    </row>
    <row r="154" spans="8:16" ht="19.5" customHeight="1" x14ac:dyDescent="0.2">
      <c r="H154" s="88"/>
      <c r="J154" s="105"/>
      <c r="K154" s="105"/>
      <c r="L154" s="8"/>
      <c r="M154" s="8"/>
      <c r="N154" s="8"/>
      <c r="O154" s="8"/>
      <c r="P154" s="8"/>
    </row>
    <row r="155" spans="8:16" ht="19.5" customHeight="1" x14ac:dyDescent="0.2">
      <c r="H155" s="88"/>
      <c r="J155" s="105"/>
      <c r="K155" s="105"/>
      <c r="L155" s="8"/>
      <c r="M155" s="8"/>
      <c r="N155" s="8"/>
      <c r="O155" s="8"/>
      <c r="P155" s="8"/>
    </row>
    <row r="156" spans="8:16" ht="19.5" customHeight="1" x14ac:dyDescent="0.2">
      <c r="H156" s="88"/>
      <c r="J156" s="105"/>
      <c r="K156" s="105"/>
      <c r="L156" s="8"/>
      <c r="M156" s="8"/>
      <c r="N156" s="8"/>
      <c r="O156" s="8"/>
      <c r="P156" s="8"/>
    </row>
    <row r="157" spans="8:16" ht="19.5" customHeight="1" x14ac:dyDescent="0.2">
      <c r="H157" s="88"/>
      <c r="J157" s="105"/>
      <c r="K157" s="105"/>
      <c r="L157" s="8"/>
      <c r="M157" s="8"/>
      <c r="N157" s="8"/>
      <c r="O157" s="8"/>
      <c r="P157" s="8"/>
    </row>
    <row r="158" spans="8:16" ht="19.5" customHeight="1" x14ac:dyDescent="0.2">
      <c r="H158" s="88"/>
      <c r="J158" s="105"/>
      <c r="K158" s="105"/>
      <c r="L158" s="8"/>
      <c r="M158" s="8"/>
      <c r="N158" s="8"/>
      <c r="O158" s="8"/>
      <c r="P158" s="8"/>
    </row>
    <row r="159" spans="8:16" ht="19.5" customHeight="1" x14ac:dyDescent="0.2">
      <c r="H159" s="88"/>
      <c r="J159" s="105"/>
      <c r="K159" s="105"/>
      <c r="L159" s="8"/>
      <c r="M159" s="8"/>
      <c r="N159" s="8"/>
      <c r="O159" s="8"/>
      <c r="P159" s="8"/>
    </row>
    <row r="160" spans="8:16" ht="19.5" customHeight="1" x14ac:dyDescent="0.2">
      <c r="H160" s="88"/>
      <c r="J160" s="105"/>
      <c r="K160" s="105"/>
      <c r="L160" s="8"/>
      <c r="M160" s="8"/>
      <c r="N160" s="8"/>
      <c r="O160" s="8"/>
      <c r="P160" s="8"/>
    </row>
    <row r="161" spans="8:16" ht="19.5" customHeight="1" x14ac:dyDescent="0.2">
      <c r="H161" s="88"/>
      <c r="J161" s="105"/>
      <c r="K161" s="105"/>
      <c r="L161" s="8"/>
      <c r="M161" s="8"/>
      <c r="N161" s="8"/>
      <c r="O161" s="8"/>
      <c r="P161" s="8"/>
    </row>
    <row r="162" spans="8:16" ht="19.5" customHeight="1" x14ac:dyDescent="0.2">
      <c r="H162" s="88"/>
      <c r="J162" s="105"/>
      <c r="K162" s="105"/>
      <c r="L162" s="8"/>
      <c r="M162" s="8"/>
      <c r="N162" s="8"/>
      <c r="O162" s="8"/>
      <c r="P162" s="8"/>
    </row>
    <row r="163" spans="8:16" ht="19.5" customHeight="1" x14ac:dyDescent="0.2">
      <c r="H163" s="88"/>
      <c r="J163" s="105"/>
      <c r="K163" s="105"/>
      <c r="L163" s="8"/>
      <c r="M163" s="8"/>
      <c r="N163" s="8"/>
      <c r="O163" s="8"/>
      <c r="P163" s="8"/>
    </row>
    <row r="164" spans="8:16" ht="19.5" customHeight="1" x14ac:dyDescent="0.2">
      <c r="H164" s="88"/>
      <c r="J164" s="105"/>
      <c r="K164" s="105"/>
      <c r="L164" s="8"/>
      <c r="M164" s="8"/>
      <c r="N164" s="8"/>
      <c r="O164" s="8"/>
      <c r="P164" s="8"/>
    </row>
    <row r="165" spans="8:16" ht="19.5" customHeight="1" x14ac:dyDescent="0.2">
      <c r="H165" s="88"/>
      <c r="J165" s="105"/>
      <c r="K165" s="105"/>
      <c r="L165" s="8"/>
      <c r="M165" s="8"/>
      <c r="N165" s="8"/>
      <c r="O165" s="8"/>
      <c r="P165" s="8"/>
    </row>
    <row r="166" spans="8:16" ht="19.5" customHeight="1" x14ac:dyDescent="0.2">
      <c r="H166" s="88"/>
      <c r="J166" s="105"/>
      <c r="K166" s="105"/>
      <c r="L166" s="8"/>
      <c r="M166" s="8"/>
      <c r="N166" s="8"/>
      <c r="O166" s="8"/>
      <c r="P166" s="8"/>
    </row>
    <row r="167" spans="8:16" ht="19.5" customHeight="1" x14ac:dyDescent="0.2">
      <c r="H167" s="88"/>
      <c r="J167" s="105"/>
      <c r="K167" s="105"/>
      <c r="L167" s="8"/>
      <c r="M167" s="8"/>
      <c r="N167" s="8"/>
      <c r="O167" s="8"/>
      <c r="P167" s="8"/>
    </row>
    <row r="168" spans="8:16" ht="19.5" customHeight="1" x14ac:dyDescent="0.2">
      <c r="H168" s="88"/>
      <c r="J168" s="105"/>
      <c r="K168" s="105"/>
      <c r="L168" s="8"/>
      <c r="M168" s="8"/>
      <c r="N168" s="8"/>
      <c r="O168" s="8"/>
      <c r="P168" s="8"/>
    </row>
    <row r="169" spans="8:16" ht="19.5" customHeight="1" x14ac:dyDescent="0.2">
      <c r="H169" s="88"/>
      <c r="J169" s="105"/>
      <c r="K169" s="105"/>
      <c r="L169" s="8"/>
      <c r="M169" s="8"/>
      <c r="N169" s="8"/>
      <c r="O169" s="8"/>
      <c r="P169" s="8"/>
    </row>
    <row r="170" spans="8:16" ht="19.5" customHeight="1" x14ac:dyDescent="0.2">
      <c r="H170" s="88"/>
      <c r="J170" s="105"/>
      <c r="K170" s="105"/>
      <c r="L170" s="8"/>
      <c r="M170" s="8"/>
      <c r="N170" s="8"/>
      <c r="O170" s="8"/>
      <c r="P170" s="8"/>
    </row>
    <row r="171" spans="8:16" ht="19.5" customHeight="1" x14ac:dyDescent="0.2">
      <c r="H171" s="88"/>
      <c r="J171" s="105"/>
      <c r="K171" s="105"/>
      <c r="L171" s="8"/>
      <c r="M171" s="8"/>
      <c r="N171" s="8"/>
      <c r="O171" s="8"/>
      <c r="P171" s="8"/>
    </row>
    <row r="172" spans="8:16" ht="19.5" customHeight="1" x14ac:dyDescent="0.2">
      <c r="H172" s="88"/>
      <c r="J172" s="105"/>
      <c r="K172" s="105"/>
      <c r="L172" s="8"/>
      <c r="M172" s="8"/>
      <c r="N172" s="8"/>
      <c r="O172" s="8"/>
      <c r="P172" s="8"/>
    </row>
    <row r="173" spans="8:16" ht="19.5" customHeight="1" x14ac:dyDescent="0.2">
      <c r="H173" s="88"/>
      <c r="J173" s="105"/>
      <c r="K173" s="105"/>
      <c r="L173" s="8"/>
      <c r="M173" s="8"/>
      <c r="N173" s="8"/>
      <c r="O173" s="8"/>
      <c r="P173" s="8"/>
    </row>
    <row r="174" spans="8:16" ht="19.5" customHeight="1" x14ac:dyDescent="0.2">
      <c r="H174" s="88"/>
      <c r="J174" s="105"/>
      <c r="K174" s="105"/>
      <c r="L174" s="8"/>
      <c r="M174" s="8"/>
      <c r="N174" s="8"/>
      <c r="O174" s="8"/>
      <c r="P174" s="8"/>
    </row>
    <row r="175" spans="8:16" ht="19.5" customHeight="1" x14ac:dyDescent="0.2">
      <c r="H175" s="88"/>
      <c r="J175" s="105"/>
      <c r="K175" s="105"/>
      <c r="L175" s="8"/>
      <c r="M175" s="8"/>
      <c r="N175" s="8"/>
      <c r="O175" s="8"/>
      <c r="P175" s="8"/>
    </row>
    <row r="176" spans="8:16" ht="19.5" customHeight="1" x14ac:dyDescent="0.2">
      <c r="H176" s="88"/>
      <c r="J176" s="105"/>
      <c r="K176" s="105"/>
      <c r="L176" s="8"/>
      <c r="M176" s="8"/>
      <c r="N176" s="8"/>
      <c r="O176" s="8"/>
      <c r="P176" s="8"/>
    </row>
    <row r="177" spans="8:16" ht="19.5" customHeight="1" x14ac:dyDescent="0.2">
      <c r="H177" s="88"/>
      <c r="J177" s="105"/>
      <c r="K177" s="105"/>
      <c r="L177" s="8"/>
      <c r="M177" s="8"/>
      <c r="N177" s="8"/>
      <c r="O177" s="8"/>
      <c r="P177" s="8"/>
    </row>
    <row r="178" spans="8:16" ht="19.5" customHeight="1" x14ac:dyDescent="0.2">
      <c r="H178" s="88"/>
      <c r="J178" s="105"/>
      <c r="K178" s="105"/>
      <c r="L178" s="8"/>
      <c r="M178" s="8"/>
      <c r="N178" s="8"/>
      <c r="O178" s="8"/>
      <c r="P178" s="8"/>
    </row>
    <row r="179" spans="8:16" ht="19.5" customHeight="1" x14ac:dyDescent="0.2">
      <c r="H179" s="88"/>
      <c r="J179" s="105"/>
      <c r="K179" s="105"/>
      <c r="L179" s="8"/>
      <c r="M179" s="8"/>
      <c r="N179" s="8"/>
      <c r="O179" s="8"/>
      <c r="P179" s="8"/>
    </row>
    <row r="180" spans="8:16" ht="19.5" customHeight="1" x14ac:dyDescent="0.2">
      <c r="H180" s="88"/>
      <c r="J180" s="105"/>
      <c r="K180" s="105"/>
      <c r="L180" s="8"/>
      <c r="M180" s="8"/>
      <c r="N180" s="8"/>
      <c r="O180" s="8"/>
      <c r="P180" s="8"/>
    </row>
    <row r="181" spans="8:16" ht="19.5" customHeight="1" x14ac:dyDescent="0.2">
      <c r="H181" s="88"/>
      <c r="J181" s="105"/>
      <c r="K181" s="105"/>
      <c r="L181" s="8"/>
      <c r="M181" s="8"/>
      <c r="N181" s="8"/>
      <c r="O181" s="8"/>
      <c r="P181" s="8"/>
    </row>
    <row r="182" spans="8:16" ht="19.5" customHeight="1" x14ac:dyDescent="0.2">
      <c r="H182" s="88"/>
      <c r="J182" s="105"/>
      <c r="K182" s="105"/>
      <c r="L182" s="8"/>
      <c r="M182" s="8"/>
      <c r="N182" s="8"/>
      <c r="O182" s="8"/>
      <c r="P182" s="8"/>
    </row>
    <row r="183" spans="8:16" ht="19.5" customHeight="1" x14ac:dyDescent="0.2">
      <c r="H183" s="88"/>
      <c r="J183" s="105"/>
      <c r="K183" s="105"/>
      <c r="L183" s="8"/>
      <c r="M183" s="8"/>
      <c r="N183" s="8"/>
      <c r="O183" s="8"/>
      <c r="P183" s="8"/>
    </row>
    <row r="184" spans="8:16" ht="19.5" customHeight="1" x14ac:dyDescent="0.2">
      <c r="H184" s="88"/>
      <c r="J184" s="105"/>
      <c r="K184" s="105"/>
      <c r="L184" s="8"/>
      <c r="M184" s="8"/>
      <c r="N184" s="8"/>
      <c r="O184" s="8"/>
      <c r="P184" s="8"/>
    </row>
    <row r="185" spans="8:16" ht="19.5" customHeight="1" x14ac:dyDescent="0.2">
      <c r="H185" s="88"/>
      <c r="J185" s="105"/>
      <c r="K185" s="105"/>
      <c r="L185" s="8"/>
      <c r="M185" s="8"/>
      <c r="N185" s="8"/>
      <c r="O185" s="8"/>
      <c r="P185" s="8"/>
    </row>
    <row r="186" spans="8:16" ht="19.5" customHeight="1" x14ac:dyDescent="0.2">
      <c r="H186" s="88"/>
      <c r="J186" s="105"/>
      <c r="K186" s="105"/>
      <c r="L186" s="8"/>
      <c r="M186" s="8"/>
      <c r="N186" s="8"/>
      <c r="O186" s="8"/>
      <c r="P186" s="8"/>
    </row>
    <row r="187" spans="8:16" ht="19.5" customHeight="1" x14ac:dyDescent="0.2">
      <c r="H187" s="88"/>
      <c r="J187" s="105"/>
      <c r="K187" s="105"/>
      <c r="L187" s="8"/>
      <c r="M187" s="8"/>
      <c r="N187" s="8"/>
      <c r="O187" s="8"/>
      <c r="P187" s="8"/>
    </row>
    <row r="188" spans="8:16" ht="19.5" customHeight="1" x14ac:dyDescent="0.2">
      <c r="H188" s="88"/>
      <c r="J188" s="105"/>
      <c r="K188" s="105"/>
      <c r="L188" s="8"/>
      <c r="M188" s="8"/>
      <c r="N188" s="8"/>
      <c r="O188" s="8"/>
      <c r="P188" s="8"/>
    </row>
    <row r="189" spans="8:16" ht="19.5" customHeight="1" x14ac:dyDescent="0.2">
      <c r="H189" s="88"/>
      <c r="J189" s="105"/>
      <c r="K189" s="105"/>
      <c r="L189" s="8"/>
      <c r="M189" s="8"/>
      <c r="N189" s="8"/>
      <c r="O189" s="8"/>
      <c r="P189" s="8"/>
    </row>
    <row r="190" spans="8:16" ht="19.5" customHeight="1" x14ac:dyDescent="0.2">
      <c r="H190" s="88"/>
      <c r="J190" s="105"/>
      <c r="K190" s="105"/>
      <c r="L190" s="8"/>
      <c r="M190" s="8"/>
      <c r="N190" s="8"/>
      <c r="O190" s="8"/>
      <c r="P190" s="8"/>
    </row>
    <row r="191" spans="8:16" ht="19.5" customHeight="1" x14ac:dyDescent="0.2">
      <c r="H191" s="88"/>
      <c r="J191" s="105"/>
      <c r="K191" s="105"/>
      <c r="L191" s="8"/>
      <c r="M191" s="8"/>
      <c r="N191" s="8"/>
      <c r="O191" s="8"/>
      <c r="P191" s="8"/>
    </row>
    <row r="192" spans="8:16" ht="19.5" customHeight="1" x14ac:dyDescent="0.2">
      <c r="H192" s="88"/>
      <c r="J192" s="105"/>
      <c r="K192" s="105"/>
      <c r="L192" s="8"/>
      <c r="M192" s="8"/>
      <c r="N192" s="8"/>
      <c r="O192" s="8"/>
      <c r="P192" s="8"/>
    </row>
    <row r="193" spans="8:16" ht="19.5" customHeight="1" x14ac:dyDescent="0.2">
      <c r="H193" s="88"/>
      <c r="J193" s="105"/>
      <c r="K193" s="105"/>
      <c r="L193" s="8"/>
      <c r="M193" s="8"/>
      <c r="N193" s="8"/>
      <c r="O193" s="8"/>
      <c r="P193" s="8"/>
    </row>
    <row r="194" spans="8:16" ht="19.5" customHeight="1" x14ac:dyDescent="0.2">
      <c r="H194" s="88"/>
      <c r="J194" s="105"/>
      <c r="K194" s="105"/>
      <c r="L194" s="8"/>
      <c r="M194" s="8"/>
      <c r="N194" s="8"/>
      <c r="O194" s="8"/>
      <c r="P194" s="8"/>
    </row>
    <row r="195" spans="8:16" ht="19.5" customHeight="1" x14ac:dyDescent="0.2">
      <c r="H195" s="88"/>
      <c r="J195" s="105"/>
      <c r="K195" s="105"/>
      <c r="L195" s="8"/>
      <c r="M195" s="8"/>
      <c r="N195" s="8"/>
      <c r="O195" s="8"/>
      <c r="P195" s="8"/>
    </row>
    <row r="196" spans="8:16" ht="19.5" customHeight="1" x14ac:dyDescent="0.2">
      <c r="H196" s="88"/>
      <c r="J196" s="105"/>
      <c r="K196" s="105"/>
      <c r="L196" s="8"/>
      <c r="M196" s="8"/>
      <c r="N196" s="8"/>
      <c r="O196" s="8"/>
      <c r="P196" s="8"/>
    </row>
    <row r="197" spans="8:16" ht="19.5" customHeight="1" x14ac:dyDescent="0.2">
      <c r="H197" s="88"/>
      <c r="J197" s="105"/>
      <c r="K197" s="105"/>
      <c r="L197" s="8"/>
      <c r="M197" s="8"/>
      <c r="N197" s="8"/>
      <c r="O197" s="8"/>
      <c r="P197" s="8"/>
    </row>
    <row r="198" spans="8:16" ht="19.5" customHeight="1" x14ac:dyDescent="0.2">
      <c r="H198" s="88"/>
      <c r="J198" s="105"/>
      <c r="K198" s="105"/>
      <c r="L198" s="8"/>
      <c r="M198" s="8"/>
      <c r="N198" s="8"/>
      <c r="O198" s="8"/>
      <c r="P198" s="8"/>
    </row>
    <row r="199" spans="8:16" ht="19.5" customHeight="1" x14ac:dyDescent="0.2">
      <c r="H199" s="88"/>
      <c r="J199" s="105"/>
      <c r="K199" s="105"/>
      <c r="L199" s="8"/>
      <c r="M199" s="8"/>
      <c r="N199" s="8"/>
      <c r="O199" s="8"/>
      <c r="P199" s="8"/>
    </row>
    <row r="200" spans="8:16" ht="19.5" customHeight="1" x14ac:dyDescent="0.2">
      <c r="H200" s="88"/>
      <c r="J200" s="105"/>
      <c r="K200" s="105"/>
      <c r="L200" s="8"/>
      <c r="M200" s="8"/>
      <c r="N200" s="8"/>
      <c r="O200" s="8"/>
      <c r="P200" s="8"/>
    </row>
    <row r="201" spans="8:16" ht="19.5" customHeight="1" x14ac:dyDescent="0.2">
      <c r="H201" s="88"/>
      <c r="J201" s="105"/>
      <c r="K201" s="105"/>
      <c r="L201" s="8"/>
      <c r="M201" s="8"/>
      <c r="N201" s="8"/>
      <c r="O201" s="8"/>
      <c r="P201" s="8"/>
    </row>
    <row r="202" spans="8:16" ht="19.5" customHeight="1" x14ac:dyDescent="0.2">
      <c r="H202" s="88"/>
      <c r="J202" s="105"/>
      <c r="K202" s="105"/>
      <c r="L202" s="8"/>
      <c r="M202" s="8"/>
      <c r="N202" s="8"/>
      <c r="O202" s="8"/>
      <c r="P202" s="8"/>
    </row>
    <row r="203" spans="8:16" ht="19.5" customHeight="1" x14ac:dyDescent="0.2">
      <c r="H203" s="88"/>
      <c r="J203" s="105"/>
      <c r="K203" s="105"/>
      <c r="L203" s="8"/>
      <c r="M203" s="8"/>
      <c r="N203" s="8"/>
      <c r="O203" s="8"/>
      <c r="P203" s="8"/>
    </row>
    <row r="204" spans="8:16" ht="19.5" customHeight="1" x14ac:dyDescent="0.2">
      <c r="H204" s="88"/>
      <c r="J204" s="105"/>
      <c r="K204" s="105"/>
      <c r="L204" s="8"/>
      <c r="M204" s="8"/>
      <c r="N204" s="8"/>
      <c r="O204" s="8"/>
      <c r="P204" s="8"/>
    </row>
    <row r="205" spans="8:16" ht="19.5" customHeight="1" x14ac:dyDescent="0.2">
      <c r="H205" s="88"/>
      <c r="J205" s="105"/>
      <c r="K205" s="105"/>
      <c r="L205" s="8"/>
      <c r="M205" s="8"/>
      <c r="N205" s="8"/>
      <c r="O205" s="8"/>
      <c r="P205" s="8"/>
    </row>
    <row r="206" spans="8:16" ht="19.5" customHeight="1" x14ac:dyDescent="0.2">
      <c r="H206" s="88"/>
      <c r="J206" s="105"/>
      <c r="K206" s="105"/>
      <c r="L206" s="8"/>
      <c r="M206" s="8"/>
      <c r="N206" s="8"/>
      <c r="O206" s="8"/>
      <c r="P206" s="8"/>
    </row>
    <row r="207" spans="8:16" ht="19.5" customHeight="1" x14ac:dyDescent="0.2">
      <c r="H207" s="88"/>
      <c r="J207" s="105"/>
      <c r="K207" s="105"/>
      <c r="L207" s="8"/>
      <c r="M207" s="8"/>
      <c r="N207" s="8"/>
      <c r="O207" s="8"/>
      <c r="P207" s="8"/>
    </row>
    <row r="208" spans="8:16" ht="19.5" customHeight="1" x14ac:dyDescent="0.2">
      <c r="H208" s="88"/>
      <c r="J208" s="105"/>
      <c r="K208" s="105"/>
      <c r="L208" s="8"/>
      <c r="M208" s="8"/>
      <c r="N208" s="8"/>
      <c r="O208" s="8"/>
      <c r="P208" s="8"/>
    </row>
    <row r="209" spans="8:16" ht="19.5" customHeight="1" x14ac:dyDescent="0.2">
      <c r="H209" s="88"/>
      <c r="J209" s="105"/>
      <c r="K209" s="105"/>
      <c r="L209" s="8"/>
      <c r="M209" s="8"/>
      <c r="N209" s="8"/>
      <c r="O209" s="8"/>
      <c r="P209" s="8"/>
    </row>
    <row r="210" spans="8:16" ht="19.5" customHeight="1" x14ac:dyDescent="0.2">
      <c r="H210" s="88"/>
      <c r="J210" s="105"/>
      <c r="K210" s="105"/>
      <c r="L210" s="8"/>
      <c r="M210" s="8"/>
      <c r="N210" s="8"/>
      <c r="O210" s="8"/>
      <c r="P210" s="8"/>
    </row>
    <row r="211" spans="8:16" ht="19.5" customHeight="1" x14ac:dyDescent="0.2">
      <c r="H211" s="88"/>
      <c r="J211" s="105"/>
      <c r="K211" s="105"/>
      <c r="L211" s="8"/>
      <c r="M211" s="8"/>
      <c r="N211" s="8"/>
      <c r="O211" s="8"/>
      <c r="P211" s="8"/>
    </row>
    <row r="212" spans="8:16" ht="19.5" customHeight="1" x14ac:dyDescent="0.2">
      <c r="H212" s="88"/>
      <c r="J212" s="105"/>
      <c r="K212" s="105"/>
      <c r="L212" s="8"/>
      <c r="M212" s="8"/>
      <c r="N212" s="8"/>
      <c r="O212" s="8"/>
      <c r="P212" s="8"/>
    </row>
    <row r="213" spans="8:16" ht="19.5" customHeight="1" x14ac:dyDescent="0.2">
      <c r="H213" s="88"/>
      <c r="J213" s="105"/>
      <c r="K213" s="105"/>
      <c r="L213" s="8"/>
      <c r="M213" s="8"/>
      <c r="N213" s="8"/>
      <c r="O213" s="8"/>
      <c r="P213" s="8"/>
    </row>
    <row r="214" spans="8:16" ht="19.5" customHeight="1" x14ac:dyDescent="0.2">
      <c r="H214" s="88"/>
      <c r="J214" s="105"/>
      <c r="K214" s="105"/>
      <c r="L214" s="8"/>
      <c r="M214" s="8"/>
      <c r="N214" s="8"/>
      <c r="O214" s="8"/>
      <c r="P214" s="8"/>
    </row>
    <row r="215" spans="8:16" ht="19.5" customHeight="1" x14ac:dyDescent="0.2">
      <c r="H215" s="88"/>
      <c r="J215" s="105"/>
      <c r="K215" s="105"/>
      <c r="L215" s="8"/>
      <c r="M215" s="8"/>
      <c r="N215" s="8"/>
      <c r="O215" s="8"/>
      <c r="P215" s="8"/>
    </row>
    <row r="216" spans="8:16" ht="19.5" customHeight="1" x14ac:dyDescent="0.2">
      <c r="H216" s="88"/>
      <c r="J216" s="105"/>
      <c r="K216" s="105"/>
      <c r="L216" s="8"/>
      <c r="M216" s="8"/>
      <c r="N216" s="8"/>
      <c r="O216" s="8"/>
      <c r="P216" s="8"/>
    </row>
    <row r="217" spans="8:16" ht="19.5" customHeight="1" x14ac:dyDescent="0.2">
      <c r="H217" s="88"/>
      <c r="J217" s="105"/>
      <c r="K217" s="105"/>
      <c r="L217" s="8"/>
      <c r="M217" s="8"/>
      <c r="N217" s="8"/>
      <c r="O217" s="8"/>
      <c r="P217" s="8"/>
    </row>
    <row r="218" spans="8:16" ht="19.5" customHeight="1" x14ac:dyDescent="0.2">
      <c r="H218" s="88"/>
      <c r="J218" s="105"/>
      <c r="K218" s="105"/>
      <c r="L218" s="8"/>
      <c r="M218" s="8"/>
      <c r="N218" s="8"/>
      <c r="O218" s="8"/>
      <c r="P218" s="8"/>
    </row>
    <row r="219" spans="8:16" ht="19.5" customHeight="1" x14ac:dyDescent="0.2">
      <c r="H219" s="88"/>
      <c r="J219" s="105"/>
      <c r="K219" s="105"/>
      <c r="L219" s="8"/>
      <c r="M219" s="8"/>
      <c r="N219" s="8"/>
      <c r="O219" s="8"/>
      <c r="P219" s="8"/>
    </row>
    <row r="220" spans="8:16" ht="19.5" customHeight="1" x14ac:dyDescent="0.2">
      <c r="H220" s="88"/>
      <c r="J220" s="105"/>
      <c r="K220" s="105"/>
      <c r="L220" s="8"/>
      <c r="M220" s="8"/>
      <c r="N220" s="8"/>
      <c r="O220" s="8"/>
      <c r="P220" s="8"/>
    </row>
    <row r="221" spans="8:16" ht="19.5" customHeight="1" x14ac:dyDescent="0.2">
      <c r="H221" s="88"/>
      <c r="J221" s="105"/>
      <c r="K221" s="105"/>
      <c r="L221" s="8"/>
      <c r="M221" s="8"/>
      <c r="N221" s="8"/>
      <c r="O221" s="8"/>
      <c r="P221" s="8"/>
    </row>
    <row r="222" spans="8:16" ht="19.5" customHeight="1" x14ac:dyDescent="0.2">
      <c r="H222" s="88"/>
      <c r="J222" s="105"/>
      <c r="K222" s="105"/>
      <c r="L222" s="8"/>
      <c r="M222" s="8"/>
      <c r="N222" s="8"/>
      <c r="O222" s="8"/>
      <c r="P222" s="8"/>
    </row>
    <row r="223" spans="8:16" ht="19.5" customHeight="1" x14ac:dyDescent="0.2">
      <c r="H223" s="88"/>
      <c r="J223" s="105"/>
      <c r="K223" s="105"/>
      <c r="L223" s="8"/>
      <c r="M223" s="8"/>
      <c r="N223" s="8"/>
      <c r="O223" s="8"/>
      <c r="P223" s="8"/>
    </row>
    <row r="224" spans="8:16" ht="19.5" customHeight="1" x14ac:dyDescent="0.2">
      <c r="H224" s="88"/>
      <c r="J224" s="105"/>
      <c r="K224" s="105"/>
      <c r="L224" s="8"/>
      <c r="M224" s="8"/>
      <c r="N224" s="8"/>
      <c r="O224" s="8"/>
      <c r="P224" s="8"/>
    </row>
    <row r="225" spans="8:16" ht="19.5" customHeight="1" x14ac:dyDescent="0.2">
      <c r="H225" s="88"/>
      <c r="J225" s="105"/>
      <c r="K225" s="105"/>
      <c r="L225" s="8"/>
      <c r="M225" s="8"/>
      <c r="N225" s="8"/>
      <c r="O225" s="8"/>
      <c r="P225" s="8"/>
    </row>
    <row r="226" spans="8:16" ht="19.5" customHeight="1" x14ac:dyDescent="0.2">
      <c r="H226" s="88"/>
      <c r="J226" s="105"/>
      <c r="K226" s="105"/>
      <c r="L226" s="8"/>
      <c r="M226" s="8"/>
      <c r="N226" s="8"/>
      <c r="O226" s="8"/>
      <c r="P226" s="8"/>
    </row>
    <row r="227" spans="8:16" ht="19.5" customHeight="1" x14ac:dyDescent="0.2">
      <c r="H227" s="88"/>
      <c r="J227" s="105"/>
      <c r="K227" s="105"/>
      <c r="L227" s="8"/>
      <c r="M227" s="8"/>
      <c r="N227" s="8"/>
      <c r="O227" s="8"/>
      <c r="P227" s="8"/>
    </row>
    <row r="228" spans="8:16" ht="19.5" customHeight="1" x14ac:dyDescent="0.2">
      <c r="H228" s="88"/>
      <c r="J228" s="105"/>
      <c r="K228" s="105"/>
      <c r="L228" s="8"/>
      <c r="M228" s="8"/>
      <c r="N228" s="8"/>
      <c r="O228" s="8"/>
      <c r="P228" s="8"/>
    </row>
    <row r="229" spans="8:16" ht="19.5" customHeight="1" x14ac:dyDescent="0.2">
      <c r="H229" s="88"/>
      <c r="J229" s="105"/>
      <c r="K229" s="105"/>
      <c r="L229" s="8"/>
      <c r="M229" s="8"/>
      <c r="N229" s="8"/>
      <c r="O229" s="8"/>
      <c r="P229" s="8"/>
    </row>
    <row r="230" spans="8:16" ht="19.5" customHeight="1" x14ac:dyDescent="0.2">
      <c r="H230" s="88"/>
      <c r="J230" s="105"/>
      <c r="K230" s="105"/>
      <c r="L230" s="8"/>
      <c r="M230" s="8"/>
      <c r="N230" s="8"/>
      <c r="O230" s="8"/>
      <c r="P230" s="8"/>
    </row>
    <row r="231" spans="8:16" ht="19.5" customHeight="1" x14ac:dyDescent="0.2">
      <c r="H231" s="88"/>
      <c r="J231" s="105"/>
      <c r="K231" s="105"/>
      <c r="L231" s="8"/>
      <c r="M231" s="8"/>
      <c r="N231" s="8"/>
      <c r="O231" s="8"/>
      <c r="P231" s="8"/>
    </row>
    <row r="232" spans="8:16" ht="19.5" customHeight="1" x14ac:dyDescent="0.2">
      <c r="H232" s="88"/>
      <c r="J232" s="105"/>
      <c r="K232" s="105"/>
      <c r="L232" s="8"/>
      <c r="M232" s="8"/>
      <c r="N232" s="8"/>
      <c r="O232" s="8"/>
      <c r="P232" s="8"/>
    </row>
    <row r="233" spans="8:16" ht="19.5" customHeight="1" x14ac:dyDescent="0.2">
      <c r="H233" s="88"/>
      <c r="J233" s="105"/>
      <c r="K233" s="105"/>
      <c r="L233" s="8"/>
      <c r="M233" s="8"/>
      <c r="N233" s="8"/>
      <c r="O233" s="8"/>
      <c r="P233" s="8"/>
    </row>
    <row r="234" spans="8:16" ht="19.5" customHeight="1" x14ac:dyDescent="0.2">
      <c r="H234" s="88"/>
      <c r="J234" s="105"/>
      <c r="K234" s="105"/>
      <c r="L234" s="8"/>
      <c r="M234" s="8"/>
      <c r="N234" s="8"/>
      <c r="O234" s="8"/>
      <c r="P234" s="8"/>
    </row>
    <row r="235" spans="8:16" ht="19.5" customHeight="1" x14ac:dyDescent="0.2">
      <c r="H235" s="88"/>
      <c r="J235" s="105"/>
      <c r="K235" s="105"/>
      <c r="L235" s="8"/>
      <c r="M235" s="8"/>
      <c r="N235" s="8"/>
      <c r="O235" s="8"/>
      <c r="P235" s="8"/>
    </row>
    <row r="236" spans="8:16" ht="19.5" customHeight="1" x14ac:dyDescent="0.2">
      <c r="H236" s="88"/>
      <c r="J236" s="105"/>
      <c r="K236" s="105"/>
      <c r="L236" s="8"/>
      <c r="M236" s="8"/>
      <c r="N236" s="8"/>
      <c r="O236" s="8"/>
      <c r="P236" s="8"/>
    </row>
    <row r="237" spans="8:16" ht="19.5" customHeight="1" x14ac:dyDescent="0.2">
      <c r="H237" s="88"/>
      <c r="J237" s="105"/>
      <c r="K237" s="105"/>
      <c r="L237" s="8"/>
      <c r="M237" s="8"/>
      <c r="N237" s="8"/>
      <c r="O237" s="8"/>
      <c r="P237" s="8"/>
    </row>
    <row r="238" spans="8:16" ht="19.5" customHeight="1" x14ac:dyDescent="0.2">
      <c r="H238" s="88"/>
      <c r="J238" s="105"/>
      <c r="K238" s="105"/>
      <c r="L238" s="8"/>
      <c r="M238" s="8"/>
      <c r="N238" s="8"/>
      <c r="O238" s="8"/>
      <c r="P238" s="8"/>
    </row>
    <row r="239" spans="8:16" ht="19.5" customHeight="1" x14ac:dyDescent="0.2">
      <c r="H239" s="88"/>
      <c r="J239" s="105"/>
      <c r="K239" s="105"/>
      <c r="L239" s="8"/>
      <c r="M239" s="8"/>
      <c r="N239" s="8"/>
      <c r="O239" s="8"/>
      <c r="P239" s="8"/>
    </row>
    <row r="240" spans="8:16" ht="19.5" customHeight="1" x14ac:dyDescent="0.2">
      <c r="H240" s="88"/>
      <c r="J240" s="105"/>
      <c r="K240" s="105"/>
      <c r="L240" s="8"/>
      <c r="M240" s="8"/>
      <c r="N240" s="8"/>
      <c r="O240" s="8"/>
      <c r="P240" s="8"/>
    </row>
    <row r="241" spans="8:16" ht="19.5" customHeight="1" x14ac:dyDescent="0.2">
      <c r="H241" s="88"/>
      <c r="J241" s="105"/>
      <c r="K241" s="105"/>
      <c r="L241" s="8"/>
      <c r="M241" s="8"/>
      <c r="N241" s="8"/>
      <c r="O241" s="8"/>
      <c r="P241" s="8"/>
    </row>
    <row r="242" spans="8:16" ht="19.5" customHeight="1" x14ac:dyDescent="0.2">
      <c r="H242" s="88"/>
      <c r="J242" s="105"/>
      <c r="K242" s="105"/>
      <c r="L242" s="8"/>
      <c r="M242" s="8"/>
      <c r="N242" s="8"/>
      <c r="O242" s="8"/>
      <c r="P242" s="8"/>
    </row>
    <row r="243" spans="8:16" ht="19.5" customHeight="1" x14ac:dyDescent="0.2">
      <c r="H243" s="88"/>
      <c r="J243" s="105"/>
      <c r="K243" s="105"/>
      <c r="L243" s="8"/>
      <c r="M243" s="8"/>
      <c r="N243" s="8"/>
      <c r="O243" s="8"/>
      <c r="P243" s="8"/>
    </row>
    <row r="244" spans="8:16" ht="19.5" customHeight="1" x14ac:dyDescent="0.2">
      <c r="H244" s="88"/>
      <c r="J244" s="105"/>
      <c r="K244" s="105"/>
      <c r="L244" s="8"/>
      <c r="M244" s="8"/>
      <c r="N244" s="8"/>
      <c r="O244" s="8"/>
      <c r="P244" s="8"/>
    </row>
    <row r="245" spans="8:16" ht="19.5" customHeight="1" x14ac:dyDescent="0.2">
      <c r="H245" s="88"/>
      <c r="J245" s="105"/>
      <c r="K245" s="105"/>
      <c r="L245" s="8"/>
      <c r="M245" s="8"/>
      <c r="N245" s="8"/>
      <c r="O245" s="8"/>
      <c r="P245" s="8"/>
    </row>
    <row r="246" spans="8:16" ht="19.5" customHeight="1" x14ac:dyDescent="0.2">
      <c r="H246" s="88"/>
      <c r="J246" s="105"/>
      <c r="K246" s="105"/>
      <c r="L246" s="8"/>
      <c r="M246" s="8"/>
      <c r="N246" s="8"/>
      <c r="O246" s="8"/>
      <c r="P246" s="8"/>
    </row>
    <row r="247" spans="8:16" ht="19.5" customHeight="1" x14ac:dyDescent="0.2">
      <c r="H247" s="88"/>
      <c r="J247" s="105"/>
      <c r="K247" s="105"/>
      <c r="L247" s="8"/>
      <c r="M247" s="8"/>
      <c r="N247" s="8"/>
      <c r="O247" s="8"/>
      <c r="P247" s="8"/>
    </row>
    <row r="248" spans="8:16" ht="19.5" customHeight="1" x14ac:dyDescent="0.2">
      <c r="H248" s="88"/>
      <c r="J248" s="105"/>
      <c r="K248" s="105"/>
      <c r="L248" s="8"/>
      <c r="M248" s="8"/>
      <c r="N248" s="8"/>
      <c r="O248" s="8"/>
      <c r="P248" s="8"/>
    </row>
    <row r="249" spans="8:16" ht="19.5" customHeight="1" x14ac:dyDescent="0.2">
      <c r="H249" s="88"/>
      <c r="J249" s="105"/>
      <c r="K249" s="105"/>
      <c r="L249" s="8"/>
      <c r="M249" s="8"/>
      <c r="N249" s="8"/>
      <c r="O249" s="8"/>
      <c r="P249" s="8"/>
    </row>
    <row r="250" spans="8:16" ht="19.5" customHeight="1" x14ac:dyDescent="0.2">
      <c r="H250" s="88"/>
      <c r="J250" s="105"/>
      <c r="K250" s="105"/>
      <c r="L250" s="8"/>
      <c r="M250" s="8"/>
      <c r="N250" s="8"/>
      <c r="O250" s="8"/>
      <c r="P250" s="8"/>
    </row>
    <row r="251" spans="8:16" ht="19.5" customHeight="1" x14ac:dyDescent="0.2">
      <c r="H251" s="88"/>
      <c r="J251" s="105"/>
      <c r="K251" s="105"/>
      <c r="L251" s="8"/>
      <c r="M251" s="8"/>
      <c r="N251" s="8"/>
      <c r="O251" s="8"/>
      <c r="P251" s="8"/>
    </row>
    <row r="252" spans="8:16" ht="19.5" customHeight="1" x14ac:dyDescent="0.2">
      <c r="H252" s="88"/>
      <c r="J252" s="105"/>
      <c r="K252" s="105"/>
      <c r="L252" s="8"/>
      <c r="M252" s="8"/>
      <c r="N252" s="8"/>
      <c r="O252" s="8"/>
      <c r="P252" s="8"/>
    </row>
    <row r="253" spans="8:16" ht="19.5" customHeight="1" x14ac:dyDescent="0.2">
      <c r="H253" s="88"/>
      <c r="J253" s="105"/>
      <c r="K253" s="105"/>
      <c r="L253" s="8"/>
      <c r="M253" s="8"/>
      <c r="N253" s="8"/>
      <c r="O253" s="8"/>
      <c r="P253" s="8"/>
    </row>
    <row r="254" spans="8:16" ht="19.5" customHeight="1" x14ac:dyDescent="0.2">
      <c r="H254" s="88"/>
      <c r="J254" s="105"/>
      <c r="K254" s="105"/>
      <c r="L254" s="8"/>
      <c r="M254" s="8"/>
      <c r="N254" s="8"/>
      <c r="O254" s="8"/>
      <c r="P254" s="8"/>
    </row>
    <row r="255" spans="8:16" ht="19.5" customHeight="1" x14ac:dyDescent="0.2">
      <c r="H255" s="88"/>
      <c r="J255" s="105"/>
      <c r="K255" s="105"/>
      <c r="L255" s="8"/>
      <c r="M255" s="8"/>
      <c r="N255" s="8"/>
      <c r="O255" s="8"/>
      <c r="P255" s="8"/>
    </row>
    <row r="256" spans="8:16" ht="19.5" customHeight="1" x14ac:dyDescent="0.2">
      <c r="H256" s="88"/>
      <c r="J256" s="105"/>
      <c r="K256" s="105"/>
      <c r="L256" s="8"/>
      <c r="M256" s="8"/>
      <c r="N256" s="8"/>
      <c r="O256" s="8"/>
      <c r="P256" s="8"/>
    </row>
    <row r="257" spans="8:16" ht="19.5" customHeight="1" x14ac:dyDescent="0.2">
      <c r="H257" s="88"/>
      <c r="J257" s="105"/>
      <c r="K257" s="105"/>
      <c r="L257" s="8"/>
      <c r="M257" s="8"/>
      <c r="N257" s="8"/>
      <c r="O257" s="8"/>
      <c r="P257" s="8"/>
    </row>
    <row r="258" spans="8:16" ht="19.5" customHeight="1" x14ac:dyDescent="0.2">
      <c r="H258" s="88"/>
      <c r="J258" s="105"/>
      <c r="K258" s="105"/>
      <c r="L258" s="8"/>
      <c r="M258" s="8"/>
      <c r="N258" s="8"/>
      <c r="O258" s="8"/>
      <c r="P258" s="8"/>
    </row>
    <row r="259" spans="8:16" ht="19.5" customHeight="1" x14ac:dyDescent="0.2">
      <c r="H259" s="88"/>
      <c r="J259" s="105"/>
      <c r="K259" s="105"/>
      <c r="L259" s="8"/>
      <c r="M259" s="8"/>
      <c r="N259" s="8"/>
      <c r="O259" s="8"/>
      <c r="P259" s="8"/>
    </row>
    <row r="260" spans="8:16" ht="19.5" customHeight="1" x14ac:dyDescent="0.2">
      <c r="H260" s="88"/>
      <c r="J260" s="105"/>
      <c r="K260" s="105"/>
      <c r="L260" s="8"/>
      <c r="M260" s="8"/>
      <c r="N260" s="8"/>
      <c r="O260" s="8"/>
      <c r="P260" s="8"/>
    </row>
    <row r="261" spans="8:16" ht="19.5" customHeight="1" x14ac:dyDescent="0.2">
      <c r="H261" s="88"/>
      <c r="J261" s="105"/>
      <c r="K261" s="105"/>
      <c r="L261" s="8"/>
      <c r="M261" s="8"/>
      <c r="N261" s="8"/>
      <c r="O261" s="8"/>
      <c r="P261" s="8"/>
    </row>
    <row r="262" spans="8:16" ht="19.5" customHeight="1" x14ac:dyDescent="0.2">
      <c r="H262" s="88"/>
      <c r="J262" s="105"/>
      <c r="K262" s="105"/>
      <c r="L262" s="8"/>
      <c r="M262" s="8"/>
      <c r="N262" s="8"/>
      <c r="O262" s="8"/>
      <c r="P262" s="8"/>
    </row>
    <row r="263" spans="8:16" ht="19.5" customHeight="1" x14ac:dyDescent="0.2">
      <c r="H263" s="88"/>
      <c r="J263" s="105"/>
      <c r="K263" s="105"/>
      <c r="L263" s="8"/>
      <c r="M263" s="8"/>
      <c r="N263" s="8"/>
      <c r="O263" s="8"/>
      <c r="P263" s="8"/>
    </row>
    <row r="264" spans="8:16" ht="19.5" customHeight="1" x14ac:dyDescent="0.2">
      <c r="H264" s="88"/>
      <c r="J264" s="105"/>
      <c r="K264" s="105"/>
      <c r="L264" s="8"/>
      <c r="M264" s="8"/>
      <c r="N264" s="8"/>
      <c r="O264" s="8"/>
      <c r="P264" s="8"/>
    </row>
    <row r="265" spans="8:16" ht="19.5" customHeight="1" x14ac:dyDescent="0.2">
      <c r="H265" s="88"/>
      <c r="J265" s="105"/>
      <c r="K265" s="105"/>
      <c r="L265" s="8"/>
      <c r="M265" s="8"/>
      <c r="N265" s="8"/>
      <c r="O265" s="8"/>
      <c r="P265" s="8"/>
    </row>
    <row r="266" spans="8:16" ht="19.5" customHeight="1" x14ac:dyDescent="0.2">
      <c r="H266" s="88"/>
      <c r="J266" s="105"/>
      <c r="K266" s="105"/>
      <c r="L266" s="8"/>
      <c r="M266" s="8"/>
      <c r="N266" s="8"/>
      <c r="O266" s="8"/>
      <c r="P266" s="8"/>
    </row>
    <row r="267" spans="8:16" ht="19.5" customHeight="1" x14ac:dyDescent="0.2">
      <c r="H267" s="88"/>
      <c r="J267" s="105"/>
      <c r="K267" s="105"/>
      <c r="L267" s="8"/>
      <c r="M267" s="8"/>
      <c r="N267" s="8"/>
      <c r="O267" s="8"/>
      <c r="P267" s="8"/>
    </row>
    <row r="268" spans="8:16" ht="19.5" customHeight="1" x14ac:dyDescent="0.2">
      <c r="H268" s="88"/>
      <c r="J268" s="105"/>
      <c r="K268" s="105"/>
      <c r="L268" s="8"/>
      <c r="M268" s="8"/>
      <c r="N268" s="8"/>
      <c r="O268" s="8"/>
      <c r="P268" s="8"/>
    </row>
    <row r="269" spans="8:16" ht="19.5" customHeight="1" x14ac:dyDescent="0.2">
      <c r="H269" s="88"/>
      <c r="J269" s="105"/>
      <c r="K269" s="105"/>
      <c r="L269" s="8"/>
      <c r="M269" s="8"/>
      <c r="N269" s="8"/>
      <c r="O269" s="8"/>
      <c r="P269" s="8"/>
    </row>
    <row r="270" spans="8:16" ht="19.5" customHeight="1" x14ac:dyDescent="0.2">
      <c r="H270" s="88"/>
      <c r="J270" s="105"/>
      <c r="K270" s="105"/>
      <c r="L270" s="8"/>
      <c r="M270" s="8"/>
      <c r="N270" s="8"/>
      <c r="O270" s="8"/>
      <c r="P270" s="8"/>
    </row>
    <row r="271" spans="8:16" ht="19.5" customHeight="1" x14ac:dyDescent="0.2">
      <c r="H271" s="88"/>
      <c r="J271" s="105"/>
      <c r="K271" s="105"/>
      <c r="L271" s="8"/>
      <c r="M271" s="8"/>
      <c r="N271" s="8"/>
      <c r="O271" s="8"/>
      <c r="P271" s="8"/>
    </row>
    <row r="272" spans="8:16" ht="19.5" customHeight="1" x14ac:dyDescent="0.2">
      <c r="H272" s="88"/>
      <c r="J272" s="105"/>
      <c r="K272" s="105"/>
      <c r="L272" s="8"/>
      <c r="M272" s="8"/>
      <c r="N272" s="8"/>
      <c r="O272" s="8"/>
      <c r="P272" s="8"/>
    </row>
    <row r="273" spans="8:16" ht="19.5" customHeight="1" x14ac:dyDescent="0.2">
      <c r="H273" s="88"/>
      <c r="J273" s="105"/>
      <c r="K273" s="105"/>
      <c r="L273" s="8"/>
      <c r="M273" s="8"/>
      <c r="N273" s="8"/>
      <c r="O273" s="8"/>
      <c r="P273" s="8"/>
    </row>
    <row r="274" spans="8:16" ht="19.5" customHeight="1" x14ac:dyDescent="0.2">
      <c r="H274" s="88"/>
      <c r="J274" s="105"/>
      <c r="K274" s="105"/>
      <c r="L274" s="8"/>
      <c r="M274" s="8"/>
      <c r="N274" s="8"/>
      <c r="O274" s="8"/>
      <c r="P274" s="8"/>
    </row>
    <row r="275" spans="8:16" ht="19.5" customHeight="1" x14ac:dyDescent="0.2">
      <c r="H275" s="88"/>
      <c r="J275" s="105"/>
      <c r="K275" s="105"/>
      <c r="L275" s="8"/>
      <c r="M275" s="8"/>
      <c r="N275" s="8"/>
      <c r="O275" s="8"/>
      <c r="P275" s="8"/>
    </row>
    <row r="276" spans="8:16" ht="19.5" customHeight="1" x14ac:dyDescent="0.2">
      <c r="H276" s="88"/>
      <c r="J276" s="105"/>
      <c r="K276" s="105"/>
      <c r="L276" s="8"/>
      <c r="M276" s="8"/>
      <c r="N276" s="8"/>
      <c r="O276" s="8"/>
      <c r="P276" s="8"/>
    </row>
    <row r="277" spans="8:16" ht="19.5" customHeight="1" x14ac:dyDescent="0.2">
      <c r="H277" s="88"/>
      <c r="J277" s="105"/>
      <c r="K277" s="105"/>
      <c r="L277" s="8"/>
      <c r="M277" s="8"/>
      <c r="N277" s="8"/>
      <c r="O277" s="8"/>
      <c r="P277" s="8"/>
    </row>
    <row r="278" spans="8:16" ht="19.5" customHeight="1" x14ac:dyDescent="0.2">
      <c r="H278" s="88"/>
      <c r="J278" s="105"/>
      <c r="K278" s="105"/>
      <c r="L278" s="8"/>
      <c r="M278" s="8"/>
      <c r="N278" s="8"/>
      <c r="O278" s="8"/>
      <c r="P278" s="8"/>
    </row>
    <row r="279" spans="8:16" ht="19.5" customHeight="1" x14ac:dyDescent="0.2">
      <c r="H279" s="88"/>
      <c r="J279" s="105"/>
      <c r="K279" s="105"/>
      <c r="L279" s="8"/>
      <c r="M279" s="8"/>
      <c r="N279" s="8"/>
      <c r="O279" s="8"/>
      <c r="P279" s="8"/>
    </row>
    <row r="280" spans="8:16" ht="19.5" customHeight="1" x14ac:dyDescent="0.2">
      <c r="H280" s="88"/>
      <c r="J280" s="105"/>
      <c r="K280" s="105"/>
      <c r="L280" s="8"/>
      <c r="M280" s="8"/>
      <c r="N280" s="8"/>
      <c r="O280" s="8"/>
      <c r="P280" s="8"/>
    </row>
    <row r="281" spans="8:16" ht="19.5" customHeight="1" x14ac:dyDescent="0.2">
      <c r="H281" s="88"/>
      <c r="J281" s="105"/>
      <c r="K281" s="105"/>
      <c r="L281" s="8"/>
      <c r="M281" s="8"/>
      <c r="N281" s="8"/>
      <c r="O281" s="8"/>
      <c r="P281" s="8"/>
    </row>
    <row r="282" spans="8:16" ht="19.5" customHeight="1" x14ac:dyDescent="0.2">
      <c r="H282" s="88"/>
      <c r="J282" s="105"/>
      <c r="K282" s="105"/>
      <c r="L282" s="8"/>
      <c r="M282" s="8"/>
      <c r="N282" s="8"/>
      <c r="O282" s="8"/>
      <c r="P282" s="8"/>
    </row>
    <row r="283" spans="8:16" ht="19.5" customHeight="1" x14ac:dyDescent="0.2">
      <c r="H283" s="88"/>
      <c r="J283" s="105"/>
      <c r="K283" s="105"/>
      <c r="L283" s="8"/>
      <c r="M283" s="8"/>
      <c r="N283" s="8"/>
      <c r="O283" s="8"/>
      <c r="P283" s="8"/>
    </row>
    <row r="284" spans="8:16" ht="19.5" customHeight="1" x14ac:dyDescent="0.2">
      <c r="H284" s="88"/>
      <c r="J284" s="105"/>
      <c r="K284" s="105"/>
      <c r="L284" s="8"/>
      <c r="M284" s="8"/>
      <c r="N284" s="8"/>
      <c r="O284" s="8"/>
      <c r="P284" s="8"/>
    </row>
    <row r="285" spans="8:16" ht="19.5" customHeight="1" x14ac:dyDescent="0.2">
      <c r="H285" s="88"/>
      <c r="J285" s="105"/>
      <c r="K285" s="105"/>
      <c r="L285" s="8"/>
      <c r="M285" s="8"/>
      <c r="N285" s="8"/>
      <c r="O285" s="8"/>
      <c r="P285" s="8"/>
    </row>
    <row r="286" spans="8:16" ht="19.5" customHeight="1" x14ac:dyDescent="0.2">
      <c r="H286" s="88"/>
      <c r="J286" s="105"/>
      <c r="K286" s="105"/>
      <c r="L286" s="8"/>
      <c r="M286" s="8"/>
      <c r="N286" s="8"/>
      <c r="O286" s="8"/>
      <c r="P286" s="8"/>
    </row>
    <row r="287" spans="8:16" ht="19.5" customHeight="1" x14ac:dyDescent="0.2">
      <c r="H287" s="88"/>
      <c r="J287" s="105"/>
      <c r="K287" s="105"/>
      <c r="L287" s="8"/>
      <c r="M287" s="8"/>
      <c r="N287" s="8"/>
      <c r="O287" s="8"/>
      <c r="P287" s="8"/>
    </row>
    <row r="288" spans="8:16" ht="19.5" customHeight="1" x14ac:dyDescent="0.2">
      <c r="H288" s="88"/>
      <c r="J288" s="105"/>
      <c r="K288" s="105"/>
      <c r="L288" s="8"/>
      <c r="M288" s="8"/>
      <c r="N288" s="8"/>
      <c r="O288" s="8"/>
      <c r="P288" s="8"/>
    </row>
    <row r="289" spans="8:16" ht="19.5" customHeight="1" x14ac:dyDescent="0.2">
      <c r="H289" s="88"/>
      <c r="J289" s="105"/>
      <c r="K289" s="105"/>
      <c r="L289" s="8"/>
      <c r="M289" s="8"/>
      <c r="N289" s="8"/>
      <c r="O289" s="8"/>
      <c r="P289" s="8"/>
    </row>
    <row r="290" spans="8:16" ht="19.5" customHeight="1" x14ac:dyDescent="0.2">
      <c r="H290" s="88"/>
      <c r="J290" s="105"/>
      <c r="K290" s="105"/>
      <c r="L290" s="8"/>
      <c r="M290" s="8"/>
      <c r="N290" s="8"/>
      <c r="O290" s="8"/>
      <c r="P290" s="8"/>
    </row>
    <row r="291" spans="8:16" ht="19.5" customHeight="1" x14ac:dyDescent="0.2">
      <c r="H291" s="88"/>
      <c r="J291" s="105"/>
      <c r="K291" s="105"/>
      <c r="L291" s="8"/>
      <c r="M291" s="8"/>
      <c r="N291" s="8"/>
      <c r="O291" s="8"/>
      <c r="P291" s="8"/>
    </row>
    <row r="292" spans="8:16" ht="19.5" customHeight="1" x14ac:dyDescent="0.2">
      <c r="H292" s="88"/>
      <c r="J292" s="105"/>
      <c r="K292" s="105"/>
      <c r="L292" s="8"/>
      <c r="M292" s="8"/>
      <c r="N292" s="8"/>
      <c r="O292" s="8"/>
      <c r="P292" s="8"/>
    </row>
    <row r="293" spans="8:16" ht="19.5" customHeight="1" x14ac:dyDescent="0.2">
      <c r="H293" s="88"/>
      <c r="J293" s="105"/>
      <c r="K293" s="105"/>
      <c r="L293" s="8"/>
      <c r="M293" s="8"/>
      <c r="N293" s="8"/>
      <c r="O293" s="8"/>
      <c r="P293" s="8"/>
    </row>
    <row r="294" spans="8:16" ht="19.5" customHeight="1" x14ac:dyDescent="0.2">
      <c r="H294" s="88"/>
      <c r="J294" s="105"/>
      <c r="K294" s="105"/>
      <c r="L294" s="8"/>
      <c r="M294" s="8"/>
      <c r="N294" s="8"/>
      <c r="O294" s="8"/>
      <c r="P294" s="8"/>
    </row>
    <row r="295" spans="8:16" ht="19.5" customHeight="1" x14ac:dyDescent="0.2">
      <c r="H295" s="88"/>
      <c r="J295" s="105"/>
      <c r="K295" s="105"/>
      <c r="L295" s="8"/>
      <c r="M295" s="8"/>
      <c r="N295" s="8"/>
      <c r="O295" s="8"/>
      <c r="P295" s="8"/>
    </row>
    <row r="296" spans="8:16" ht="19.5" customHeight="1" x14ac:dyDescent="0.2">
      <c r="H296" s="88"/>
      <c r="J296" s="105"/>
      <c r="K296" s="105"/>
      <c r="L296" s="8"/>
      <c r="M296" s="8"/>
      <c r="N296" s="8"/>
      <c r="O296" s="8"/>
      <c r="P296" s="8"/>
    </row>
    <row r="297" spans="8:16" ht="19.5" customHeight="1" x14ac:dyDescent="0.2">
      <c r="H297" s="88"/>
      <c r="J297" s="105"/>
      <c r="K297" s="105"/>
      <c r="L297" s="8"/>
      <c r="M297" s="8"/>
      <c r="N297" s="8"/>
      <c r="O297" s="8"/>
      <c r="P297" s="8"/>
    </row>
    <row r="298" spans="8:16" ht="19.5" customHeight="1" x14ac:dyDescent="0.2">
      <c r="H298" s="88"/>
      <c r="J298" s="105"/>
      <c r="K298" s="105"/>
      <c r="L298" s="8"/>
      <c r="M298" s="8"/>
      <c r="N298" s="8"/>
      <c r="O298" s="8"/>
      <c r="P298" s="8"/>
    </row>
    <row r="299" spans="8:16" ht="19.5" customHeight="1" x14ac:dyDescent="0.2">
      <c r="H299" s="88"/>
      <c r="J299" s="105"/>
      <c r="K299" s="105"/>
      <c r="L299" s="8"/>
      <c r="M299" s="8"/>
      <c r="N299" s="8"/>
      <c r="O299" s="8"/>
      <c r="P299" s="8"/>
    </row>
    <row r="300" spans="8:16" ht="19.5" customHeight="1" x14ac:dyDescent="0.2">
      <c r="H300" s="88"/>
      <c r="J300" s="105"/>
      <c r="K300" s="105"/>
      <c r="L300" s="8"/>
      <c r="M300" s="8"/>
      <c r="N300" s="8"/>
      <c r="O300" s="8"/>
      <c r="P300" s="8"/>
    </row>
    <row r="301" spans="8:16" ht="19.5" customHeight="1" x14ac:dyDescent="0.2">
      <c r="H301" s="88"/>
      <c r="J301" s="105"/>
      <c r="K301" s="105"/>
      <c r="L301" s="8"/>
      <c r="M301" s="8"/>
      <c r="N301" s="8"/>
      <c r="O301" s="8"/>
      <c r="P301" s="8"/>
    </row>
    <row r="302" spans="8:16" ht="19.5" customHeight="1" x14ac:dyDescent="0.2">
      <c r="H302" s="88"/>
      <c r="J302" s="105"/>
      <c r="K302" s="105"/>
      <c r="L302" s="8"/>
      <c r="M302" s="8"/>
      <c r="N302" s="8"/>
      <c r="O302" s="8"/>
      <c r="P302" s="8"/>
    </row>
    <row r="303" spans="8:16" ht="19.5" customHeight="1" x14ac:dyDescent="0.2">
      <c r="H303" s="88"/>
      <c r="J303" s="105"/>
      <c r="K303" s="105"/>
      <c r="L303" s="8"/>
      <c r="M303" s="8"/>
      <c r="N303" s="8"/>
      <c r="O303" s="8"/>
      <c r="P303" s="8"/>
    </row>
    <row r="304" spans="8:16" ht="19.5" customHeight="1" x14ac:dyDescent="0.2">
      <c r="H304" s="88"/>
      <c r="J304" s="105"/>
      <c r="K304" s="105"/>
      <c r="L304" s="8"/>
      <c r="M304" s="8"/>
      <c r="N304" s="8"/>
      <c r="O304" s="8"/>
      <c r="P304" s="8"/>
    </row>
    <row r="305" spans="8:16" ht="19.5" customHeight="1" x14ac:dyDescent="0.2">
      <c r="H305" s="88"/>
      <c r="J305" s="105"/>
      <c r="K305" s="105"/>
      <c r="L305" s="8"/>
      <c r="M305" s="8"/>
      <c r="N305" s="8"/>
      <c r="O305" s="8"/>
      <c r="P305" s="8"/>
    </row>
    <row r="306" spans="8:16" ht="19.5" customHeight="1" x14ac:dyDescent="0.2">
      <c r="H306" s="88"/>
      <c r="J306" s="105"/>
      <c r="K306" s="105"/>
      <c r="L306" s="8"/>
      <c r="M306" s="8"/>
      <c r="N306" s="8"/>
      <c r="O306" s="8"/>
      <c r="P306" s="8"/>
    </row>
    <row r="307" spans="8:16" ht="19.5" customHeight="1" x14ac:dyDescent="0.2">
      <c r="H307" s="88"/>
      <c r="J307" s="105"/>
      <c r="K307" s="105"/>
      <c r="L307" s="8"/>
      <c r="M307" s="8"/>
      <c r="N307" s="8"/>
      <c r="O307" s="8"/>
      <c r="P307" s="8"/>
    </row>
    <row r="308" spans="8:16" ht="19.5" customHeight="1" x14ac:dyDescent="0.2">
      <c r="H308" s="88"/>
      <c r="J308" s="105"/>
      <c r="K308" s="105"/>
      <c r="L308" s="8"/>
      <c r="M308" s="8"/>
      <c r="N308" s="8"/>
      <c r="O308" s="8"/>
      <c r="P308" s="8"/>
    </row>
    <row r="309" spans="8:16" ht="19.5" customHeight="1" x14ac:dyDescent="0.2">
      <c r="H309" s="88"/>
      <c r="J309" s="105"/>
      <c r="K309" s="105"/>
      <c r="L309" s="8"/>
      <c r="M309" s="8"/>
      <c r="N309" s="8"/>
      <c r="O309" s="8"/>
      <c r="P309" s="8"/>
    </row>
    <row r="310" spans="8:16" ht="19.5" customHeight="1" x14ac:dyDescent="0.2">
      <c r="H310" s="88"/>
      <c r="J310" s="105"/>
      <c r="K310" s="105"/>
      <c r="L310" s="8"/>
      <c r="M310" s="8"/>
      <c r="N310" s="8"/>
      <c r="O310" s="8"/>
      <c r="P310" s="8"/>
    </row>
    <row r="311" spans="8:16" ht="19.5" customHeight="1" x14ac:dyDescent="0.2">
      <c r="H311" s="88"/>
      <c r="J311" s="105"/>
      <c r="K311" s="105"/>
      <c r="L311" s="8"/>
      <c r="M311" s="8"/>
      <c r="N311" s="8"/>
      <c r="O311" s="8"/>
      <c r="P311" s="8"/>
    </row>
    <row r="312" spans="8:16" ht="19.5" customHeight="1" x14ac:dyDescent="0.2">
      <c r="H312" s="88"/>
      <c r="J312" s="105"/>
      <c r="K312" s="105"/>
      <c r="L312" s="8"/>
      <c r="M312" s="8"/>
      <c r="N312" s="8"/>
      <c r="O312" s="8"/>
      <c r="P312" s="8"/>
    </row>
    <row r="313" spans="8:16" ht="19.5" customHeight="1" x14ac:dyDescent="0.2">
      <c r="H313" s="88"/>
      <c r="J313" s="105"/>
      <c r="K313" s="105"/>
      <c r="L313" s="8"/>
      <c r="M313" s="8"/>
      <c r="N313" s="8"/>
      <c r="O313" s="8"/>
      <c r="P313" s="8"/>
    </row>
    <row r="314" spans="8:16" ht="19.5" customHeight="1" x14ac:dyDescent="0.2">
      <c r="H314" s="88"/>
      <c r="J314" s="105"/>
      <c r="K314" s="105"/>
      <c r="L314" s="8"/>
      <c r="M314" s="8"/>
      <c r="N314" s="8"/>
      <c r="O314" s="8"/>
      <c r="P314" s="8"/>
    </row>
    <row r="315" spans="8:16" ht="19.5" customHeight="1" x14ac:dyDescent="0.2">
      <c r="H315" s="88"/>
      <c r="J315" s="105"/>
      <c r="K315" s="105"/>
      <c r="L315" s="8"/>
      <c r="M315" s="8"/>
      <c r="N315" s="8"/>
      <c r="O315" s="8"/>
      <c r="P315" s="8"/>
    </row>
    <row r="316" spans="8:16" ht="19.5" customHeight="1" x14ac:dyDescent="0.2">
      <c r="H316" s="88"/>
      <c r="J316" s="105"/>
      <c r="K316" s="105"/>
      <c r="L316" s="8"/>
      <c r="M316" s="8"/>
      <c r="N316" s="8"/>
      <c r="O316" s="8"/>
      <c r="P316" s="8"/>
    </row>
    <row r="317" spans="8:16" ht="19.5" customHeight="1" x14ac:dyDescent="0.2">
      <c r="H317" s="88"/>
      <c r="J317" s="105"/>
      <c r="K317" s="105"/>
      <c r="L317" s="8"/>
      <c r="M317" s="8"/>
      <c r="N317" s="8"/>
      <c r="O317" s="8"/>
      <c r="P317" s="8"/>
    </row>
    <row r="318" spans="8:16" ht="19.5" customHeight="1" x14ac:dyDescent="0.2">
      <c r="H318" s="88"/>
      <c r="J318" s="105"/>
      <c r="K318" s="105"/>
      <c r="L318" s="8"/>
      <c r="M318" s="8"/>
      <c r="N318" s="8"/>
      <c r="O318" s="8"/>
      <c r="P318" s="8"/>
    </row>
    <row r="319" spans="8:16" ht="19.5" customHeight="1" x14ac:dyDescent="0.2">
      <c r="H319" s="88"/>
      <c r="J319" s="105"/>
      <c r="K319" s="105"/>
      <c r="L319" s="8"/>
      <c r="M319" s="8"/>
      <c r="N319" s="8"/>
      <c r="O319" s="8"/>
      <c r="P319" s="8"/>
    </row>
    <row r="320" spans="8:16" ht="19.5" customHeight="1" x14ac:dyDescent="0.2">
      <c r="H320" s="88"/>
      <c r="J320" s="105"/>
      <c r="K320" s="105"/>
      <c r="L320" s="8"/>
      <c r="M320" s="8"/>
      <c r="N320" s="8"/>
      <c r="O320" s="8"/>
      <c r="P320" s="8"/>
    </row>
    <row r="321" spans="8:16" ht="19.5" customHeight="1" x14ac:dyDescent="0.2">
      <c r="H321" s="88"/>
      <c r="J321" s="105"/>
      <c r="K321" s="105"/>
      <c r="L321" s="8"/>
      <c r="M321" s="8"/>
      <c r="N321" s="8"/>
      <c r="O321" s="8"/>
      <c r="P321" s="8"/>
    </row>
    <row r="322" spans="8:16" ht="19.5" customHeight="1" x14ac:dyDescent="0.2">
      <c r="H322" s="88"/>
      <c r="J322" s="105"/>
      <c r="K322" s="105"/>
      <c r="L322" s="8"/>
      <c r="M322" s="8"/>
      <c r="N322" s="8"/>
      <c r="O322" s="8"/>
      <c r="P322" s="8"/>
    </row>
    <row r="323" spans="8:16" ht="19.5" customHeight="1" x14ac:dyDescent="0.2">
      <c r="H323" s="88"/>
      <c r="J323" s="105"/>
      <c r="K323" s="105"/>
      <c r="L323" s="8"/>
      <c r="M323" s="8"/>
      <c r="N323" s="8"/>
      <c r="O323" s="8"/>
      <c r="P323" s="8"/>
    </row>
    <row r="324" spans="8:16" ht="19.5" customHeight="1" x14ac:dyDescent="0.2">
      <c r="H324" s="88"/>
      <c r="J324" s="105"/>
      <c r="K324" s="105"/>
      <c r="L324" s="8"/>
      <c r="M324" s="8"/>
      <c r="N324" s="8"/>
      <c r="O324" s="8"/>
      <c r="P324" s="8"/>
    </row>
    <row r="325" spans="8:16" ht="19.5" customHeight="1" x14ac:dyDescent="0.2">
      <c r="H325" s="88"/>
      <c r="J325" s="105"/>
      <c r="K325" s="105"/>
      <c r="L325" s="8"/>
      <c r="M325" s="8"/>
      <c r="N325" s="8"/>
      <c r="O325" s="8"/>
      <c r="P325" s="8"/>
    </row>
    <row r="326" spans="8:16" ht="19.5" customHeight="1" x14ac:dyDescent="0.2">
      <c r="H326" s="88"/>
      <c r="J326" s="105"/>
      <c r="K326" s="105"/>
      <c r="L326" s="8"/>
      <c r="M326" s="8"/>
      <c r="N326" s="8"/>
      <c r="O326" s="8"/>
      <c r="P326" s="8"/>
    </row>
    <row r="327" spans="8:16" ht="19.5" customHeight="1" x14ac:dyDescent="0.2">
      <c r="H327" s="88"/>
      <c r="J327" s="105"/>
      <c r="K327" s="105"/>
      <c r="L327" s="8"/>
      <c r="M327" s="8"/>
      <c r="N327" s="8"/>
      <c r="O327" s="8"/>
      <c r="P327" s="8"/>
    </row>
    <row r="328" spans="8:16" ht="19.5" customHeight="1" x14ac:dyDescent="0.2">
      <c r="H328" s="88"/>
      <c r="J328" s="105"/>
      <c r="K328" s="105"/>
      <c r="L328" s="8"/>
      <c r="M328" s="8"/>
      <c r="N328" s="8"/>
      <c r="O328" s="8"/>
      <c r="P328" s="8"/>
    </row>
    <row r="329" spans="8:16" ht="19.5" customHeight="1" x14ac:dyDescent="0.2">
      <c r="H329" s="88"/>
      <c r="J329" s="105"/>
      <c r="K329" s="105"/>
      <c r="L329" s="8"/>
      <c r="M329" s="8"/>
      <c r="N329" s="8"/>
      <c r="O329" s="8"/>
      <c r="P329" s="8"/>
    </row>
    <row r="330" spans="8:16" ht="19.5" customHeight="1" x14ac:dyDescent="0.2">
      <c r="H330" s="88"/>
      <c r="J330" s="105"/>
      <c r="K330" s="105"/>
      <c r="L330" s="8"/>
      <c r="M330" s="8"/>
      <c r="N330" s="8"/>
      <c r="O330" s="8"/>
      <c r="P330" s="8"/>
    </row>
    <row r="331" spans="8:16" ht="19.5" customHeight="1" x14ac:dyDescent="0.2">
      <c r="H331" s="88"/>
      <c r="J331" s="105"/>
      <c r="K331" s="105"/>
      <c r="L331" s="8"/>
      <c r="M331" s="8"/>
      <c r="N331" s="8"/>
      <c r="O331" s="8"/>
      <c r="P331" s="8"/>
    </row>
    <row r="332" spans="8:16" ht="19.5" customHeight="1" x14ac:dyDescent="0.2">
      <c r="H332" s="88"/>
      <c r="J332" s="105"/>
      <c r="K332" s="105"/>
      <c r="L332" s="8"/>
      <c r="M332" s="8"/>
      <c r="N332" s="8"/>
      <c r="O332" s="8"/>
      <c r="P332" s="8"/>
    </row>
    <row r="333" spans="8:16" ht="19.5" customHeight="1" x14ac:dyDescent="0.2">
      <c r="H333" s="88"/>
      <c r="J333" s="105"/>
      <c r="K333" s="105"/>
      <c r="L333" s="8"/>
      <c r="M333" s="8"/>
      <c r="N333" s="8"/>
      <c r="O333" s="8"/>
      <c r="P333" s="8"/>
    </row>
    <row r="334" spans="8:16" ht="19.5" customHeight="1" x14ac:dyDescent="0.2">
      <c r="H334" s="88"/>
      <c r="J334" s="105"/>
      <c r="K334" s="105"/>
      <c r="L334" s="8"/>
      <c r="M334" s="8"/>
      <c r="N334" s="8"/>
      <c r="O334" s="8"/>
      <c r="P334" s="8"/>
    </row>
    <row r="335" spans="8:16" ht="19.5" customHeight="1" x14ac:dyDescent="0.2">
      <c r="H335" s="88"/>
      <c r="J335" s="105"/>
      <c r="K335" s="105"/>
      <c r="L335" s="8"/>
      <c r="M335" s="8"/>
      <c r="N335" s="8"/>
      <c r="O335" s="8"/>
      <c r="P335" s="8"/>
    </row>
    <row r="336" spans="8:16" ht="19.5" customHeight="1" x14ac:dyDescent="0.2">
      <c r="H336" s="88"/>
      <c r="J336" s="105"/>
      <c r="K336" s="105"/>
      <c r="L336" s="8"/>
      <c r="M336" s="8"/>
      <c r="N336" s="8"/>
      <c r="O336" s="8"/>
      <c r="P336" s="8"/>
    </row>
    <row r="337" spans="8:16" ht="19.5" customHeight="1" x14ac:dyDescent="0.2">
      <c r="H337" s="88"/>
      <c r="J337" s="105"/>
      <c r="K337" s="105"/>
      <c r="L337" s="8"/>
      <c r="M337" s="8"/>
      <c r="N337" s="8"/>
      <c r="O337" s="8"/>
      <c r="P337" s="8"/>
    </row>
    <row r="338" spans="8:16" ht="19.5" customHeight="1" x14ac:dyDescent="0.2">
      <c r="H338" s="88"/>
      <c r="J338" s="105"/>
      <c r="K338" s="105"/>
      <c r="L338" s="8"/>
      <c r="M338" s="8"/>
      <c r="N338" s="8"/>
      <c r="O338" s="8"/>
      <c r="P338" s="8"/>
    </row>
    <row r="339" spans="8:16" ht="19.5" customHeight="1" x14ac:dyDescent="0.2">
      <c r="H339" s="88"/>
      <c r="J339" s="105"/>
      <c r="K339" s="105"/>
      <c r="L339" s="8"/>
      <c r="M339" s="8"/>
      <c r="N339" s="8"/>
      <c r="O339" s="8"/>
      <c r="P339" s="8"/>
    </row>
    <row r="340" spans="8:16" ht="19.5" customHeight="1" x14ac:dyDescent="0.2">
      <c r="H340" s="88"/>
      <c r="J340" s="105"/>
      <c r="K340" s="105"/>
      <c r="L340" s="8"/>
      <c r="M340" s="8"/>
      <c r="N340" s="8"/>
      <c r="O340" s="8"/>
      <c r="P340" s="8"/>
    </row>
    <row r="341" spans="8:16" ht="19.5" customHeight="1" x14ac:dyDescent="0.2">
      <c r="H341" s="88"/>
      <c r="J341" s="105"/>
      <c r="K341" s="105"/>
      <c r="L341" s="8"/>
      <c r="M341" s="8"/>
      <c r="N341" s="8"/>
      <c r="O341" s="8"/>
      <c r="P341" s="8"/>
    </row>
    <row r="342" spans="8:16" ht="19.5" customHeight="1" x14ac:dyDescent="0.2">
      <c r="H342" s="88"/>
      <c r="J342" s="105"/>
      <c r="K342" s="105"/>
      <c r="L342" s="8"/>
      <c r="M342" s="8"/>
      <c r="N342" s="8"/>
      <c r="O342" s="8"/>
      <c r="P342" s="8"/>
    </row>
    <row r="343" spans="8:16" ht="19.5" customHeight="1" x14ac:dyDescent="0.2">
      <c r="H343" s="88"/>
      <c r="J343" s="105"/>
      <c r="K343" s="105"/>
      <c r="L343" s="8"/>
      <c r="M343" s="8"/>
      <c r="N343" s="8"/>
      <c r="O343" s="8"/>
      <c r="P343" s="8"/>
    </row>
    <row r="344" spans="8:16" ht="19.5" customHeight="1" x14ac:dyDescent="0.2">
      <c r="H344" s="88"/>
      <c r="J344" s="105"/>
      <c r="K344" s="105"/>
      <c r="L344" s="8"/>
      <c r="M344" s="8"/>
      <c r="N344" s="8"/>
      <c r="O344" s="8"/>
      <c r="P344" s="8"/>
    </row>
    <row r="345" spans="8:16" ht="19.5" customHeight="1" x14ac:dyDescent="0.2">
      <c r="H345" s="88"/>
      <c r="J345" s="105"/>
      <c r="K345" s="105"/>
      <c r="L345" s="8"/>
      <c r="M345" s="8"/>
      <c r="N345" s="8"/>
      <c r="O345" s="8"/>
      <c r="P345" s="8"/>
    </row>
    <row r="346" spans="8:16" ht="19.5" customHeight="1" x14ac:dyDescent="0.2">
      <c r="H346" s="88"/>
      <c r="J346" s="105"/>
      <c r="K346" s="105"/>
      <c r="L346" s="8"/>
      <c r="M346" s="8"/>
      <c r="N346" s="8"/>
      <c r="O346" s="8"/>
      <c r="P346" s="8"/>
    </row>
    <row r="347" spans="8:16" ht="19.5" customHeight="1" x14ac:dyDescent="0.2">
      <c r="H347" s="88"/>
      <c r="J347" s="105"/>
      <c r="K347" s="105"/>
      <c r="L347" s="8"/>
      <c r="M347" s="8"/>
      <c r="N347" s="8"/>
      <c r="O347" s="8"/>
      <c r="P347" s="8"/>
    </row>
    <row r="348" spans="8:16" ht="19.5" customHeight="1" x14ac:dyDescent="0.2">
      <c r="H348" s="88"/>
      <c r="J348" s="105"/>
      <c r="K348" s="105"/>
      <c r="L348" s="8"/>
      <c r="M348" s="8"/>
      <c r="N348" s="8"/>
      <c r="O348" s="8"/>
      <c r="P348" s="8"/>
    </row>
    <row r="349" spans="8:16" ht="19.5" customHeight="1" x14ac:dyDescent="0.2">
      <c r="H349" s="88"/>
      <c r="J349" s="105"/>
      <c r="K349" s="105"/>
      <c r="L349" s="8"/>
      <c r="M349" s="8"/>
      <c r="N349" s="8"/>
      <c r="O349" s="8"/>
      <c r="P349" s="8"/>
    </row>
    <row r="350" spans="8:16" ht="19.5" customHeight="1" x14ac:dyDescent="0.2">
      <c r="H350" s="88"/>
      <c r="J350" s="105"/>
      <c r="K350" s="105"/>
      <c r="L350" s="8"/>
      <c r="M350" s="8"/>
      <c r="N350" s="8"/>
      <c r="O350" s="8"/>
      <c r="P350" s="8"/>
    </row>
    <row r="351" spans="8:16" ht="19.5" customHeight="1" x14ac:dyDescent="0.2">
      <c r="H351" s="88"/>
      <c r="J351" s="105"/>
      <c r="K351" s="105"/>
      <c r="L351" s="8"/>
      <c r="M351" s="8"/>
      <c r="N351" s="8"/>
      <c r="O351" s="8"/>
      <c r="P351" s="8"/>
    </row>
    <row r="352" spans="8:16" ht="19.5" customHeight="1" x14ac:dyDescent="0.2">
      <c r="H352" s="88"/>
      <c r="J352" s="105"/>
      <c r="K352" s="105"/>
      <c r="L352" s="8"/>
      <c r="M352" s="8"/>
      <c r="N352" s="8"/>
      <c r="O352" s="8"/>
      <c r="P352" s="8"/>
    </row>
    <row r="353" spans="8:16" ht="19.5" customHeight="1" x14ac:dyDescent="0.2">
      <c r="H353" s="88"/>
      <c r="J353" s="105"/>
      <c r="K353" s="105"/>
      <c r="L353" s="8"/>
      <c r="M353" s="8"/>
      <c r="N353" s="8"/>
      <c r="O353" s="8"/>
      <c r="P353" s="8"/>
    </row>
    <row r="354" spans="8:16" ht="19.5" customHeight="1" x14ac:dyDescent="0.2">
      <c r="H354" s="88"/>
      <c r="J354" s="105"/>
      <c r="K354" s="105"/>
      <c r="L354" s="8"/>
      <c r="M354" s="8"/>
      <c r="N354" s="8"/>
      <c r="O354" s="8"/>
      <c r="P354" s="8"/>
    </row>
    <row r="355" spans="8:16" ht="19.5" customHeight="1" x14ac:dyDescent="0.2">
      <c r="H355" s="88"/>
      <c r="J355" s="105"/>
      <c r="K355" s="105"/>
      <c r="L355" s="8"/>
      <c r="M355" s="8"/>
      <c r="N355" s="8"/>
      <c r="O355" s="8"/>
      <c r="P355" s="8"/>
    </row>
    <row r="356" spans="8:16" ht="19.5" customHeight="1" x14ac:dyDescent="0.2">
      <c r="H356" s="88"/>
      <c r="J356" s="105"/>
      <c r="K356" s="105"/>
      <c r="L356" s="8"/>
      <c r="M356" s="8"/>
      <c r="N356" s="8"/>
      <c r="O356" s="8"/>
      <c r="P356" s="8"/>
    </row>
    <row r="357" spans="8:16" ht="19.5" customHeight="1" x14ac:dyDescent="0.2">
      <c r="H357" s="88"/>
      <c r="J357" s="105"/>
      <c r="K357" s="105"/>
      <c r="L357" s="8"/>
      <c r="M357" s="8"/>
      <c r="N357" s="8"/>
      <c r="O357" s="8"/>
      <c r="P357" s="8"/>
    </row>
    <row r="358" spans="8:16" ht="19.5" customHeight="1" x14ac:dyDescent="0.2">
      <c r="H358" s="88"/>
      <c r="J358" s="105"/>
      <c r="K358" s="105"/>
      <c r="L358" s="8"/>
      <c r="M358" s="8"/>
      <c r="N358" s="8"/>
      <c r="O358" s="8"/>
      <c r="P358" s="8"/>
    </row>
    <row r="359" spans="8:16" ht="19.5" customHeight="1" x14ac:dyDescent="0.2">
      <c r="H359" s="88"/>
      <c r="J359" s="105"/>
      <c r="K359" s="105"/>
      <c r="L359" s="8"/>
      <c r="M359" s="8"/>
      <c r="N359" s="8"/>
      <c r="O359" s="8"/>
      <c r="P359" s="8"/>
    </row>
    <row r="360" spans="8:16" ht="19.5" customHeight="1" x14ac:dyDescent="0.2">
      <c r="H360" s="88"/>
      <c r="J360" s="105"/>
      <c r="K360" s="105"/>
      <c r="L360" s="8"/>
      <c r="M360" s="8"/>
      <c r="N360" s="8"/>
      <c r="O360" s="8"/>
      <c r="P360" s="8"/>
    </row>
    <row r="361" spans="8:16" ht="19.5" customHeight="1" x14ac:dyDescent="0.2">
      <c r="H361" s="88"/>
      <c r="J361" s="105"/>
      <c r="K361" s="105"/>
      <c r="L361" s="8"/>
      <c r="M361" s="8"/>
      <c r="N361" s="8"/>
      <c r="O361" s="8"/>
      <c r="P361" s="8"/>
    </row>
    <row r="362" spans="8:16" ht="19.5" customHeight="1" x14ac:dyDescent="0.2">
      <c r="H362" s="88"/>
      <c r="J362" s="105"/>
      <c r="K362" s="105"/>
      <c r="L362" s="8"/>
      <c r="M362" s="8"/>
      <c r="N362" s="8"/>
      <c r="O362" s="8"/>
      <c r="P362" s="8"/>
    </row>
    <row r="363" spans="8:16" ht="19.5" customHeight="1" x14ac:dyDescent="0.2">
      <c r="H363" s="88"/>
      <c r="J363" s="105"/>
      <c r="K363" s="105"/>
      <c r="L363" s="8"/>
      <c r="M363" s="8"/>
      <c r="N363" s="8"/>
      <c r="O363" s="8"/>
      <c r="P363" s="8"/>
    </row>
    <row r="364" spans="8:16" ht="19.5" customHeight="1" x14ac:dyDescent="0.2">
      <c r="H364" s="88"/>
      <c r="J364" s="105"/>
      <c r="K364" s="105"/>
      <c r="L364" s="8"/>
      <c r="M364" s="8"/>
      <c r="N364" s="8"/>
      <c r="O364" s="8"/>
      <c r="P364" s="8"/>
    </row>
    <row r="365" spans="8:16" ht="19.5" customHeight="1" x14ac:dyDescent="0.2">
      <c r="H365" s="88"/>
      <c r="J365" s="105"/>
      <c r="K365" s="105"/>
      <c r="L365" s="8"/>
      <c r="M365" s="8"/>
      <c r="N365" s="8"/>
      <c r="O365" s="8"/>
      <c r="P365" s="8"/>
    </row>
    <row r="366" spans="8:16" ht="19.5" customHeight="1" x14ac:dyDescent="0.2">
      <c r="H366" s="88"/>
      <c r="J366" s="105"/>
      <c r="K366" s="105"/>
      <c r="L366" s="8"/>
      <c r="M366" s="8"/>
      <c r="N366" s="8"/>
      <c r="O366" s="8"/>
      <c r="P366" s="8"/>
    </row>
    <row r="367" spans="8:16" ht="19.5" customHeight="1" x14ac:dyDescent="0.2">
      <c r="H367" s="88"/>
      <c r="J367" s="105"/>
      <c r="K367" s="105"/>
      <c r="L367" s="8"/>
      <c r="M367" s="8"/>
      <c r="N367" s="8"/>
      <c r="O367" s="8"/>
      <c r="P367" s="8"/>
    </row>
    <row r="368" spans="8:16" ht="19.5" customHeight="1" x14ac:dyDescent="0.2">
      <c r="H368" s="88"/>
      <c r="J368" s="105"/>
      <c r="K368" s="105"/>
      <c r="L368" s="8"/>
      <c r="M368" s="8"/>
      <c r="N368" s="8"/>
      <c r="O368" s="8"/>
      <c r="P368" s="8"/>
    </row>
    <row r="369" spans="8:16" ht="19.5" customHeight="1" x14ac:dyDescent="0.2">
      <c r="H369" s="88"/>
      <c r="J369" s="105"/>
      <c r="K369" s="105"/>
      <c r="L369" s="8"/>
      <c r="M369" s="8"/>
      <c r="N369" s="8"/>
      <c r="O369" s="8"/>
      <c r="P369" s="8"/>
    </row>
    <row r="370" spans="8:16" ht="19.5" customHeight="1" x14ac:dyDescent="0.2">
      <c r="H370" s="88"/>
      <c r="J370" s="105"/>
      <c r="K370" s="105"/>
      <c r="L370" s="8"/>
      <c r="M370" s="8"/>
      <c r="N370" s="8"/>
      <c r="O370" s="8"/>
      <c r="P370" s="8"/>
    </row>
    <row r="371" spans="8:16" ht="19.5" customHeight="1" x14ac:dyDescent="0.2">
      <c r="H371" s="88"/>
      <c r="J371" s="105"/>
      <c r="K371" s="105"/>
      <c r="L371" s="8"/>
      <c r="M371" s="8"/>
      <c r="N371" s="8"/>
      <c r="O371" s="8"/>
      <c r="P371" s="8"/>
    </row>
    <row r="372" spans="8:16" ht="19.5" customHeight="1" x14ac:dyDescent="0.2">
      <c r="H372" s="88"/>
      <c r="J372" s="105"/>
      <c r="K372" s="105"/>
      <c r="L372" s="8"/>
      <c r="M372" s="8"/>
      <c r="N372" s="8"/>
      <c r="O372" s="8"/>
      <c r="P372" s="8"/>
    </row>
    <row r="373" spans="8:16" ht="19.5" customHeight="1" x14ac:dyDescent="0.2">
      <c r="H373" s="88"/>
      <c r="J373" s="105"/>
      <c r="K373" s="105"/>
      <c r="L373" s="8"/>
      <c r="M373" s="8"/>
      <c r="N373" s="8"/>
      <c r="O373" s="8"/>
      <c r="P373" s="8"/>
    </row>
    <row r="374" spans="8:16" ht="19.5" customHeight="1" x14ac:dyDescent="0.2">
      <c r="H374" s="88"/>
      <c r="J374" s="105"/>
      <c r="K374" s="105"/>
      <c r="L374" s="8"/>
      <c r="M374" s="8"/>
      <c r="N374" s="8"/>
      <c r="O374" s="8"/>
      <c r="P374" s="8"/>
    </row>
    <row r="375" spans="8:16" ht="19.5" customHeight="1" x14ac:dyDescent="0.2">
      <c r="H375" s="88"/>
      <c r="J375" s="105"/>
      <c r="K375" s="105"/>
      <c r="L375" s="8"/>
      <c r="M375" s="8"/>
      <c r="N375" s="8"/>
      <c r="O375" s="8"/>
      <c r="P375" s="8"/>
    </row>
    <row r="376" spans="8:16" ht="19.5" customHeight="1" x14ac:dyDescent="0.2">
      <c r="H376" s="88"/>
      <c r="J376" s="105"/>
      <c r="K376" s="105"/>
      <c r="L376" s="8"/>
      <c r="M376" s="8"/>
      <c r="N376" s="8"/>
      <c r="O376" s="8"/>
      <c r="P376" s="8"/>
    </row>
    <row r="377" spans="8:16" ht="19.5" customHeight="1" x14ac:dyDescent="0.2">
      <c r="H377" s="88"/>
      <c r="J377" s="105"/>
      <c r="K377" s="105"/>
      <c r="L377" s="8"/>
      <c r="M377" s="8"/>
      <c r="N377" s="8"/>
      <c r="O377" s="8"/>
      <c r="P377" s="8"/>
    </row>
    <row r="378" spans="8:16" ht="19.5" customHeight="1" x14ac:dyDescent="0.2">
      <c r="H378" s="88"/>
      <c r="J378" s="105"/>
      <c r="K378" s="105"/>
      <c r="L378" s="8"/>
      <c r="M378" s="8"/>
      <c r="N378" s="8"/>
      <c r="O378" s="8"/>
      <c r="P378" s="8"/>
    </row>
    <row r="379" spans="8:16" ht="19.5" customHeight="1" x14ac:dyDescent="0.2">
      <c r="H379" s="88"/>
      <c r="J379" s="105"/>
      <c r="K379" s="105"/>
      <c r="L379" s="8"/>
      <c r="M379" s="8"/>
      <c r="N379" s="8"/>
      <c r="O379" s="8"/>
      <c r="P379" s="8"/>
    </row>
    <row r="380" spans="8:16" ht="19.5" customHeight="1" x14ac:dyDescent="0.2">
      <c r="H380" s="88"/>
      <c r="J380" s="105"/>
      <c r="K380" s="105"/>
      <c r="L380" s="8"/>
      <c r="M380" s="8"/>
      <c r="N380" s="8"/>
      <c r="O380" s="8"/>
      <c r="P380" s="8"/>
    </row>
    <row r="381" spans="8:16" ht="19.5" customHeight="1" x14ac:dyDescent="0.2">
      <c r="H381" s="88"/>
      <c r="J381" s="105"/>
      <c r="K381" s="105"/>
      <c r="L381" s="8"/>
      <c r="M381" s="8"/>
      <c r="N381" s="8"/>
      <c r="O381" s="8"/>
      <c r="P381" s="8"/>
    </row>
    <row r="382" spans="8:16" ht="19.5" customHeight="1" x14ac:dyDescent="0.2">
      <c r="H382" s="88"/>
      <c r="J382" s="105"/>
      <c r="K382" s="105"/>
      <c r="L382" s="8"/>
      <c r="M382" s="8"/>
      <c r="N382" s="8"/>
      <c r="O382" s="8"/>
      <c r="P382" s="8"/>
    </row>
    <row r="383" spans="8:16" ht="19.5" customHeight="1" x14ac:dyDescent="0.2">
      <c r="H383" s="88"/>
      <c r="J383" s="105"/>
      <c r="K383" s="105"/>
      <c r="L383" s="8"/>
      <c r="M383" s="8"/>
      <c r="N383" s="8"/>
      <c r="O383" s="8"/>
      <c r="P383" s="8"/>
    </row>
    <row r="384" spans="8:16" ht="19.5" customHeight="1" x14ac:dyDescent="0.2">
      <c r="H384" s="88"/>
      <c r="J384" s="105"/>
      <c r="K384" s="105"/>
      <c r="L384" s="8"/>
      <c r="M384" s="8"/>
      <c r="N384" s="8"/>
      <c r="O384" s="8"/>
      <c r="P384" s="8"/>
    </row>
    <row r="385" spans="8:16" ht="19.5" customHeight="1" x14ac:dyDescent="0.2">
      <c r="H385" s="88"/>
      <c r="J385" s="105"/>
      <c r="K385" s="105"/>
      <c r="L385" s="8"/>
      <c r="M385" s="8"/>
      <c r="N385" s="8"/>
      <c r="O385" s="8"/>
      <c r="P385" s="8"/>
    </row>
    <row r="386" spans="8:16" ht="19.5" customHeight="1" x14ac:dyDescent="0.2">
      <c r="H386" s="88"/>
      <c r="J386" s="105"/>
      <c r="K386" s="105"/>
      <c r="L386" s="8"/>
      <c r="M386" s="8"/>
      <c r="N386" s="8"/>
      <c r="O386" s="8"/>
      <c r="P386" s="8"/>
    </row>
    <row r="387" spans="8:16" ht="19.5" customHeight="1" x14ac:dyDescent="0.2">
      <c r="H387" s="88"/>
      <c r="J387" s="105"/>
      <c r="K387" s="105"/>
      <c r="L387" s="8"/>
      <c r="M387" s="8"/>
      <c r="N387" s="8"/>
      <c r="O387" s="8"/>
      <c r="P387" s="8"/>
    </row>
    <row r="388" spans="8:16" ht="19.5" customHeight="1" x14ac:dyDescent="0.2">
      <c r="H388" s="88"/>
      <c r="J388" s="105"/>
      <c r="K388" s="105"/>
      <c r="L388" s="8"/>
      <c r="M388" s="8"/>
      <c r="N388" s="8"/>
      <c r="O388" s="8"/>
      <c r="P388" s="8"/>
    </row>
    <row r="389" spans="8:16" ht="19.5" customHeight="1" x14ac:dyDescent="0.2">
      <c r="H389" s="88"/>
      <c r="J389" s="105"/>
      <c r="K389" s="105"/>
      <c r="L389" s="8"/>
      <c r="M389" s="8"/>
      <c r="N389" s="8"/>
      <c r="O389" s="8"/>
      <c r="P389" s="8"/>
    </row>
    <row r="390" spans="8:16" ht="19.5" customHeight="1" x14ac:dyDescent="0.2">
      <c r="H390" s="88"/>
      <c r="J390" s="105"/>
      <c r="K390" s="105"/>
      <c r="L390" s="8"/>
      <c r="M390" s="8"/>
      <c r="N390" s="8"/>
      <c r="O390" s="8"/>
      <c r="P390" s="8"/>
    </row>
    <row r="391" spans="8:16" ht="19.5" customHeight="1" x14ac:dyDescent="0.2">
      <c r="H391" s="88"/>
      <c r="J391" s="105"/>
      <c r="K391" s="105"/>
      <c r="L391" s="8"/>
      <c r="M391" s="8"/>
      <c r="N391" s="8"/>
      <c r="O391" s="8"/>
      <c r="P391" s="8"/>
    </row>
    <row r="392" spans="8:16" ht="19.5" customHeight="1" x14ac:dyDescent="0.2">
      <c r="H392" s="88"/>
      <c r="J392" s="105"/>
      <c r="K392" s="105"/>
      <c r="L392" s="8"/>
      <c r="M392" s="8"/>
      <c r="N392" s="8"/>
      <c r="O392" s="8"/>
      <c r="P392" s="8"/>
    </row>
    <row r="393" spans="8:16" ht="19.5" customHeight="1" x14ac:dyDescent="0.2">
      <c r="H393" s="88"/>
      <c r="J393" s="105"/>
      <c r="K393" s="105"/>
      <c r="L393" s="8"/>
      <c r="M393" s="8"/>
      <c r="N393" s="8"/>
      <c r="O393" s="8"/>
      <c r="P393" s="8"/>
    </row>
    <row r="394" spans="8:16" ht="19.5" customHeight="1" x14ac:dyDescent="0.2">
      <c r="H394" s="88"/>
      <c r="J394" s="105"/>
      <c r="K394" s="105"/>
      <c r="L394" s="8"/>
      <c r="M394" s="8"/>
      <c r="N394" s="8"/>
      <c r="O394" s="8"/>
      <c r="P394" s="8"/>
    </row>
    <row r="395" spans="8:16" ht="19.5" customHeight="1" x14ac:dyDescent="0.2">
      <c r="H395" s="88"/>
      <c r="J395" s="105"/>
      <c r="K395" s="105"/>
      <c r="L395" s="8"/>
      <c r="M395" s="8"/>
      <c r="N395" s="8"/>
      <c r="O395" s="8"/>
      <c r="P395" s="8"/>
    </row>
    <row r="396" spans="8:16" ht="19.5" customHeight="1" x14ac:dyDescent="0.2">
      <c r="H396" s="88"/>
      <c r="J396" s="105"/>
      <c r="K396" s="105"/>
      <c r="L396" s="8"/>
      <c r="M396" s="8"/>
      <c r="N396" s="8"/>
      <c r="O396" s="8"/>
      <c r="P396" s="8"/>
    </row>
    <row r="397" spans="8:16" ht="19.5" customHeight="1" x14ac:dyDescent="0.2">
      <c r="H397" s="88"/>
      <c r="J397" s="105"/>
      <c r="K397" s="105"/>
      <c r="L397" s="8"/>
      <c r="M397" s="8"/>
      <c r="N397" s="8"/>
      <c r="O397" s="8"/>
      <c r="P397" s="8"/>
    </row>
    <row r="398" spans="8:16" ht="19.5" customHeight="1" x14ac:dyDescent="0.2">
      <c r="H398" s="88"/>
      <c r="J398" s="105"/>
      <c r="K398" s="105"/>
      <c r="L398" s="8"/>
      <c r="M398" s="8"/>
      <c r="N398" s="8"/>
      <c r="O398" s="8"/>
      <c r="P398" s="8"/>
    </row>
    <row r="399" spans="8:16" ht="19.5" customHeight="1" x14ac:dyDescent="0.2">
      <c r="H399" s="88"/>
      <c r="J399" s="105"/>
      <c r="K399" s="105"/>
      <c r="L399" s="8"/>
      <c r="M399" s="8"/>
      <c r="N399" s="8"/>
      <c r="O399" s="8"/>
      <c r="P399" s="8"/>
    </row>
    <row r="400" spans="8:16" ht="19.5" customHeight="1" x14ac:dyDescent="0.2">
      <c r="H400" s="88"/>
      <c r="J400" s="105"/>
      <c r="K400" s="105"/>
      <c r="L400" s="8"/>
      <c r="M400" s="8"/>
      <c r="N400" s="8"/>
      <c r="O400" s="8"/>
      <c r="P400" s="8"/>
    </row>
    <row r="401" spans="8:16" ht="19.5" customHeight="1" x14ac:dyDescent="0.2">
      <c r="H401" s="88"/>
      <c r="J401" s="105"/>
      <c r="K401" s="105"/>
      <c r="L401" s="8"/>
      <c r="M401" s="8"/>
      <c r="N401" s="8"/>
      <c r="O401" s="8"/>
      <c r="P401" s="8"/>
    </row>
    <row r="402" spans="8:16" ht="19.5" customHeight="1" x14ac:dyDescent="0.2">
      <c r="H402" s="88"/>
      <c r="J402" s="105"/>
      <c r="K402" s="105"/>
      <c r="L402" s="8"/>
      <c r="M402" s="8"/>
      <c r="N402" s="8"/>
      <c r="O402" s="8"/>
      <c r="P402" s="8"/>
    </row>
    <row r="403" spans="8:16" ht="19.5" customHeight="1" x14ac:dyDescent="0.2">
      <c r="H403" s="88"/>
      <c r="J403" s="105"/>
      <c r="K403" s="105"/>
      <c r="L403" s="8"/>
      <c r="M403" s="8"/>
      <c r="N403" s="8"/>
      <c r="O403" s="8"/>
      <c r="P403" s="8"/>
    </row>
    <row r="404" spans="8:16" ht="19.5" customHeight="1" x14ac:dyDescent="0.2">
      <c r="H404" s="88"/>
      <c r="J404" s="105"/>
      <c r="K404" s="105"/>
      <c r="L404" s="8"/>
      <c r="M404" s="8"/>
      <c r="N404" s="8"/>
      <c r="O404" s="8"/>
      <c r="P404" s="8"/>
    </row>
    <row r="405" spans="8:16" ht="19.5" customHeight="1" x14ac:dyDescent="0.2">
      <c r="H405" s="88"/>
      <c r="J405" s="105"/>
      <c r="K405" s="105"/>
      <c r="L405" s="8"/>
      <c r="M405" s="8"/>
      <c r="N405" s="8"/>
      <c r="O405" s="8"/>
      <c r="P405" s="8"/>
    </row>
    <row r="406" spans="8:16" ht="19.5" customHeight="1" x14ac:dyDescent="0.2">
      <c r="H406" s="88"/>
      <c r="J406" s="105"/>
      <c r="K406" s="105"/>
      <c r="L406" s="8"/>
      <c r="M406" s="8"/>
      <c r="N406" s="8"/>
      <c r="O406" s="8"/>
      <c r="P406" s="8"/>
    </row>
    <row r="407" spans="8:16" ht="19.5" customHeight="1" x14ac:dyDescent="0.2">
      <c r="H407" s="88"/>
      <c r="J407" s="105"/>
      <c r="K407" s="105"/>
      <c r="L407" s="8"/>
      <c r="M407" s="8"/>
      <c r="N407" s="8"/>
      <c r="O407" s="8"/>
      <c r="P407" s="8"/>
    </row>
    <row r="408" spans="8:16" ht="19.5" customHeight="1" x14ac:dyDescent="0.2">
      <c r="H408" s="88"/>
      <c r="J408" s="105"/>
      <c r="K408" s="105"/>
      <c r="L408" s="8"/>
      <c r="M408" s="8"/>
      <c r="N408" s="8"/>
      <c r="O408" s="8"/>
      <c r="P408" s="8"/>
    </row>
    <row r="409" spans="8:16" ht="19.5" customHeight="1" x14ac:dyDescent="0.2">
      <c r="H409" s="88"/>
      <c r="J409" s="105"/>
      <c r="K409" s="105"/>
      <c r="L409" s="8"/>
      <c r="M409" s="8"/>
      <c r="N409" s="8"/>
      <c r="O409" s="8"/>
      <c r="P409" s="8"/>
    </row>
    <row r="410" spans="8:16" ht="19.5" customHeight="1" x14ac:dyDescent="0.2">
      <c r="H410" s="88"/>
      <c r="J410" s="105"/>
      <c r="K410" s="105"/>
      <c r="L410" s="8"/>
      <c r="M410" s="8"/>
      <c r="N410" s="8"/>
      <c r="O410" s="8"/>
      <c r="P410" s="8"/>
    </row>
    <row r="411" spans="8:16" ht="19.5" customHeight="1" x14ac:dyDescent="0.2">
      <c r="H411" s="88"/>
      <c r="J411" s="105"/>
      <c r="K411" s="105"/>
      <c r="L411" s="8"/>
      <c r="M411" s="8"/>
      <c r="N411" s="8"/>
      <c r="O411" s="8"/>
      <c r="P411" s="8"/>
    </row>
    <row r="412" spans="8:16" ht="19.5" customHeight="1" x14ac:dyDescent="0.2">
      <c r="H412" s="88"/>
      <c r="J412" s="105"/>
      <c r="K412" s="105"/>
      <c r="L412" s="8"/>
      <c r="M412" s="8"/>
      <c r="N412" s="8"/>
      <c r="O412" s="8"/>
      <c r="P412" s="8"/>
    </row>
    <row r="413" spans="8:16" ht="19.5" customHeight="1" x14ac:dyDescent="0.2">
      <c r="H413" s="88"/>
      <c r="J413" s="105"/>
      <c r="K413" s="105"/>
      <c r="L413" s="8"/>
      <c r="M413" s="8"/>
      <c r="N413" s="8"/>
      <c r="O413" s="8"/>
      <c r="P413" s="8"/>
    </row>
    <row r="414" spans="8:16" ht="19.5" customHeight="1" x14ac:dyDescent="0.2">
      <c r="H414" s="88"/>
      <c r="J414" s="105"/>
      <c r="K414" s="105"/>
      <c r="L414" s="8"/>
      <c r="M414" s="8"/>
      <c r="N414" s="8"/>
      <c r="O414" s="8"/>
      <c r="P414" s="8"/>
    </row>
    <row r="415" spans="8:16" ht="19.5" customHeight="1" x14ac:dyDescent="0.2">
      <c r="H415" s="88"/>
      <c r="J415" s="105"/>
      <c r="K415" s="105"/>
      <c r="L415" s="8"/>
      <c r="M415" s="8"/>
      <c r="N415" s="8"/>
      <c r="O415" s="8"/>
      <c r="P415" s="8"/>
    </row>
    <row r="416" spans="8:16" ht="19.5" customHeight="1" x14ac:dyDescent="0.2">
      <c r="H416" s="88"/>
      <c r="J416" s="105"/>
      <c r="K416" s="105"/>
      <c r="L416" s="8"/>
      <c r="M416" s="8"/>
      <c r="N416" s="8"/>
      <c r="O416" s="8"/>
      <c r="P416" s="8"/>
    </row>
    <row r="417" spans="8:16" ht="19.5" customHeight="1" x14ac:dyDescent="0.2">
      <c r="H417" s="88"/>
      <c r="J417" s="105"/>
      <c r="K417" s="105"/>
      <c r="L417" s="8"/>
      <c r="M417" s="8"/>
      <c r="N417" s="8"/>
      <c r="O417" s="8"/>
      <c r="P417" s="8"/>
    </row>
    <row r="418" spans="8:16" ht="19.5" customHeight="1" x14ac:dyDescent="0.2">
      <c r="H418" s="88"/>
      <c r="J418" s="105"/>
      <c r="K418" s="105"/>
      <c r="L418" s="8"/>
      <c r="M418" s="8"/>
      <c r="N418" s="8"/>
      <c r="O418" s="8"/>
      <c r="P418" s="8"/>
    </row>
    <row r="419" spans="8:16" ht="19.5" customHeight="1" x14ac:dyDescent="0.2">
      <c r="H419" s="88"/>
      <c r="J419" s="105"/>
      <c r="K419" s="105"/>
      <c r="L419" s="8"/>
      <c r="M419" s="8"/>
      <c r="N419" s="8"/>
      <c r="O419" s="8"/>
      <c r="P419" s="8"/>
    </row>
    <row r="420" spans="8:16" ht="19.5" customHeight="1" x14ac:dyDescent="0.2">
      <c r="H420" s="88"/>
      <c r="J420" s="105"/>
      <c r="K420" s="105"/>
      <c r="L420" s="8"/>
      <c r="M420" s="8"/>
      <c r="N420" s="8"/>
      <c r="O420" s="8"/>
      <c r="P420" s="8"/>
    </row>
    <row r="421" spans="8:16" ht="19.5" customHeight="1" x14ac:dyDescent="0.2">
      <c r="H421" s="88"/>
      <c r="J421" s="105"/>
      <c r="K421" s="105"/>
      <c r="L421" s="8"/>
      <c r="M421" s="8"/>
      <c r="N421" s="8"/>
      <c r="O421" s="8"/>
      <c r="P421" s="8"/>
    </row>
    <row r="422" spans="8:16" ht="19.5" customHeight="1" x14ac:dyDescent="0.2">
      <c r="H422" s="88"/>
      <c r="J422" s="105"/>
      <c r="K422" s="105"/>
      <c r="L422" s="8"/>
      <c r="M422" s="8"/>
      <c r="N422" s="8"/>
      <c r="O422" s="8"/>
      <c r="P422" s="8"/>
    </row>
    <row r="423" spans="8:16" ht="19.5" customHeight="1" x14ac:dyDescent="0.2">
      <c r="H423" s="88"/>
      <c r="J423" s="105"/>
      <c r="K423" s="105"/>
      <c r="L423" s="8"/>
      <c r="M423" s="8"/>
      <c r="N423" s="8"/>
      <c r="O423" s="8"/>
      <c r="P423" s="8"/>
    </row>
    <row r="424" spans="8:16" ht="19.5" customHeight="1" x14ac:dyDescent="0.2">
      <c r="H424" s="88"/>
      <c r="J424" s="105"/>
      <c r="K424" s="105"/>
      <c r="L424" s="8"/>
      <c r="M424" s="8"/>
      <c r="N424" s="8"/>
      <c r="O424" s="8"/>
      <c r="P424" s="8"/>
    </row>
    <row r="425" spans="8:16" ht="19.5" customHeight="1" x14ac:dyDescent="0.2">
      <c r="H425" s="88"/>
      <c r="J425" s="105"/>
      <c r="K425" s="105"/>
      <c r="L425" s="8"/>
      <c r="M425" s="8"/>
      <c r="N425" s="8"/>
      <c r="O425" s="8"/>
      <c r="P425" s="8"/>
    </row>
    <row r="426" spans="8:16" ht="19.5" customHeight="1" x14ac:dyDescent="0.2">
      <c r="H426" s="88"/>
      <c r="J426" s="105"/>
      <c r="K426" s="105"/>
      <c r="L426" s="8"/>
      <c r="M426" s="8"/>
      <c r="N426" s="8"/>
      <c r="O426" s="8"/>
      <c r="P426" s="8"/>
    </row>
    <row r="427" spans="8:16" ht="19.5" customHeight="1" x14ac:dyDescent="0.2">
      <c r="H427" s="88"/>
      <c r="J427" s="105"/>
      <c r="K427" s="105"/>
      <c r="L427" s="8"/>
      <c r="M427" s="8"/>
      <c r="N427" s="8"/>
      <c r="O427" s="8"/>
      <c r="P427" s="8"/>
    </row>
    <row r="428" spans="8:16" ht="19.5" customHeight="1" x14ac:dyDescent="0.2">
      <c r="H428" s="88"/>
      <c r="J428" s="105"/>
      <c r="K428" s="105"/>
      <c r="L428" s="8"/>
      <c r="M428" s="8"/>
      <c r="N428" s="8"/>
      <c r="O428" s="8"/>
      <c r="P428" s="8"/>
    </row>
    <row r="429" spans="8:16" ht="19.5" customHeight="1" x14ac:dyDescent="0.2">
      <c r="H429" s="88"/>
      <c r="J429" s="105"/>
      <c r="K429" s="105"/>
      <c r="L429" s="8"/>
      <c r="M429" s="8"/>
      <c r="N429" s="8"/>
      <c r="O429" s="8"/>
      <c r="P429" s="8"/>
    </row>
    <row r="430" spans="8:16" ht="19.5" customHeight="1" x14ac:dyDescent="0.2">
      <c r="H430" s="88"/>
      <c r="J430" s="105"/>
      <c r="K430" s="105"/>
      <c r="L430" s="8"/>
      <c r="M430" s="8"/>
      <c r="N430" s="8"/>
      <c r="O430" s="8"/>
      <c r="P430" s="8"/>
    </row>
    <row r="431" spans="8:16" ht="19.5" customHeight="1" x14ac:dyDescent="0.2">
      <c r="H431" s="88"/>
      <c r="J431" s="105"/>
      <c r="K431" s="105"/>
      <c r="L431" s="8"/>
      <c r="M431" s="8"/>
      <c r="N431" s="8"/>
      <c r="O431" s="8"/>
      <c r="P431" s="8"/>
    </row>
    <row r="432" spans="8:16" ht="19.5" customHeight="1" x14ac:dyDescent="0.2">
      <c r="H432" s="88"/>
      <c r="J432" s="105"/>
      <c r="K432" s="105"/>
      <c r="L432" s="8"/>
      <c r="M432" s="8"/>
      <c r="N432" s="8"/>
      <c r="O432" s="8"/>
      <c r="P432" s="8"/>
    </row>
    <row r="433" spans="8:16" ht="19.5" customHeight="1" x14ac:dyDescent="0.2">
      <c r="H433" s="88"/>
      <c r="J433" s="105"/>
      <c r="K433" s="105"/>
      <c r="L433" s="8"/>
      <c r="M433" s="8"/>
      <c r="N433" s="8"/>
      <c r="O433" s="8"/>
      <c r="P433" s="8"/>
    </row>
    <row r="434" spans="8:16" ht="19.5" customHeight="1" x14ac:dyDescent="0.2">
      <c r="H434" s="88"/>
      <c r="J434" s="105"/>
      <c r="K434" s="105"/>
      <c r="L434" s="8"/>
      <c r="M434" s="8"/>
      <c r="N434" s="8"/>
      <c r="O434" s="8"/>
      <c r="P434" s="8"/>
    </row>
    <row r="435" spans="8:16" ht="19.5" customHeight="1" x14ac:dyDescent="0.2">
      <c r="H435" s="88"/>
      <c r="J435" s="105"/>
      <c r="K435" s="105"/>
      <c r="L435" s="8"/>
      <c r="M435" s="8"/>
      <c r="N435" s="8"/>
      <c r="O435" s="8"/>
      <c r="P435" s="8"/>
    </row>
    <row r="436" spans="8:16" ht="19.5" customHeight="1" x14ac:dyDescent="0.2">
      <c r="H436" s="88"/>
      <c r="J436" s="105"/>
      <c r="K436" s="105"/>
      <c r="L436" s="8"/>
      <c r="M436" s="8"/>
      <c r="N436" s="8"/>
      <c r="O436" s="8"/>
      <c r="P436" s="8"/>
    </row>
    <row r="437" spans="8:16" ht="19.5" customHeight="1" x14ac:dyDescent="0.2">
      <c r="H437" s="88"/>
      <c r="J437" s="105"/>
      <c r="K437" s="105"/>
      <c r="L437" s="8"/>
      <c r="M437" s="8"/>
      <c r="N437" s="8"/>
      <c r="O437" s="8"/>
      <c r="P437" s="8"/>
    </row>
    <row r="438" spans="8:16" ht="19.5" customHeight="1" x14ac:dyDescent="0.2">
      <c r="H438" s="88"/>
      <c r="J438" s="105"/>
      <c r="K438" s="105"/>
      <c r="L438" s="8"/>
      <c r="M438" s="8"/>
      <c r="N438" s="8"/>
      <c r="O438" s="8"/>
      <c r="P438" s="8"/>
    </row>
    <row r="439" spans="8:16" ht="19.5" customHeight="1" x14ac:dyDescent="0.2">
      <c r="H439" s="88"/>
      <c r="J439" s="105"/>
      <c r="K439" s="105"/>
      <c r="L439" s="8"/>
      <c r="M439" s="8"/>
      <c r="N439" s="8"/>
      <c r="O439" s="8"/>
      <c r="P439" s="8"/>
    </row>
    <row r="440" spans="8:16" ht="19.5" customHeight="1" x14ac:dyDescent="0.2">
      <c r="H440" s="88"/>
      <c r="J440" s="105"/>
      <c r="K440" s="105"/>
      <c r="L440" s="8"/>
      <c r="M440" s="8"/>
      <c r="N440" s="8"/>
      <c r="O440" s="8"/>
      <c r="P440" s="8"/>
    </row>
    <row r="441" spans="8:16" ht="19.5" customHeight="1" x14ac:dyDescent="0.2">
      <c r="H441" s="88"/>
      <c r="J441" s="105"/>
      <c r="K441" s="105"/>
      <c r="L441" s="8"/>
      <c r="M441" s="8"/>
      <c r="N441" s="8"/>
      <c r="O441" s="8"/>
      <c r="P441" s="8"/>
    </row>
    <row r="442" spans="8:16" ht="19.5" customHeight="1" x14ac:dyDescent="0.2">
      <c r="H442" s="88"/>
      <c r="J442" s="105"/>
      <c r="K442" s="105"/>
      <c r="L442" s="8"/>
      <c r="M442" s="8"/>
      <c r="N442" s="8"/>
      <c r="O442" s="8"/>
      <c r="P442" s="8"/>
    </row>
    <row r="443" spans="8:16" ht="19.5" customHeight="1" x14ac:dyDescent="0.2">
      <c r="H443" s="88"/>
      <c r="J443" s="105"/>
      <c r="K443" s="105"/>
      <c r="L443" s="8"/>
      <c r="M443" s="8"/>
      <c r="N443" s="8"/>
      <c r="O443" s="8"/>
      <c r="P443" s="8"/>
    </row>
    <row r="444" spans="8:16" ht="19.5" customHeight="1" x14ac:dyDescent="0.2">
      <c r="H444" s="88"/>
      <c r="J444" s="105"/>
      <c r="K444" s="105"/>
      <c r="L444" s="8"/>
      <c r="M444" s="8"/>
      <c r="N444" s="8"/>
      <c r="O444" s="8"/>
      <c r="P444" s="8"/>
    </row>
    <row r="445" spans="8:16" ht="19.5" customHeight="1" x14ac:dyDescent="0.2">
      <c r="H445" s="88"/>
      <c r="J445" s="105"/>
      <c r="K445" s="105"/>
      <c r="L445" s="8"/>
      <c r="M445" s="8"/>
      <c r="N445" s="8"/>
      <c r="O445" s="8"/>
      <c r="P445" s="8"/>
    </row>
    <row r="446" spans="8:16" ht="19.5" customHeight="1" x14ac:dyDescent="0.2">
      <c r="H446" s="88"/>
      <c r="J446" s="105"/>
      <c r="K446" s="105"/>
      <c r="L446" s="8"/>
      <c r="M446" s="8"/>
      <c r="N446" s="8"/>
      <c r="O446" s="8"/>
      <c r="P446" s="8"/>
    </row>
    <row r="447" spans="8:16" ht="19.5" customHeight="1" x14ac:dyDescent="0.2">
      <c r="H447" s="88"/>
      <c r="J447" s="105"/>
      <c r="K447" s="105"/>
      <c r="L447" s="8"/>
      <c r="M447" s="8"/>
      <c r="N447" s="8"/>
      <c r="O447" s="8"/>
      <c r="P447" s="8"/>
    </row>
    <row r="448" spans="8:16" ht="19.5" customHeight="1" x14ac:dyDescent="0.2">
      <c r="H448" s="88"/>
      <c r="J448" s="105"/>
      <c r="K448" s="105"/>
      <c r="L448" s="8"/>
      <c r="M448" s="8"/>
      <c r="N448" s="8"/>
      <c r="O448" s="8"/>
      <c r="P448" s="8"/>
    </row>
    <row r="449" spans="8:16" ht="19.5" customHeight="1" x14ac:dyDescent="0.2">
      <c r="H449" s="88"/>
      <c r="J449" s="105"/>
      <c r="K449" s="105"/>
      <c r="L449" s="8"/>
      <c r="M449" s="8"/>
      <c r="N449" s="8"/>
      <c r="O449" s="8"/>
      <c r="P449" s="8"/>
    </row>
    <row r="450" spans="8:16" ht="19.5" customHeight="1" x14ac:dyDescent="0.2">
      <c r="H450" s="88"/>
      <c r="J450" s="105"/>
      <c r="K450" s="105"/>
      <c r="L450" s="8"/>
      <c r="M450" s="8"/>
      <c r="N450" s="8"/>
      <c r="O450" s="8"/>
      <c r="P450" s="8"/>
    </row>
    <row r="451" spans="8:16" ht="19.5" customHeight="1" x14ac:dyDescent="0.2">
      <c r="H451" s="88"/>
      <c r="J451" s="105"/>
      <c r="K451" s="105"/>
      <c r="L451" s="8"/>
      <c r="M451" s="8"/>
      <c r="N451" s="8"/>
      <c r="O451" s="8"/>
      <c r="P451" s="8"/>
    </row>
    <row r="452" spans="8:16" ht="19.5" customHeight="1" x14ac:dyDescent="0.2">
      <c r="H452" s="88"/>
      <c r="J452" s="105"/>
      <c r="K452" s="105"/>
      <c r="L452" s="8"/>
      <c r="M452" s="8"/>
      <c r="N452" s="8"/>
      <c r="O452" s="8"/>
      <c r="P452" s="8"/>
    </row>
    <row r="453" spans="8:16" ht="19.5" customHeight="1" x14ac:dyDescent="0.2">
      <c r="H453" s="88"/>
      <c r="J453" s="105"/>
      <c r="K453" s="105"/>
      <c r="L453" s="8"/>
      <c r="M453" s="8"/>
      <c r="N453" s="8"/>
      <c r="O453" s="8"/>
      <c r="P453" s="8"/>
    </row>
    <row r="454" spans="8:16" ht="19.5" customHeight="1" x14ac:dyDescent="0.2">
      <c r="H454" s="88"/>
      <c r="J454" s="105"/>
      <c r="K454" s="105"/>
      <c r="L454" s="8"/>
      <c r="M454" s="8"/>
      <c r="N454" s="8"/>
      <c r="O454" s="8"/>
      <c r="P454" s="8"/>
    </row>
    <row r="455" spans="8:16" ht="19.5" customHeight="1" x14ac:dyDescent="0.2">
      <c r="H455" s="88"/>
      <c r="J455" s="105"/>
      <c r="K455" s="105"/>
      <c r="L455" s="8"/>
      <c r="M455" s="8"/>
      <c r="N455" s="8"/>
      <c r="O455" s="8"/>
      <c r="P455" s="8"/>
    </row>
    <row r="456" spans="8:16" ht="19.5" customHeight="1" x14ac:dyDescent="0.2">
      <c r="H456" s="88"/>
      <c r="J456" s="105"/>
      <c r="K456" s="105"/>
      <c r="L456" s="8"/>
      <c r="M456" s="8"/>
      <c r="N456" s="8"/>
      <c r="O456" s="8"/>
      <c r="P456" s="8"/>
    </row>
    <row r="457" spans="8:16" ht="19.5" customHeight="1" x14ac:dyDescent="0.2">
      <c r="H457" s="88"/>
      <c r="J457" s="105"/>
      <c r="K457" s="105"/>
      <c r="L457" s="8"/>
      <c r="M457" s="8"/>
      <c r="N457" s="8"/>
      <c r="O457" s="8"/>
      <c r="P457" s="8"/>
    </row>
    <row r="458" spans="8:16" ht="19.5" customHeight="1" x14ac:dyDescent="0.2">
      <c r="H458" s="88"/>
      <c r="J458" s="105"/>
      <c r="K458" s="105"/>
      <c r="L458" s="8"/>
      <c r="M458" s="8"/>
      <c r="N458" s="8"/>
      <c r="O458" s="8"/>
      <c r="P458" s="8"/>
    </row>
    <row r="459" spans="8:16" ht="19.5" customHeight="1" x14ac:dyDescent="0.2">
      <c r="H459" s="88"/>
      <c r="J459" s="105"/>
      <c r="K459" s="105"/>
      <c r="L459" s="8"/>
      <c r="M459" s="8"/>
      <c r="N459" s="8"/>
      <c r="O459" s="8"/>
      <c r="P459" s="8"/>
    </row>
    <row r="460" spans="8:16" ht="19.5" customHeight="1" x14ac:dyDescent="0.2">
      <c r="H460" s="88"/>
      <c r="J460" s="105"/>
      <c r="K460" s="105"/>
      <c r="L460" s="8"/>
      <c r="M460" s="8"/>
      <c r="N460" s="8"/>
      <c r="O460" s="8"/>
      <c r="P460" s="8"/>
    </row>
    <row r="461" spans="8:16" ht="19.5" customHeight="1" x14ac:dyDescent="0.2">
      <c r="H461" s="88"/>
      <c r="J461" s="105"/>
      <c r="K461" s="105"/>
      <c r="L461" s="8"/>
      <c r="M461" s="8"/>
      <c r="N461" s="8"/>
      <c r="O461" s="8"/>
      <c r="P461" s="8"/>
    </row>
    <row r="462" spans="8:16" ht="19.5" customHeight="1" x14ac:dyDescent="0.2">
      <c r="H462" s="88"/>
      <c r="J462" s="105"/>
      <c r="K462" s="105"/>
      <c r="L462" s="8"/>
      <c r="M462" s="8"/>
      <c r="N462" s="8"/>
      <c r="O462" s="8"/>
      <c r="P462" s="8"/>
    </row>
    <row r="463" spans="8:16" ht="19.5" customHeight="1" x14ac:dyDescent="0.2">
      <c r="H463" s="88"/>
      <c r="J463" s="105"/>
      <c r="K463" s="105"/>
      <c r="L463" s="8"/>
      <c r="M463" s="8"/>
      <c r="N463" s="8"/>
      <c r="O463" s="8"/>
      <c r="P463" s="8"/>
    </row>
    <row r="464" spans="8:16" ht="19.5" customHeight="1" x14ac:dyDescent="0.2">
      <c r="H464" s="88"/>
      <c r="J464" s="105"/>
      <c r="K464" s="105"/>
      <c r="L464" s="8"/>
      <c r="M464" s="8"/>
      <c r="N464" s="8"/>
      <c r="O464" s="8"/>
      <c r="P464" s="8"/>
    </row>
    <row r="465" spans="8:16" ht="19.5" customHeight="1" x14ac:dyDescent="0.2">
      <c r="H465" s="88"/>
      <c r="J465" s="105"/>
      <c r="K465" s="105"/>
      <c r="L465" s="8"/>
      <c r="M465" s="8"/>
      <c r="N465" s="8"/>
      <c r="O465" s="8"/>
      <c r="P465" s="8"/>
    </row>
    <row r="466" spans="8:16" ht="19.5" customHeight="1" x14ac:dyDescent="0.2">
      <c r="H466" s="88"/>
      <c r="J466" s="105"/>
      <c r="K466" s="105"/>
      <c r="L466" s="8"/>
      <c r="M466" s="8"/>
      <c r="N466" s="8"/>
      <c r="O466" s="8"/>
      <c r="P466" s="8"/>
    </row>
    <row r="467" spans="8:16" ht="19.5" customHeight="1" x14ac:dyDescent="0.2">
      <c r="H467" s="88"/>
      <c r="J467" s="105"/>
      <c r="K467" s="105"/>
      <c r="L467" s="8"/>
      <c r="M467" s="8"/>
      <c r="N467" s="8"/>
      <c r="O467" s="8"/>
      <c r="P467" s="8"/>
    </row>
    <row r="468" spans="8:16" ht="19.5" customHeight="1" x14ac:dyDescent="0.2">
      <c r="H468" s="88"/>
      <c r="J468" s="105"/>
      <c r="K468" s="105"/>
      <c r="L468" s="8"/>
      <c r="M468" s="8"/>
      <c r="N468" s="8"/>
      <c r="O468" s="8"/>
      <c r="P468" s="8"/>
    </row>
    <row r="469" spans="8:16" ht="19.5" customHeight="1" x14ac:dyDescent="0.2">
      <c r="H469" s="88"/>
      <c r="J469" s="105"/>
      <c r="K469" s="105"/>
      <c r="L469" s="8"/>
      <c r="M469" s="8"/>
      <c r="N469" s="8"/>
      <c r="O469" s="8"/>
      <c r="P469" s="8"/>
    </row>
    <row r="470" spans="8:16" ht="19.5" customHeight="1" x14ac:dyDescent="0.2">
      <c r="H470" s="88"/>
      <c r="J470" s="105"/>
      <c r="K470" s="105"/>
      <c r="L470" s="8"/>
      <c r="M470" s="8"/>
      <c r="N470" s="8"/>
      <c r="O470" s="8"/>
      <c r="P470" s="8"/>
    </row>
    <row r="471" spans="8:16" ht="19.5" customHeight="1" x14ac:dyDescent="0.2">
      <c r="H471" s="88"/>
      <c r="J471" s="105"/>
      <c r="K471" s="105"/>
      <c r="L471" s="8"/>
      <c r="M471" s="8"/>
      <c r="N471" s="8"/>
      <c r="O471" s="8"/>
      <c r="P471" s="8"/>
    </row>
    <row r="472" spans="8:16" ht="19.5" customHeight="1" x14ac:dyDescent="0.2">
      <c r="H472" s="88"/>
      <c r="J472" s="105"/>
      <c r="K472" s="105"/>
      <c r="L472" s="8"/>
      <c r="M472" s="8"/>
      <c r="N472" s="8"/>
      <c r="O472" s="8"/>
      <c r="P472" s="8"/>
    </row>
    <row r="473" spans="8:16" ht="19.5" customHeight="1" x14ac:dyDescent="0.2">
      <c r="H473" s="88"/>
      <c r="J473" s="105"/>
      <c r="K473" s="105"/>
      <c r="L473" s="8"/>
      <c r="M473" s="8"/>
      <c r="N473" s="8"/>
      <c r="O473" s="8"/>
      <c r="P473" s="8"/>
    </row>
    <row r="474" spans="8:16" ht="19.5" customHeight="1" x14ac:dyDescent="0.2">
      <c r="H474" s="88"/>
      <c r="J474" s="105"/>
      <c r="K474" s="105"/>
      <c r="L474" s="8"/>
      <c r="M474" s="8"/>
      <c r="N474" s="8"/>
      <c r="O474" s="8"/>
      <c r="P474" s="8"/>
    </row>
    <row r="475" spans="8:16" ht="19.5" customHeight="1" x14ac:dyDescent="0.2">
      <c r="H475" s="88"/>
      <c r="J475" s="105"/>
      <c r="K475" s="105"/>
      <c r="L475" s="8"/>
      <c r="M475" s="8"/>
      <c r="N475" s="8"/>
      <c r="O475" s="8"/>
      <c r="P475" s="8"/>
    </row>
    <row r="476" spans="8:16" ht="19.5" customHeight="1" x14ac:dyDescent="0.2">
      <c r="H476" s="88"/>
      <c r="J476" s="105"/>
      <c r="K476" s="105"/>
      <c r="L476" s="8"/>
      <c r="M476" s="8"/>
      <c r="N476" s="8"/>
      <c r="O476" s="8"/>
      <c r="P476" s="8"/>
    </row>
    <row r="477" spans="8:16" ht="19.5" customHeight="1" x14ac:dyDescent="0.2">
      <c r="H477" s="88"/>
      <c r="J477" s="105"/>
      <c r="K477" s="105"/>
      <c r="L477" s="8"/>
      <c r="M477" s="8"/>
      <c r="N477" s="8"/>
      <c r="O477" s="8"/>
      <c r="P477" s="8"/>
    </row>
    <row r="478" spans="8:16" ht="19.5" customHeight="1" x14ac:dyDescent="0.2">
      <c r="H478" s="88"/>
      <c r="J478" s="105"/>
      <c r="K478" s="105"/>
      <c r="L478" s="8"/>
      <c r="M478" s="8"/>
      <c r="N478" s="8"/>
      <c r="O478" s="8"/>
      <c r="P478" s="8"/>
    </row>
    <row r="479" spans="8:16" ht="19.5" customHeight="1" x14ac:dyDescent="0.2">
      <c r="H479" s="88"/>
      <c r="J479" s="105"/>
      <c r="K479" s="105"/>
      <c r="L479" s="8"/>
      <c r="M479" s="8"/>
      <c r="N479" s="8"/>
      <c r="O479" s="8"/>
      <c r="P479" s="8"/>
    </row>
    <row r="480" spans="8:16" ht="19.5" customHeight="1" x14ac:dyDescent="0.2">
      <c r="H480" s="88"/>
      <c r="J480" s="105"/>
      <c r="K480" s="105"/>
      <c r="L480" s="8"/>
      <c r="M480" s="8"/>
      <c r="N480" s="8"/>
      <c r="O480" s="8"/>
      <c r="P480" s="8"/>
    </row>
    <row r="481" spans="8:16" ht="19.5" customHeight="1" x14ac:dyDescent="0.2">
      <c r="H481" s="88"/>
      <c r="J481" s="105"/>
      <c r="K481" s="105"/>
      <c r="L481" s="8"/>
      <c r="M481" s="8"/>
      <c r="N481" s="8"/>
      <c r="O481" s="8"/>
      <c r="P481" s="8"/>
    </row>
    <row r="482" spans="8:16" ht="19.5" customHeight="1" x14ac:dyDescent="0.2">
      <c r="H482" s="88"/>
      <c r="J482" s="105"/>
      <c r="K482" s="105"/>
      <c r="L482" s="8"/>
      <c r="M482" s="8"/>
      <c r="N482" s="8"/>
      <c r="O482" s="8"/>
      <c r="P482" s="8"/>
    </row>
    <row r="483" spans="8:16" ht="19.5" customHeight="1" x14ac:dyDescent="0.2">
      <c r="H483" s="88"/>
      <c r="J483" s="105"/>
      <c r="K483" s="105"/>
      <c r="L483" s="8"/>
      <c r="M483" s="8"/>
      <c r="N483" s="8"/>
      <c r="O483" s="8"/>
      <c r="P483" s="8"/>
    </row>
    <row r="484" spans="8:16" ht="19.5" customHeight="1" x14ac:dyDescent="0.2">
      <c r="H484" s="88"/>
      <c r="J484" s="105"/>
      <c r="K484" s="105"/>
      <c r="L484" s="8"/>
      <c r="M484" s="8"/>
      <c r="N484" s="8"/>
      <c r="O484" s="8"/>
      <c r="P484" s="8"/>
    </row>
    <row r="485" spans="8:16" ht="19.5" customHeight="1" x14ac:dyDescent="0.2">
      <c r="H485" s="88"/>
      <c r="J485" s="105"/>
      <c r="K485" s="105"/>
      <c r="L485" s="8"/>
      <c r="M485" s="8"/>
      <c r="N485" s="8"/>
      <c r="O485" s="8"/>
      <c r="P485" s="8"/>
    </row>
    <row r="486" spans="8:16" ht="19.5" customHeight="1" x14ac:dyDescent="0.2">
      <c r="H486" s="88"/>
      <c r="J486" s="105"/>
      <c r="K486" s="105"/>
      <c r="L486" s="8"/>
      <c r="M486" s="8"/>
      <c r="N486" s="8"/>
      <c r="O486" s="8"/>
      <c r="P486" s="8"/>
    </row>
    <row r="487" spans="8:16" ht="19.5" customHeight="1" x14ac:dyDescent="0.2">
      <c r="H487" s="88"/>
      <c r="J487" s="105"/>
      <c r="K487" s="105"/>
      <c r="L487" s="8"/>
      <c r="M487" s="8"/>
      <c r="N487" s="8"/>
      <c r="O487" s="8"/>
      <c r="P487" s="8"/>
    </row>
    <row r="488" spans="8:16" ht="19.5" customHeight="1" x14ac:dyDescent="0.2">
      <c r="H488" s="88"/>
      <c r="J488" s="105"/>
      <c r="K488" s="105"/>
      <c r="L488" s="8"/>
      <c r="M488" s="8"/>
      <c r="N488" s="8"/>
      <c r="O488" s="8"/>
      <c r="P488" s="8"/>
    </row>
    <row r="489" spans="8:16" ht="19.5" customHeight="1" x14ac:dyDescent="0.2">
      <c r="H489" s="88"/>
      <c r="J489" s="105"/>
      <c r="K489" s="105"/>
      <c r="L489" s="8"/>
      <c r="M489" s="8"/>
      <c r="N489" s="8"/>
      <c r="O489" s="8"/>
      <c r="P489" s="8"/>
    </row>
    <row r="490" spans="8:16" ht="19.5" customHeight="1" x14ac:dyDescent="0.2">
      <c r="H490" s="88"/>
      <c r="J490" s="105"/>
      <c r="K490" s="105"/>
      <c r="L490" s="8"/>
      <c r="M490" s="8"/>
      <c r="N490" s="8"/>
      <c r="O490" s="8"/>
      <c r="P490" s="8"/>
    </row>
    <row r="491" spans="8:16" ht="19.5" customHeight="1" x14ac:dyDescent="0.2">
      <c r="H491" s="88"/>
      <c r="J491" s="105"/>
      <c r="K491" s="105"/>
      <c r="L491" s="8"/>
      <c r="M491" s="8"/>
      <c r="N491" s="8"/>
      <c r="O491" s="8"/>
      <c r="P491" s="8"/>
    </row>
    <row r="492" spans="8:16" ht="19.5" customHeight="1" x14ac:dyDescent="0.2">
      <c r="H492" s="88"/>
      <c r="J492" s="105"/>
      <c r="K492" s="105"/>
      <c r="L492" s="8"/>
      <c r="M492" s="8"/>
      <c r="N492" s="8"/>
      <c r="O492" s="8"/>
      <c r="P492" s="8"/>
    </row>
    <row r="493" spans="8:16" ht="19.5" customHeight="1" x14ac:dyDescent="0.2">
      <c r="H493" s="88"/>
      <c r="J493" s="105"/>
      <c r="K493" s="105"/>
      <c r="L493" s="8"/>
      <c r="M493" s="8"/>
      <c r="N493" s="8"/>
      <c r="O493" s="8"/>
      <c r="P493" s="8"/>
    </row>
    <row r="494" spans="8:16" ht="19.5" customHeight="1" x14ac:dyDescent="0.2">
      <c r="H494" s="88"/>
      <c r="J494" s="105"/>
      <c r="K494" s="105"/>
      <c r="L494" s="8"/>
      <c r="M494" s="8"/>
      <c r="N494" s="8"/>
      <c r="O494" s="8"/>
      <c r="P494" s="8"/>
    </row>
    <row r="495" spans="8:16" ht="19.5" customHeight="1" x14ac:dyDescent="0.2">
      <c r="H495" s="88"/>
      <c r="J495" s="105"/>
      <c r="K495" s="105"/>
      <c r="L495" s="8"/>
      <c r="M495" s="8"/>
      <c r="N495" s="8"/>
      <c r="O495" s="8"/>
      <c r="P495" s="8"/>
    </row>
    <row r="496" spans="8:16" ht="19.5" customHeight="1" x14ac:dyDescent="0.2">
      <c r="H496" s="88"/>
      <c r="J496" s="105"/>
      <c r="K496" s="105"/>
      <c r="L496" s="8"/>
      <c r="M496" s="8"/>
      <c r="N496" s="8"/>
      <c r="O496" s="8"/>
      <c r="P496" s="8"/>
    </row>
    <row r="497" spans="8:16" ht="19.5" customHeight="1" x14ac:dyDescent="0.2">
      <c r="H497" s="88"/>
      <c r="J497" s="105"/>
      <c r="K497" s="105"/>
      <c r="L497" s="8"/>
      <c r="M497" s="8"/>
      <c r="N497" s="8"/>
      <c r="O497" s="8"/>
      <c r="P497" s="8"/>
    </row>
    <row r="498" spans="8:16" ht="19.5" customHeight="1" x14ac:dyDescent="0.2">
      <c r="H498" s="88"/>
      <c r="J498" s="105"/>
      <c r="K498" s="105"/>
      <c r="L498" s="8"/>
      <c r="M498" s="8"/>
      <c r="N498" s="8"/>
      <c r="O498" s="8"/>
      <c r="P498" s="8"/>
    </row>
    <row r="499" spans="8:16" ht="19.5" customHeight="1" x14ac:dyDescent="0.2">
      <c r="H499" s="88"/>
      <c r="J499" s="105"/>
      <c r="K499" s="105"/>
      <c r="L499" s="8"/>
      <c r="M499" s="8"/>
      <c r="N499" s="8"/>
      <c r="O499" s="8"/>
      <c r="P499" s="8"/>
    </row>
    <row r="500" spans="8:16" ht="19.5" customHeight="1" x14ac:dyDescent="0.2">
      <c r="H500" s="88"/>
      <c r="J500" s="105"/>
      <c r="K500" s="105"/>
      <c r="L500" s="8"/>
      <c r="M500" s="8"/>
      <c r="N500" s="8"/>
      <c r="O500" s="8"/>
      <c r="P500" s="8"/>
    </row>
    <row r="501" spans="8:16" ht="19.5" customHeight="1" x14ac:dyDescent="0.2">
      <c r="H501" s="88"/>
      <c r="J501" s="105"/>
      <c r="K501" s="105"/>
      <c r="L501" s="8"/>
      <c r="M501" s="8"/>
      <c r="N501" s="8"/>
      <c r="O501" s="8"/>
      <c r="P501" s="8"/>
    </row>
    <row r="502" spans="8:16" ht="19.5" customHeight="1" x14ac:dyDescent="0.2">
      <c r="H502" s="88"/>
      <c r="J502" s="105"/>
      <c r="K502" s="105"/>
      <c r="L502" s="8"/>
      <c r="M502" s="8"/>
      <c r="N502" s="8"/>
      <c r="O502" s="8"/>
      <c r="P502" s="8"/>
    </row>
    <row r="503" spans="8:16" ht="19.5" customHeight="1" x14ac:dyDescent="0.2">
      <c r="H503" s="88"/>
      <c r="J503" s="105"/>
      <c r="K503" s="105"/>
      <c r="L503" s="8"/>
      <c r="M503" s="8"/>
      <c r="N503" s="8"/>
      <c r="O503" s="8"/>
      <c r="P503" s="8"/>
    </row>
    <row r="504" spans="8:16" ht="19.5" customHeight="1" x14ac:dyDescent="0.2">
      <c r="H504" s="88"/>
      <c r="J504" s="105"/>
      <c r="K504" s="105"/>
      <c r="L504" s="8"/>
      <c r="M504" s="8"/>
      <c r="N504" s="8"/>
      <c r="O504" s="8"/>
      <c r="P504" s="8"/>
    </row>
    <row r="505" spans="8:16" ht="19.5" customHeight="1" x14ac:dyDescent="0.2">
      <c r="H505" s="88"/>
      <c r="J505" s="105"/>
      <c r="K505" s="105"/>
      <c r="L505" s="8"/>
      <c r="M505" s="8"/>
      <c r="N505" s="8"/>
      <c r="O505" s="8"/>
      <c r="P505" s="8"/>
    </row>
    <row r="506" spans="8:16" ht="19.5" customHeight="1" x14ac:dyDescent="0.2">
      <c r="H506" s="88"/>
      <c r="J506" s="105"/>
      <c r="K506" s="105"/>
      <c r="L506" s="8"/>
      <c r="M506" s="8"/>
      <c r="N506" s="8"/>
      <c r="O506" s="8"/>
      <c r="P506" s="8"/>
    </row>
    <row r="507" spans="8:16" ht="19.5" customHeight="1" x14ac:dyDescent="0.2">
      <c r="H507" s="88"/>
      <c r="J507" s="105"/>
      <c r="K507" s="105"/>
      <c r="L507" s="8"/>
      <c r="M507" s="8"/>
      <c r="N507" s="8"/>
      <c r="O507" s="8"/>
      <c r="P507" s="8"/>
    </row>
    <row r="508" spans="8:16" ht="19.5" customHeight="1" x14ac:dyDescent="0.2">
      <c r="H508" s="88"/>
      <c r="J508" s="105"/>
      <c r="K508" s="105"/>
      <c r="L508" s="8"/>
      <c r="M508" s="8"/>
      <c r="N508" s="8"/>
      <c r="O508" s="8"/>
      <c r="P508" s="8"/>
    </row>
    <row r="509" spans="8:16" ht="19.5" customHeight="1" x14ac:dyDescent="0.2">
      <c r="H509" s="88"/>
      <c r="J509" s="105"/>
      <c r="K509" s="105"/>
      <c r="L509" s="8"/>
      <c r="M509" s="8"/>
      <c r="N509" s="8"/>
      <c r="O509" s="8"/>
      <c r="P509" s="8"/>
    </row>
    <row r="510" spans="8:16" ht="19.5" customHeight="1" x14ac:dyDescent="0.2">
      <c r="H510" s="88"/>
      <c r="J510" s="105"/>
      <c r="K510" s="105"/>
      <c r="L510" s="8"/>
      <c r="M510" s="8"/>
      <c r="N510" s="8"/>
      <c r="O510" s="8"/>
      <c r="P510" s="8"/>
    </row>
    <row r="511" spans="8:16" ht="19.5" customHeight="1" x14ac:dyDescent="0.2">
      <c r="H511" s="88"/>
      <c r="J511" s="105"/>
      <c r="K511" s="105"/>
      <c r="L511" s="8"/>
      <c r="M511" s="8"/>
      <c r="N511" s="8"/>
      <c r="O511" s="8"/>
      <c r="P511" s="8"/>
    </row>
    <row r="512" spans="8:16" ht="19.5" customHeight="1" x14ac:dyDescent="0.2">
      <c r="H512" s="88"/>
      <c r="J512" s="105"/>
      <c r="K512" s="105"/>
      <c r="L512" s="8"/>
      <c r="M512" s="8"/>
      <c r="N512" s="8"/>
      <c r="O512" s="8"/>
      <c r="P512" s="8"/>
    </row>
    <row r="513" spans="8:16" ht="19.5" customHeight="1" x14ac:dyDescent="0.2">
      <c r="H513" s="88"/>
      <c r="J513" s="105"/>
      <c r="K513" s="105"/>
      <c r="L513" s="8"/>
      <c r="M513" s="8"/>
      <c r="N513" s="8"/>
      <c r="O513" s="8"/>
      <c r="P513" s="8"/>
    </row>
    <row r="514" spans="8:16" ht="19.5" customHeight="1" x14ac:dyDescent="0.2">
      <c r="H514" s="88"/>
      <c r="J514" s="105"/>
      <c r="K514" s="105"/>
      <c r="L514" s="8"/>
      <c r="M514" s="8"/>
      <c r="N514" s="8"/>
      <c r="O514" s="8"/>
      <c r="P514" s="8"/>
    </row>
    <row r="515" spans="8:16" ht="19.5" customHeight="1" x14ac:dyDescent="0.2">
      <c r="H515" s="88"/>
      <c r="J515" s="105"/>
      <c r="K515" s="105"/>
      <c r="L515" s="8"/>
      <c r="M515" s="8"/>
      <c r="N515" s="8"/>
      <c r="O515" s="8"/>
      <c r="P515" s="8"/>
    </row>
    <row r="516" spans="8:16" ht="19.5" customHeight="1" x14ac:dyDescent="0.2">
      <c r="H516" s="88"/>
      <c r="J516" s="105"/>
      <c r="K516" s="105"/>
      <c r="L516" s="8"/>
      <c r="M516" s="8"/>
      <c r="N516" s="8"/>
      <c r="O516" s="8"/>
      <c r="P516" s="8"/>
    </row>
    <row r="517" spans="8:16" ht="19.5" customHeight="1" x14ac:dyDescent="0.2">
      <c r="H517" s="88"/>
      <c r="J517" s="105"/>
      <c r="K517" s="105"/>
      <c r="L517" s="8"/>
      <c r="M517" s="8"/>
      <c r="N517" s="8"/>
      <c r="O517" s="8"/>
      <c r="P517" s="8"/>
    </row>
    <row r="518" spans="8:16" ht="19.5" customHeight="1" x14ac:dyDescent="0.2">
      <c r="H518" s="88"/>
      <c r="J518" s="105"/>
      <c r="K518" s="105"/>
      <c r="L518" s="8"/>
      <c r="M518" s="8"/>
      <c r="N518" s="8"/>
      <c r="O518" s="8"/>
      <c r="P518" s="8"/>
    </row>
    <row r="519" spans="8:16" ht="19.5" customHeight="1" x14ac:dyDescent="0.2">
      <c r="H519" s="88"/>
      <c r="J519" s="105"/>
      <c r="K519" s="105"/>
      <c r="L519" s="8"/>
      <c r="M519" s="8"/>
      <c r="N519" s="8"/>
      <c r="O519" s="8"/>
      <c r="P519" s="8"/>
    </row>
    <row r="520" spans="8:16" ht="19.5" customHeight="1" x14ac:dyDescent="0.2">
      <c r="H520" s="88"/>
      <c r="J520" s="105"/>
      <c r="K520" s="105"/>
      <c r="L520" s="8"/>
      <c r="M520" s="8"/>
      <c r="N520" s="8"/>
      <c r="O520" s="8"/>
      <c r="P520" s="8"/>
    </row>
    <row r="521" spans="8:16" ht="19.5" customHeight="1" x14ac:dyDescent="0.2">
      <c r="H521" s="88"/>
      <c r="J521" s="105"/>
      <c r="K521" s="105"/>
      <c r="L521" s="8"/>
      <c r="M521" s="8"/>
      <c r="N521" s="8"/>
      <c r="O521" s="8"/>
      <c r="P521" s="8"/>
    </row>
    <row r="522" spans="8:16" ht="19.5" customHeight="1" x14ac:dyDescent="0.2">
      <c r="H522" s="88"/>
      <c r="J522" s="105"/>
      <c r="K522" s="105"/>
      <c r="L522" s="8"/>
      <c r="M522" s="8"/>
      <c r="N522" s="8"/>
      <c r="O522" s="8"/>
      <c r="P522" s="8"/>
    </row>
    <row r="523" spans="8:16" ht="19.5" customHeight="1" x14ac:dyDescent="0.2">
      <c r="H523" s="88"/>
      <c r="J523" s="105"/>
      <c r="K523" s="105"/>
      <c r="L523" s="8"/>
      <c r="M523" s="8"/>
      <c r="N523" s="8"/>
      <c r="O523" s="8"/>
      <c r="P523" s="8"/>
    </row>
    <row r="524" spans="8:16" ht="19.5" customHeight="1" x14ac:dyDescent="0.2">
      <c r="H524" s="88"/>
      <c r="J524" s="105"/>
      <c r="K524" s="105"/>
      <c r="L524" s="8"/>
      <c r="M524" s="8"/>
      <c r="N524" s="8"/>
      <c r="O524" s="8"/>
      <c r="P524" s="8"/>
    </row>
    <row r="525" spans="8:16" ht="19.5" customHeight="1" x14ac:dyDescent="0.2">
      <c r="H525" s="88"/>
      <c r="J525" s="105"/>
      <c r="K525" s="105"/>
      <c r="L525" s="8"/>
      <c r="M525" s="8"/>
      <c r="N525" s="8"/>
      <c r="O525" s="8"/>
      <c r="P525" s="8"/>
    </row>
    <row r="526" spans="8:16" ht="19.5" customHeight="1" x14ac:dyDescent="0.2">
      <c r="H526" s="88"/>
      <c r="J526" s="105"/>
      <c r="K526" s="105"/>
      <c r="L526" s="8"/>
      <c r="M526" s="8"/>
      <c r="N526" s="8"/>
      <c r="O526" s="8"/>
      <c r="P526" s="8"/>
    </row>
    <row r="527" spans="8:16" ht="19.5" customHeight="1" x14ac:dyDescent="0.2">
      <c r="H527" s="88"/>
      <c r="J527" s="105"/>
      <c r="K527" s="105"/>
      <c r="L527" s="8"/>
      <c r="M527" s="8"/>
      <c r="N527" s="8"/>
      <c r="O527" s="8"/>
      <c r="P527" s="8"/>
    </row>
    <row r="528" spans="8:16" ht="19.5" customHeight="1" x14ac:dyDescent="0.2">
      <c r="H528" s="88"/>
      <c r="J528" s="105"/>
      <c r="K528" s="105"/>
      <c r="L528" s="8"/>
      <c r="M528" s="8"/>
      <c r="N528" s="8"/>
      <c r="O528" s="8"/>
      <c r="P528" s="8"/>
    </row>
    <row r="529" spans="8:16" ht="19.5" customHeight="1" x14ac:dyDescent="0.2">
      <c r="H529" s="88"/>
      <c r="J529" s="105"/>
      <c r="K529" s="105"/>
      <c r="L529" s="8"/>
      <c r="M529" s="8"/>
      <c r="N529" s="8"/>
      <c r="O529" s="8"/>
      <c r="P529" s="8"/>
    </row>
    <row r="530" spans="8:16" ht="19.5" customHeight="1" x14ac:dyDescent="0.2">
      <c r="H530" s="88"/>
      <c r="J530" s="105"/>
      <c r="K530" s="105"/>
      <c r="L530" s="8"/>
      <c r="M530" s="8"/>
      <c r="N530" s="8"/>
      <c r="O530" s="8"/>
      <c r="P530" s="8"/>
    </row>
    <row r="531" spans="8:16" ht="19.5" customHeight="1" x14ac:dyDescent="0.2">
      <c r="H531" s="88"/>
      <c r="J531" s="105"/>
      <c r="K531" s="105"/>
      <c r="L531" s="8"/>
      <c r="M531" s="8"/>
      <c r="N531" s="8"/>
      <c r="O531" s="8"/>
      <c r="P531" s="8"/>
    </row>
    <row r="532" spans="8:16" ht="19.5" customHeight="1" x14ac:dyDescent="0.2">
      <c r="H532" s="88"/>
      <c r="J532" s="105"/>
      <c r="K532" s="105"/>
      <c r="L532" s="8"/>
      <c r="M532" s="8"/>
      <c r="N532" s="8"/>
      <c r="O532" s="8"/>
      <c r="P532" s="8"/>
    </row>
    <row r="533" spans="8:16" ht="19.5" customHeight="1" x14ac:dyDescent="0.2">
      <c r="H533" s="88"/>
      <c r="J533" s="105"/>
      <c r="K533" s="105"/>
      <c r="L533" s="8"/>
      <c r="M533" s="8"/>
      <c r="N533" s="8"/>
      <c r="O533" s="8"/>
      <c r="P533" s="8"/>
    </row>
    <row r="534" spans="8:16" ht="19.5" customHeight="1" x14ac:dyDescent="0.2">
      <c r="H534" s="88"/>
      <c r="J534" s="105"/>
      <c r="K534" s="105"/>
      <c r="L534" s="8"/>
      <c r="M534" s="8"/>
      <c r="N534" s="8"/>
      <c r="O534" s="8"/>
      <c r="P534" s="8"/>
    </row>
    <row r="535" spans="8:16" ht="19.5" customHeight="1" x14ac:dyDescent="0.2">
      <c r="H535" s="88"/>
      <c r="J535" s="105"/>
      <c r="K535" s="105"/>
      <c r="L535" s="8"/>
      <c r="M535" s="8"/>
      <c r="N535" s="8"/>
      <c r="O535" s="8"/>
      <c r="P535" s="8"/>
    </row>
    <row r="536" spans="8:16" ht="19.5" customHeight="1" x14ac:dyDescent="0.2">
      <c r="H536" s="88"/>
      <c r="J536" s="105"/>
      <c r="K536" s="105"/>
      <c r="L536" s="8"/>
      <c r="M536" s="8"/>
      <c r="N536" s="8"/>
      <c r="O536" s="8"/>
      <c r="P536" s="8"/>
    </row>
    <row r="537" spans="8:16" ht="19.5" customHeight="1" x14ac:dyDescent="0.2">
      <c r="H537" s="88"/>
      <c r="J537" s="105"/>
      <c r="K537" s="105"/>
      <c r="L537" s="8"/>
      <c r="M537" s="8"/>
      <c r="N537" s="8"/>
      <c r="O537" s="8"/>
      <c r="P537" s="8"/>
    </row>
    <row r="538" spans="8:16" ht="19.5" customHeight="1" x14ac:dyDescent="0.2">
      <c r="H538" s="88"/>
      <c r="J538" s="105"/>
      <c r="K538" s="105"/>
      <c r="L538" s="8"/>
      <c r="M538" s="8"/>
      <c r="N538" s="8"/>
      <c r="O538" s="8"/>
      <c r="P538" s="8"/>
    </row>
    <row r="539" spans="8:16" ht="19.5" customHeight="1" x14ac:dyDescent="0.2">
      <c r="H539" s="88"/>
      <c r="J539" s="105"/>
      <c r="K539" s="105"/>
      <c r="L539" s="8"/>
      <c r="M539" s="8"/>
      <c r="N539" s="8"/>
      <c r="O539" s="8"/>
      <c r="P539" s="8"/>
    </row>
    <row r="540" spans="8:16" ht="19.5" customHeight="1" x14ac:dyDescent="0.2">
      <c r="H540" s="88"/>
      <c r="J540" s="105"/>
      <c r="K540" s="105"/>
      <c r="L540" s="8"/>
      <c r="M540" s="8"/>
      <c r="N540" s="8"/>
      <c r="O540" s="8"/>
      <c r="P540" s="8"/>
    </row>
    <row r="541" spans="8:16" ht="19.5" customHeight="1" x14ac:dyDescent="0.2">
      <c r="H541" s="88"/>
      <c r="J541" s="105"/>
      <c r="K541" s="105"/>
      <c r="L541" s="8"/>
      <c r="M541" s="8"/>
      <c r="N541" s="8"/>
      <c r="O541" s="8"/>
      <c r="P541" s="8"/>
    </row>
    <row r="542" spans="8:16" ht="19.5" customHeight="1" x14ac:dyDescent="0.2">
      <c r="H542" s="88"/>
      <c r="J542" s="105"/>
      <c r="K542" s="105"/>
      <c r="L542" s="8"/>
      <c r="M542" s="8"/>
      <c r="N542" s="8"/>
      <c r="O542" s="8"/>
      <c r="P542" s="8"/>
    </row>
    <row r="543" spans="8:16" ht="19.5" customHeight="1" x14ac:dyDescent="0.2">
      <c r="H543" s="88"/>
      <c r="J543" s="105"/>
      <c r="K543" s="105"/>
      <c r="L543" s="8"/>
      <c r="M543" s="8"/>
      <c r="N543" s="8"/>
      <c r="O543" s="8"/>
      <c r="P543" s="8"/>
    </row>
    <row r="544" spans="8:16" ht="19.5" customHeight="1" x14ac:dyDescent="0.2">
      <c r="H544" s="88"/>
      <c r="J544" s="105"/>
      <c r="K544" s="105"/>
      <c r="L544" s="8"/>
      <c r="M544" s="8"/>
      <c r="N544" s="8"/>
      <c r="O544" s="8"/>
      <c r="P544" s="8"/>
    </row>
    <row r="545" spans="8:16" ht="19.5" customHeight="1" x14ac:dyDescent="0.2">
      <c r="H545" s="88"/>
      <c r="J545" s="105"/>
      <c r="K545" s="105"/>
      <c r="L545" s="8"/>
      <c r="M545" s="8"/>
      <c r="N545" s="8"/>
      <c r="O545" s="8"/>
      <c r="P545" s="8"/>
    </row>
    <row r="546" spans="8:16" ht="19.5" customHeight="1" x14ac:dyDescent="0.2">
      <c r="H546" s="88"/>
      <c r="J546" s="105"/>
      <c r="K546" s="105"/>
      <c r="L546" s="8"/>
      <c r="M546" s="8"/>
      <c r="N546" s="8"/>
      <c r="O546" s="8"/>
      <c r="P546" s="8"/>
    </row>
    <row r="547" spans="8:16" ht="19.5" customHeight="1" x14ac:dyDescent="0.2">
      <c r="H547" s="88"/>
      <c r="J547" s="105"/>
      <c r="K547" s="105"/>
      <c r="L547" s="8"/>
      <c r="M547" s="8"/>
      <c r="N547" s="8"/>
      <c r="O547" s="8"/>
      <c r="P547" s="8"/>
    </row>
    <row r="548" spans="8:16" ht="19.5" customHeight="1" x14ac:dyDescent="0.2">
      <c r="H548" s="88"/>
      <c r="J548" s="105"/>
      <c r="K548" s="105"/>
      <c r="L548" s="8"/>
      <c r="M548" s="8"/>
      <c r="N548" s="8"/>
      <c r="O548" s="8"/>
      <c r="P548" s="8"/>
    </row>
    <row r="549" spans="8:16" ht="19.5" customHeight="1" x14ac:dyDescent="0.2">
      <c r="H549" s="88"/>
      <c r="J549" s="105"/>
      <c r="K549" s="105"/>
      <c r="L549" s="8"/>
      <c r="M549" s="8"/>
      <c r="N549" s="8"/>
      <c r="O549" s="8"/>
      <c r="P549" s="8"/>
    </row>
    <row r="550" spans="8:16" ht="19.5" customHeight="1" x14ac:dyDescent="0.2">
      <c r="H550" s="88"/>
      <c r="J550" s="105"/>
      <c r="K550" s="105"/>
      <c r="L550" s="8"/>
      <c r="M550" s="8"/>
      <c r="N550" s="8"/>
      <c r="O550" s="8"/>
      <c r="P550" s="8"/>
    </row>
    <row r="551" spans="8:16" ht="19.5" customHeight="1" x14ac:dyDescent="0.2">
      <c r="H551" s="88"/>
      <c r="J551" s="105"/>
      <c r="K551" s="105"/>
      <c r="L551" s="8"/>
      <c r="M551" s="8"/>
      <c r="N551" s="8"/>
      <c r="O551" s="8"/>
      <c r="P551" s="8"/>
    </row>
    <row r="552" spans="8:16" ht="19.5" customHeight="1" x14ac:dyDescent="0.2">
      <c r="H552" s="88"/>
      <c r="J552" s="105"/>
      <c r="K552" s="105"/>
      <c r="L552" s="8"/>
      <c r="M552" s="8"/>
      <c r="N552" s="8"/>
      <c r="O552" s="8"/>
      <c r="P552" s="8"/>
    </row>
    <row r="553" spans="8:16" ht="19.5" customHeight="1" x14ac:dyDescent="0.2">
      <c r="H553" s="88"/>
      <c r="J553" s="105"/>
      <c r="K553" s="105"/>
      <c r="L553" s="8"/>
      <c r="M553" s="8"/>
      <c r="N553" s="8"/>
      <c r="O553" s="8"/>
      <c r="P553" s="8"/>
    </row>
    <row r="554" spans="8:16" ht="19.5" customHeight="1" x14ac:dyDescent="0.2">
      <c r="H554" s="88"/>
      <c r="J554" s="105"/>
      <c r="K554" s="105"/>
      <c r="L554" s="8"/>
      <c r="M554" s="8"/>
      <c r="N554" s="8"/>
      <c r="O554" s="8"/>
      <c r="P554" s="8"/>
    </row>
    <row r="555" spans="8:16" ht="19.5" customHeight="1" x14ac:dyDescent="0.2">
      <c r="H555" s="88"/>
      <c r="J555" s="105"/>
      <c r="K555" s="105"/>
      <c r="L555" s="8"/>
      <c r="M555" s="8"/>
      <c r="N555" s="8"/>
      <c r="O555" s="8"/>
      <c r="P555" s="8"/>
    </row>
    <row r="556" spans="8:16" ht="19.5" customHeight="1" x14ac:dyDescent="0.2">
      <c r="H556" s="88"/>
      <c r="J556" s="105"/>
      <c r="K556" s="105"/>
      <c r="L556" s="8"/>
      <c r="M556" s="8"/>
      <c r="N556" s="8"/>
      <c r="O556" s="8"/>
      <c r="P556" s="8"/>
    </row>
    <row r="557" spans="8:16" ht="19.5" customHeight="1" x14ac:dyDescent="0.2">
      <c r="H557" s="88"/>
      <c r="J557" s="105"/>
      <c r="K557" s="105"/>
      <c r="L557" s="8"/>
      <c r="M557" s="8"/>
      <c r="N557" s="8"/>
      <c r="O557" s="8"/>
      <c r="P557" s="8"/>
    </row>
    <row r="558" spans="8:16" ht="19.5" customHeight="1" x14ac:dyDescent="0.2">
      <c r="H558" s="88"/>
      <c r="J558" s="105"/>
      <c r="K558" s="105"/>
      <c r="L558" s="8"/>
      <c r="M558" s="8"/>
      <c r="N558" s="8"/>
      <c r="O558" s="8"/>
      <c r="P558" s="8"/>
    </row>
    <row r="559" spans="8:16" ht="19.5" customHeight="1" x14ac:dyDescent="0.2">
      <c r="H559" s="88"/>
      <c r="J559" s="105"/>
      <c r="K559" s="105"/>
      <c r="L559" s="8"/>
      <c r="M559" s="8"/>
      <c r="N559" s="8"/>
      <c r="O559" s="8"/>
      <c r="P559" s="8"/>
    </row>
    <row r="560" spans="8:16" ht="19.5" customHeight="1" x14ac:dyDescent="0.2">
      <c r="H560" s="88"/>
      <c r="J560" s="105"/>
      <c r="K560" s="105"/>
      <c r="L560" s="8"/>
      <c r="M560" s="8"/>
      <c r="N560" s="8"/>
      <c r="O560" s="8"/>
      <c r="P560" s="8"/>
    </row>
    <row r="561" spans="8:16" ht="19.5" customHeight="1" x14ac:dyDescent="0.2">
      <c r="H561" s="88"/>
      <c r="J561" s="105"/>
      <c r="K561" s="105"/>
      <c r="L561" s="8"/>
      <c r="M561" s="8"/>
      <c r="N561" s="8"/>
      <c r="O561" s="8"/>
      <c r="P561" s="8"/>
    </row>
    <row r="562" spans="8:16" ht="19.5" customHeight="1" x14ac:dyDescent="0.2">
      <c r="H562" s="88"/>
      <c r="J562" s="105"/>
      <c r="K562" s="105"/>
      <c r="L562" s="8"/>
      <c r="M562" s="8"/>
      <c r="N562" s="8"/>
      <c r="O562" s="8"/>
      <c r="P562" s="8"/>
    </row>
    <row r="563" spans="8:16" ht="19.5" customHeight="1" x14ac:dyDescent="0.2">
      <c r="H563" s="88"/>
      <c r="J563" s="105"/>
      <c r="K563" s="105"/>
      <c r="L563" s="8"/>
      <c r="M563" s="8"/>
      <c r="N563" s="8"/>
      <c r="O563" s="8"/>
      <c r="P563" s="8"/>
    </row>
    <row r="564" spans="8:16" ht="19.5" customHeight="1" x14ac:dyDescent="0.2">
      <c r="H564" s="88"/>
      <c r="J564" s="105"/>
      <c r="K564" s="105"/>
      <c r="L564" s="8"/>
      <c r="M564" s="8"/>
      <c r="N564" s="8"/>
      <c r="O564" s="8"/>
      <c r="P564" s="8"/>
    </row>
    <row r="565" spans="8:16" ht="19.5" customHeight="1" x14ac:dyDescent="0.2">
      <c r="H565" s="88"/>
      <c r="J565" s="105"/>
      <c r="K565" s="105"/>
      <c r="L565" s="8"/>
      <c r="M565" s="8"/>
      <c r="N565" s="8"/>
      <c r="O565" s="8"/>
      <c r="P565" s="8"/>
    </row>
    <row r="566" spans="8:16" ht="19.5" customHeight="1" x14ac:dyDescent="0.2">
      <c r="H566" s="88"/>
      <c r="J566" s="105"/>
      <c r="K566" s="105"/>
      <c r="L566" s="8"/>
      <c r="M566" s="8"/>
      <c r="N566" s="8"/>
      <c r="O566" s="8"/>
      <c r="P566" s="8"/>
    </row>
    <row r="567" spans="8:16" ht="19.5" customHeight="1" x14ac:dyDescent="0.2">
      <c r="H567" s="88"/>
      <c r="J567" s="105"/>
      <c r="K567" s="105"/>
      <c r="L567" s="8"/>
      <c r="M567" s="8"/>
      <c r="N567" s="8"/>
      <c r="O567" s="8"/>
      <c r="P567" s="8"/>
    </row>
    <row r="568" spans="8:16" ht="19.5" customHeight="1" x14ac:dyDescent="0.2">
      <c r="H568" s="88"/>
      <c r="J568" s="105"/>
      <c r="K568" s="105"/>
      <c r="L568" s="8"/>
      <c r="M568" s="8"/>
      <c r="N568" s="8"/>
      <c r="O568" s="8"/>
      <c r="P568" s="8"/>
    </row>
    <row r="569" spans="8:16" ht="19.5" customHeight="1" x14ac:dyDescent="0.2">
      <c r="H569" s="88"/>
      <c r="J569" s="105"/>
      <c r="K569" s="105"/>
      <c r="L569" s="8"/>
      <c r="M569" s="8"/>
      <c r="N569" s="8"/>
      <c r="O569" s="8"/>
      <c r="P569" s="8"/>
    </row>
    <row r="570" spans="8:16" ht="19.5" customHeight="1" x14ac:dyDescent="0.2">
      <c r="H570" s="88"/>
      <c r="J570" s="105"/>
      <c r="K570" s="105"/>
      <c r="L570" s="8"/>
      <c r="M570" s="8"/>
      <c r="N570" s="8"/>
      <c r="O570" s="8"/>
      <c r="P570" s="8"/>
    </row>
    <row r="571" spans="8:16" ht="19.5" customHeight="1" x14ac:dyDescent="0.2">
      <c r="H571" s="88"/>
      <c r="J571" s="105"/>
      <c r="K571" s="105"/>
      <c r="L571" s="8"/>
      <c r="M571" s="8"/>
      <c r="N571" s="8"/>
      <c r="O571" s="8"/>
      <c r="P571" s="8"/>
    </row>
    <row r="572" spans="8:16" ht="19.5" customHeight="1" x14ac:dyDescent="0.2">
      <c r="H572" s="88"/>
      <c r="J572" s="105"/>
      <c r="K572" s="105"/>
      <c r="L572" s="8"/>
      <c r="M572" s="8"/>
      <c r="N572" s="8"/>
      <c r="O572" s="8"/>
      <c r="P572" s="8"/>
    </row>
    <row r="573" spans="8:16" ht="19.5" customHeight="1" x14ac:dyDescent="0.2">
      <c r="H573" s="88"/>
      <c r="J573" s="105"/>
      <c r="K573" s="105"/>
      <c r="L573" s="8"/>
      <c r="M573" s="8"/>
      <c r="N573" s="8"/>
      <c r="O573" s="8"/>
      <c r="P573" s="8"/>
    </row>
    <row r="574" spans="8:16" ht="19.5" customHeight="1" x14ac:dyDescent="0.2">
      <c r="H574" s="88"/>
      <c r="J574" s="105"/>
      <c r="K574" s="105"/>
      <c r="L574" s="8"/>
      <c r="M574" s="8"/>
      <c r="N574" s="8"/>
      <c r="O574" s="8"/>
      <c r="P574" s="8"/>
    </row>
    <row r="575" spans="8:16" ht="19.5" customHeight="1" x14ac:dyDescent="0.2">
      <c r="H575" s="88"/>
      <c r="J575" s="105"/>
      <c r="K575" s="105"/>
      <c r="L575" s="8"/>
      <c r="M575" s="8"/>
      <c r="N575" s="8"/>
      <c r="O575" s="8"/>
      <c r="P575" s="8"/>
    </row>
    <row r="576" spans="8:16" ht="19.5" customHeight="1" x14ac:dyDescent="0.2">
      <c r="H576" s="88"/>
      <c r="J576" s="105"/>
      <c r="K576" s="105"/>
      <c r="L576" s="8"/>
      <c r="M576" s="8"/>
      <c r="N576" s="8"/>
      <c r="O576" s="8"/>
      <c r="P576" s="8"/>
    </row>
    <row r="577" spans="8:16" ht="19.5" customHeight="1" x14ac:dyDescent="0.2">
      <c r="H577" s="88"/>
      <c r="J577" s="105"/>
      <c r="K577" s="105"/>
      <c r="L577" s="8"/>
      <c r="M577" s="8"/>
      <c r="N577" s="8"/>
      <c r="O577" s="8"/>
      <c r="P577" s="8"/>
    </row>
    <row r="578" spans="8:16" ht="19.5" customHeight="1" x14ac:dyDescent="0.2">
      <c r="H578" s="88"/>
      <c r="J578" s="105"/>
      <c r="K578" s="105"/>
      <c r="L578" s="8"/>
      <c r="M578" s="8"/>
      <c r="N578" s="8"/>
      <c r="O578" s="8"/>
      <c r="P578" s="8"/>
    </row>
    <row r="579" spans="8:16" ht="19.5" customHeight="1" x14ac:dyDescent="0.2">
      <c r="H579" s="88"/>
      <c r="J579" s="105"/>
      <c r="K579" s="105"/>
      <c r="L579" s="8"/>
      <c r="M579" s="8"/>
      <c r="N579" s="8"/>
      <c r="O579" s="8"/>
      <c r="P579" s="8"/>
    </row>
    <row r="580" spans="8:16" ht="19.5" customHeight="1" x14ac:dyDescent="0.2">
      <c r="H580" s="88"/>
      <c r="J580" s="105"/>
      <c r="K580" s="105"/>
      <c r="L580" s="8"/>
      <c r="M580" s="8"/>
      <c r="N580" s="8"/>
      <c r="O580" s="8"/>
      <c r="P580" s="8"/>
    </row>
    <row r="581" spans="8:16" ht="19.5" customHeight="1" x14ac:dyDescent="0.2">
      <c r="H581" s="88"/>
      <c r="J581" s="105"/>
      <c r="K581" s="105"/>
      <c r="L581" s="8"/>
      <c r="M581" s="8"/>
      <c r="N581" s="8"/>
      <c r="O581" s="8"/>
      <c r="P581" s="8"/>
    </row>
    <row r="582" spans="8:16" ht="19.5" customHeight="1" x14ac:dyDescent="0.2">
      <c r="H582" s="88"/>
      <c r="J582" s="105"/>
      <c r="K582" s="105"/>
      <c r="L582" s="8"/>
      <c r="M582" s="8"/>
      <c r="N582" s="8"/>
      <c r="O582" s="8"/>
      <c r="P582" s="8"/>
    </row>
    <row r="583" spans="8:16" ht="19.5" customHeight="1" x14ac:dyDescent="0.2">
      <c r="H583" s="88"/>
      <c r="J583" s="105"/>
      <c r="K583" s="105"/>
      <c r="L583" s="8"/>
      <c r="M583" s="8"/>
      <c r="N583" s="8"/>
      <c r="O583" s="8"/>
      <c r="P583" s="8"/>
    </row>
    <row r="584" spans="8:16" ht="19.5" customHeight="1" x14ac:dyDescent="0.2">
      <c r="H584" s="88"/>
      <c r="J584" s="105"/>
      <c r="K584" s="105"/>
      <c r="L584" s="8"/>
      <c r="M584" s="8"/>
      <c r="N584" s="8"/>
      <c r="O584" s="8"/>
      <c r="P584" s="8"/>
    </row>
    <row r="585" spans="8:16" ht="19.5" customHeight="1" x14ac:dyDescent="0.2">
      <c r="H585" s="88"/>
      <c r="J585" s="105"/>
      <c r="K585" s="105"/>
      <c r="L585" s="8"/>
      <c r="M585" s="8"/>
      <c r="N585" s="8"/>
      <c r="O585" s="8"/>
      <c r="P585" s="8"/>
    </row>
    <row r="586" spans="8:16" ht="19.5" customHeight="1" x14ac:dyDescent="0.2">
      <c r="H586" s="88"/>
      <c r="J586" s="105"/>
      <c r="K586" s="105"/>
      <c r="L586" s="8"/>
      <c r="M586" s="8"/>
      <c r="N586" s="8"/>
      <c r="O586" s="8"/>
      <c r="P586" s="8"/>
    </row>
    <row r="587" spans="8:16" ht="19.5" customHeight="1" x14ac:dyDescent="0.2">
      <c r="H587" s="88"/>
      <c r="J587" s="105"/>
      <c r="K587" s="105"/>
      <c r="L587" s="8"/>
      <c r="M587" s="8"/>
      <c r="N587" s="8"/>
      <c r="O587" s="8"/>
      <c r="P587" s="8"/>
    </row>
    <row r="588" spans="8:16" ht="19.5" customHeight="1" x14ac:dyDescent="0.2">
      <c r="H588" s="88"/>
      <c r="J588" s="105"/>
      <c r="K588" s="105"/>
      <c r="L588" s="8"/>
      <c r="M588" s="8"/>
      <c r="N588" s="8"/>
      <c r="O588" s="8"/>
      <c r="P588" s="8"/>
    </row>
    <row r="589" spans="8:16" ht="19.5" customHeight="1" x14ac:dyDescent="0.2">
      <c r="H589" s="88"/>
      <c r="J589" s="105"/>
      <c r="K589" s="105"/>
      <c r="L589" s="8"/>
      <c r="M589" s="8"/>
      <c r="N589" s="8"/>
      <c r="O589" s="8"/>
      <c r="P589" s="8"/>
    </row>
    <row r="590" spans="8:16" ht="19.5" customHeight="1" x14ac:dyDescent="0.2">
      <c r="H590" s="88"/>
      <c r="J590" s="105"/>
      <c r="K590" s="105"/>
      <c r="L590" s="8"/>
      <c r="M590" s="8"/>
      <c r="N590" s="8"/>
      <c r="O590" s="8"/>
      <c r="P590" s="8"/>
    </row>
    <row r="591" spans="8:16" ht="19.5" customHeight="1" x14ac:dyDescent="0.2">
      <c r="H591" s="88"/>
      <c r="J591" s="105"/>
      <c r="K591" s="105"/>
      <c r="L591" s="8"/>
      <c r="M591" s="8"/>
      <c r="N591" s="8"/>
      <c r="O591" s="8"/>
      <c r="P591" s="8"/>
    </row>
    <row r="592" spans="8:16" ht="19.5" customHeight="1" x14ac:dyDescent="0.2">
      <c r="H592" s="88"/>
      <c r="J592" s="105"/>
      <c r="K592" s="105"/>
      <c r="L592" s="8"/>
      <c r="M592" s="8"/>
      <c r="N592" s="8"/>
      <c r="O592" s="8"/>
      <c r="P592" s="8"/>
    </row>
    <row r="593" spans="8:16" ht="19.5" customHeight="1" x14ac:dyDescent="0.2">
      <c r="H593" s="88"/>
      <c r="J593" s="105"/>
      <c r="K593" s="105"/>
      <c r="L593" s="8"/>
      <c r="M593" s="8"/>
      <c r="N593" s="8"/>
      <c r="O593" s="8"/>
      <c r="P593" s="8"/>
    </row>
    <row r="594" spans="8:16" ht="19.5" customHeight="1" x14ac:dyDescent="0.2">
      <c r="H594" s="88"/>
      <c r="J594" s="105"/>
      <c r="K594" s="105"/>
      <c r="L594" s="8"/>
      <c r="M594" s="8"/>
      <c r="N594" s="8"/>
      <c r="O594" s="8"/>
      <c r="P594" s="8"/>
    </row>
    <row r="595" spans="8:16" ht="19.5" customHeight="1" x14ac:dyDescent="0.2">
      <c r="H595" s="88"/>
      <c r="J595" s="105"/>
      <c r="K595" s="105"/>
      <c r="L595" s="8"/>
      <c r="M595" s="8"/>
      <c r="N595" s="8"/>
      <c r="O595" s="8"/>
      <c r="P595" s="8"/>
    </row>
    <row r="596" spans="8:16" ht="19.5" customHeight="1" x14ac:dyDescent="0.2">
      <c r="H596" s="88"/>
      <c r="J596" s="105"/>
      <c r="K596" s="105"/>
      <c r="L596" s="8"/>
      <c r="M596" s="8"/>
      <c r="N596" s="8"/>
      <c r="O596" s="8"/>
      <c r="P596" s="8"/>
    </row>
    <row r="597" spans="8:16" ht="19.5" customHeight="1" x14ac:dyDescent="0.2">
      <c r="H597" s="88"/>
      <c r="J597" s="105"/>
      <c r="K597" s="105"/>
      <c r="L597" s="8"/>
      <c r="M597" s="8"/>
      <c r="N597" s="8"/>
      <c r="O597" s="8"/>
      <c r="P597" s="8"/>
    </row>
    <row r="598" spans="8:16" ht="19.5" customHeight="1" x14ac:dyDescent="0.2">
      <c r="H598" s="88"/>
      <c r="J598" s="105"/>
      <c r="K598" s="105"/>
      <c r="L598" s="8"/>
      <c r="M598" s="8"/>
      <c r="N598" s="8"/>
      <c r="O598" s="8"/>
      <c r="P598" s="8"/>
    </row>
    <row r="599" spans="8:16" ht="19.5" customHeight="1" x14ac:dyDescent="0.2">
      <c r="H599" s="88"/>
      <c r="J599" s="105"/>
      <c r="K599" s="105"/>
      <c r="L599" s="8"/>
      <c r="M599" s="8"/>
      <c r="N599" s="8"/>
      <c r="O599" s="8"/>
      <c r="P599" s="8"/>
    </row>
    <row r="600" spans="8:16" ht="19.5" customHeight="1" x14ac:dyDescent="0.2">
      <c r="H600" s="88"/>
      <c r="J600" s="105"/>
      <c r="K600" s="105"/>
      <c r="L600" s="8"/>
      <c r="M600" s="8"/>
      <c r="N600" s="8"/>
      <c r="O600" s="8"/>
      <c r="P600" s="8"/>
    </row>
    <row r="601" spans="8:16" ht="19.5" customHeight="1" x14ac:dyDescent="0.2">
      <c r="H601" s="88"/>
      <c r="J601" s="105"/>
      <c r="K601" s="105"/>
      <c r="L601" s="8"/>
      <c r="M601" s="8"/>
      <c r="N601" s="8"/>
      <c r="O601" s="8"/>
      <c r="P601" s="8"/>
    </row>
    <row r="602" spans="8:16" ht="19.5" customHeight="1" x14ac:dyDescent="0.2">
      <c r="H602" s="88"/>
      <c r="J602" s="105"/>
      <c r="K602" s="105"/>
      <c r="L602" s="8"/>
      <c r="M602" s="8"/>
      <c r="N602" s="8"/>
      <c r="O602" s="8"/>
      <c r="P602" s="8"/>
    </row>
    <row r="603" spans="8:16" ht="19.5" customHeight="1" x14ac:dyDescent="0.2">
      <c r="H603" s="88"/>
      <c r="J603" s="105"/>
      <c r="K603" s="105"/>
      <c r="L603" s="8"/>
      <c r="M603" s="8"/>
      <c r="N603" s="8"/>
      <c r="O603" s="8"/>
      <c r="P603" s="8"/>
    </row>
    <row r="604" spans="8:16" ht="19.5" customHeight="1" x14ac:dyDescent="0.2">
      <c r="H604" s="88"/>
      <c r="J604" s="105"/>
      <c r="K604" s="105"/>
      <c r="L604" s="8"/>
      <c r="M604" s="8"/>
      <c r="N604" s="8"/>
      <c r="O604" s="8"/>
      <c r="P604" s="8"/>
    </row>
    <row r="605" spans="8:16" ht="19.5" customHeight="1" x14ac:dyDescent="0.2">
      <c r="H605" s="88"/>
      <c r="J605" s="105"/>
      <c r="K605" s="105"/>
      <c r="L605" s="8"/>
      <c r="M605" s="8"/>
      <c r="N605" s="8"/>
      <c r="O605" s="8"/>
      <c r="P605" s="8"/>
    </row>
    <row r="606" spans="8:16" ht="19.5" customHeight="1" x14ac:dyDescent="0.2">
      <c r="H606" s="88"/>
      <c r="J606" s="105"/>
      <c r="K606" s="105"/>
      <c r="L606" s="8"/>
      <c r="M606" s="8"/>
      <c r="N606" s="8"/>
      <c r="O606" s="8"/>
      <c r="P606" s="8"/>
    </row>
    <row r="607" spans="8:16" ht="19.5" customHeight="1" x14ac:dyDescent="0.2">
      <c r="H607" s="88"/>
      <c r="J607" s="105"/>
      <c r="K607" s="105"/>
      <c r="L607" s="8"/>
      <c r="M607" s="8"/>
      <c r="N607" s="8"/>
      <c r="O607" s="8"/>
      <c r="P607" s="8"/>
    </row>
    <row r="608" spans="8:16" ht="19.5" customHeight="1" x14ac:dyDescent="0.2">
      <c r="H608" s="88"/>
      <c r="J608" s="105"/>
      <c r="K608" s="105"/>
      <c r="L608" s="8"/>
      <c r="M608" s="8"/>
      <c r="N608" s="8"/>
      <c r="O608" s="8"/>
      <c r="P608" s="8"/>
    </row>
    <row r="609" spans="8:16" ht="19.5" customHeight="1" x14ac:dyDescent="0.2">
      <c r="H609" s="88"/>
      <c r="J609" s="105"/>
      <c r="K609" s="105"/>
      <c r="L609" s="8"/>
      <c r="M609" s="8"/>
      <c r="N609" s="8"/>
      <c r="O609" s="8"/>
      <c r="P609" s="8"/>
    </row>
    <row r="610" spans="8:16" ht="19.5" customHeight="1" x14ac:dyDescent="0.2">
      <c r="H610" s="88"/>
      <c r="J610" s="105"/>
      <c r="K610" s="105"/>
      <c r="L610" s="8"/>
      <c r="M610" s="8"/>
      <c r="N610" s="8"/>
      <c r="O610" s="8"/>
      <c r="P610" s="8"/>
    </row>
    <row r="611" spans="8:16" ht="19.5" customHeight="1" x14ac:dyDescent="0.2">
      <c r="H611" s="88"/>
      <c r="J611" s="105"/>
      <c r="K611" s="105"/>
      <c r="L611" s="8"/>
      <c r="M611" s="8"/>
      <c r="N611" s="8"/>
      <c r="O611" s="8"/>
      <c r="P611" s="8"/>
    </row>
    <row r="612" spans="8:16" ht="19.5" customHeight="1" x14ac:dyDescent="0.2">
      <c r="H612" s="88"/>
      <c r="J612" s="105"/>
      <c r="K612" s="105"/>
      <c r="L612" s="8"/>
      <c r="M612" s="8"/>
      <c r="N612" s="8"/>
      <c r="O612" s="8"/>
      <c r="P612" s="8"/>
    </row>
    <row r="613" spans="8:16" ht="19.5" customHeight="1" x14ac:dyDescent="0.2">
      <c r="H613" s="88"/>
      <c r="J613" s="105"/>
      <c r="K613" s="105"/>
      <c r="L613" s="8"/>
      <c r="M613" s="8"/>
      <c r="N613" s="8"/>
      <c r="O613" s="8"/>
      <c r="P613" s="8"/>
    </row>
    <row r="614" spans="8:16" ht="19.5" customHeight="1" x14ac:dyDescent="0.2">
      <c r="H614" s="88"/>
      <c r="J614" s="105"/>
      <c r="K614" s="105"/>
      <c r="L614" s="8"/>
      <c r="M614" s="8"/>
      <c r="N614" s="8"/>
      <c r="O614" s="8"/>
      <c r="P614" s="8"/>
    </row>
    <row r="615" spans="8:16" ht="19.5" customHeight="1" x14ac:dyDescent="0.2">
      <c r="H615" s="88"/>
      <c r="J615" s="105"/>
      <c r="K615" s="105"/>
      <c r="L615" s="8"/>
      <c r="M615" s="8"/>
      <c r="N615" s="8"/>
      <c r="O615" s="8"/>
      <c r="P615" s="8"/>
    </row>
    <row r="616" spans="8:16" ht="19.5" customHeight="1" x14ac:dyDescent="0.2">
      <c r="H616" s="88"/>
      <c r="J616" s="105"/>
      <c r="K616" s="105"/>
      <c r="L616" s="8"/>
      <c r="M616" s="8"/>
      <c r="N616" s="8"/>
      <c r="O616" s="8"/>
      <c r="P616" s="8"/>
    </row>
    <row r="617" spans="8:16" ht="19.5" customHeight="1" x14ac:dyDescent="0.2">
      <c r="H617" s="88"/>
      <c r="J617" s="105"/>
      <c r="K617" s="105"/>
      <c r="L617" s="8"/>
      <c r="M617" s="8"/>
      <c r="N617" s="8"/>
      <c r="O617" s="8"/>
      <c r="P617" s="8"/>
    </row>
    <row r="618" spans="8:16" ht="19.5" customHeight="1" x14ac:dyDescent="0.2">
      <c r="H618" s="88"/>
      <c r="J618" s="105"/>
      <c r="K618" s="105"/>
      <c r="L618" s="8"/>
      <c r="M618" s="8"/>
      <c r="N618" s="8"/>
      <c r="O618" s="8"/>
      <c r="P618" s="8"/>
    </row>
    <row r="619" spans="8:16" ht="19.5" customHeight="1" x14ac:dyDescent="0.2">
      <c r="H619" s="88"/>
      <c r="J619" s="105"/>
      <c r="K619" s="105"/>
      <c r="L619" s="8"/>
      <c r="M619" s="8"/>
      <c r="N619" s="8"/>
      <c r="O619" s="8"/>
      <c r="P619" s="8"/>
    </row>
    <row r="620" spans="8:16" ht="19.5" customHeight="1" x14ac:dyDescent="0.2">
      <c r="H620" s="88"/>
      <c r="J620" s="105"/>
      <c r="K620" s="105"/>
      <c r="L620" s="8"/>
      <c r="M620" s="8"/>
      <c r="N620" s="8"/>
      <c r="O620" s="8"/>
      <c r="P620" s="8"/>
    </row>
    <row r="621" spans="8:16" ht="19.5" customHeight="1" x14ac:dyDescent="0.2">
      <c r="H621" s="88"/>
      <c r="J621" s="105"/>
      <c r="K621" s="105"/>
      <c r="L621" s="8"/>
      <c r="M621" s="8"/>
      <c r="N621" s="8"/>
      <c r="O621" s="8"/>
      <c r="P621" s="8"/>
    </row>
    <row r="622" spans="8:16" ht="19.5" customHeight="1" x14ac:dyDescent="0.2">
      <c r="H622" s="88"/>
      <c r="J622" s="105"/>
      <c r="K622" s="105"/>
      <c r="L622" s="8"/>
      <c r="M622" s="8"/>
      <c r="N622" s="8"/>
      <c r="O622" s="8"/>
      <c r="P622" s="8"/>
    </row>
    <row r="623" spans="8:16" ht="19.5" customHeight="1" x14ac:dyDescent="0.2">
      <c r="H623" s="88"/>
      <c r="J623" s="105"/>
      <c r="K623" s="105"/>
      <c r="L623" s="8"/>
      <c r="M623" s="8"/>
      <c r="N623" s="8"/>
      <c r="O623" s="8"/>
      <c r="P623" s="8"/>
    </row>
    <row r="624" spans="8:16" ht="19.5" customHeight="1" x14ac:dyDescent="0.2">
      <c r="H624" s="88"/>
      <c r="J624" s="105"/>
      <c r="K624" s="105"/>
      <c r="L624" s="8"/>
      <c r="M624" s="8"/>
      <c r="N624" s="8"/>
      <c r="O624" s="8"/>
      <c r="P624" s="8"/>
    </row>
    <row r="625" spans="8:16" ht="19.5" customHeight="1" x14ac:dyDescent="0.2">
      <c r="H625" s="88"/>
      <c r="J625" s="105"/>
      <c r="K625" s="105"/>
      <c r="L625" s="8"/>
      <c r="M625" s="8"/>
      <c r="N625" s="8"/>
      <c r="O625" s="8"/>
      <c r="P625" s="8"/>
    </row>
    <row r="626" spans="8:16" ht="19.5" customHeight="1" x14ac:dyDescent="0.2">
      <c r="H626" s="88"/>
      <c r="J626" s="105"/>
      <c r="K626" s="105"/>
      <c r="L626" s="8"/>
      <c r="M626" s="8"/>
      <c r="N626" s="8"/>
      <c r="O626" s="8"/>
      <c r="P626" s="8"/>
    </row>
    <row r="627" spans="8:16" ht="19.5" customHeight="1" x14ac:dyDescent="0.2">
      <c r="H627" s="88"/>
      <c r="J627" s="105"/>
      <c r="K627" s="105"/>
      <c r="L627" s="8"/>
      <c r="M627" s="8"/>
      <c r="N627" s="8"/>
      <c r="O627" s="8"/>
      <c r="P627" s="8"/>
    </row>
    <row r="628" spans="8:16" ht="19.5" customHeight="1" x14ac:dyDescent="0.2">
      <c r="H628" s="88"/>
      <c r="J628" s="105"/>
      <c r="K628" s="105"/>
      <c r="L628" s="8"/>
      <c r="M628" s="8"/>
      <c r="N628" s="8"/>
      <c r="O628" s="8"/>
      <c r="P628" s="8"/>
    </row>
    <row r="629" spans="8:16" ht="19.5" customHeight="1" x14ac:dyDescent="0.2">
      <c r="H629" s="88"/>
      <c r="J629" s="105"/>
      <c r="K629" s="105"/>
      <c r="L629" s="8"/>
      <c r="M629" s="8"/>
      <c r="N629" s="8"/>
      <c r="O629" s="8"/>
      <c r="P629" s="8"/>
    </row>
    <row r="630" spans="8:16" ht="19.5" customHeight="1" x14ac:dyDescent="0.2">
      <c r="H630" s="88"/>
      <c r="J630" s="105"/>
      <c r="K630" s="105"/>
      <c r="L630" s="8"/>
      <c r="M630" s="8"/>
      <c r="N630" s="8"/>
      <c r="O630" s="8"/>
      <c r="P630" s="8"/>
    </row>
    <row r="631" spans="8:16" ht="19.5" customHeight="1" x14ac:dyDescent="0.2">
      <c r="H631" s="88"/>
      <c r="J631" s="105"/>
      <c r="K631" s="105"/>
      <c r="L631" s="8"/>
      <c r="M631" s="8"/>
      <c r="N631" s="8"/>
      <c r="O631" s="8"/>
      <c r="P631" s="8"/>
    </row>
    <row r="632" spans="8:16" ht="19.5" customHeight="1" x14ac:dyDescent="0.2">
      <c r="H632" s="88"/>
      <c r="J632" s="105"/>
      <c r="K632" s="105"/>
      <c r="L632" s="8"/>
      <c r="M632" s="8"/>
      <c r="N632" s="8"/>
      <c r="O632" s="8"/>
      <c r="P632" s="8"/>
    </row>
    <row r="633" spans="8:16" ht="19.5" customHeight="1" x14ac:dyDescent="0.2">
      <c r="H633" s="88"/>
      <c r="J633" s="105"/>
      <c r="K633" s="105"/>
      <c r="L633" s="8"/>
      <c r="M633" s="8"/>
      <c r="N633" s="8"/>
      <c r="O633" s="8"/>
      <c r="P633" s="8"/>
    </row>
    <row r="634" spans="8:16" ht="19.5" customHeight="1" x14ac:dyDescent="0.2">
      <c r="H634" s="88"/>
      <c r="J634" s="105"/>
      <c r="K634" s="105"/>
      <c r="L634" s="8"/>
      <c r="M634" s="8"/>
      <c r="N634" s="8"/>
      <c r="O634" s="8"/>
      <c r="P634" s="8"/>
    </row>
    <row r="635" spans="8:16" ht="19.5" customHeight="1" x14ac:dyDescent="0.2">
      <c r="H635" s="88"/>
      <c r="J635" s="105"/>
      <c r="K635" s="105"/>
      <c r="L635" s="8"/>
      <c r="M635" s="8"/>
      <c r="N635" s="8"/>
      <c r="O635" s="8"/>
      <c r="P635" s="8"/>
    </row>
    <row r="636" spans="8:16" ht="19.5" customHeight="1" x14ac:dyDescent="0.2">
      <c r="H636" s="88"/>
      <c r="J636" s="105"/>
      <c r="K636" s="105"/>
      <c r="L636" s="8"/>
      <c r="M636" s="8"/>
      <c r="N636" s="8"/>
      <c r="O636" s="8"/>
      <c r="P636" s="8"/>
    </row>
    <row r="637" spans="8:16" ht="19.5" customHeight="1" x14ac:dyDescent="0.2">
      <c r="H637" s="88"/>
      <c r="J637" s="105"/>
      <c r="K637" s="105"/>
      <c r="L637" s="8"/>
      <c r="M637" s="8"/>
      <c r="N637" s="8"/>
      <c r="O637" s="8"/>
      <c r="P637" s="8"/>
    </row>
    <row r="638" spans="8:16" ht="19.5" customHeight="1" x14ac:dyDescent="0.2">
      <c r="H638" s="88"/>
      <c r="J638" s="105"/>
      <c r="K638" s="105"/>
      <c r="L638" s="8"/>
      <c r="M638" s="8"/>
      <c r="N638" s="8"/>
      <c r="O638" s="8"/>
      <c r="P638" s="8"/>
    </row>
    <row r="639" spans="8:16" ht="19.5" customHeight="1" x14ac:dyDescent="0.2">
      <c r="H639" s="88"/>
      <c r="J639" s="105"/>
      <c r="K639" s="105"/>
      <c r="L639" s="8"/>
      <c r="M639" s="8"/>
      <c r="N639" s="8"/>
      <c r="O639" s="8"/>
      <c r="P639" s="8"/>
    </row>
    <row r="640" spans="8:16" ht="19.5" customHeight="1" x14ac:dyDescent="0.2">
      <c r="H640" s="88"/>
      <c r="J640" s="105"/>
      <c r="K640" s="105"/>
      <c r="L640" s="8"/>
      <c r="M640" s="8"/>
      <c r="N640" s="8"/>
      <c r="O640" s="8"/>
      <c r="P640" s="8"/>
    </row>
    <row r="641" spans="8:16" ht="19.5" customHeight="1" x14ac:dyDescent="0.2">
      <c r="H641" s="88"/>
      <c r="J641" s="105"/>
      <c r="K641" s="105"/>
      <c r="L641" s="8"/>
      <c r="M641" s="8"/>
      <c r="N641" s="8"/>
      <c r="O641" s="8"/>
      <c r="P641" s="8"/>
    </row>
    <row r="642" spans="8:16" ht="19.5" customHeight="1" x14ac:dyDescent="0.2">
      <c r="H642" s="88"/>
      <c r="J642" s="105"/>
      <c r="K642" s="105"/>
      <c r="L642" s="8"/>
      <c r="M642" s="8"/>
      <c r="N642" s="8"/>
      <c r="O642" s="8"/>
      <c r="P642" s="8"/>
    </row>
    <row r="643" spans="8:16" ht="19.5" customHeight="1" x14ac:dyDescent="0.2">
      <c r="H643" s="88"/>
      <c r="J643" s="105"/>
      <c r="K643" s="105"/>
      <c r="L643" s="8"/>
      <c r="M643" s="8"/>
      <c r="N643" s="8"/>
      <c r="O643" s="8"/>
      <c r="P643" s="8"/>
    </row>
    <row r="644" spans="8:16" ht="19.5" customHeight="1" x14ac:dyDescent="0.2">
      <c r="H644" s="88"/>
      <c r="J644" s="105"/>
      <c r="K644" s="105"/>
      <c r="L644" s="8"/>
      <c r="M644" s="8"/>
      <c r="N644" s="8"/>
      <c r="O644" s="8"/>
      <c r="P644" s="8"/>
    </row>
    <row r="645" spans="8:16" ht="19.5" customHeight="1" x14ac:dyDescent="0.2">
      <c r="H645" s="88"/>
      <c r="J645" s="105"/>
      <c r="K645" s="105"/>
      <c r="L645" s="8"/>
      <c r="M645" s="8"/>
      <c r="N645" s="8"/>
      <c r="O645" s="8"/>
      <c r="P645" s="8"/>
    </row>
    <row r="646" spans="8:16" ht="19.5" customHeight="1" x14ac:dyDescent="0.2">
      <c r="H646" s="88"/>
      <c r="J646" s="105"/>
      <c r="K646" s="105"/>
      <c r="L646" s="8"/>
      <c r="M646" s="8"/>
      <c r="N646" s="8"/>
      <c r="O646" s="8"/>
      <c r="P646" s="8"/>
    </row>
    <row r="647" spans="8:16" ht="19.5" customHeight="1" x14ac:dyDescent="0.2">
      <c r="H647" s="88"/>
      <c r="J647" s="105"/>
      <c r="K647" s="105"/>
      <c r="L647" s="8"/>
      <c r="M647" s="8"/>
      <c r="N647" s="8"/>
      <c r="O647" s="8"/>
      <c r="P647" s="8"/>
    </row>
    <row r="648" spans="8:16" ht="19.5" customHeight="1" x14ac:dyDescent="0.2">
      <c r="H648" s="88"/>
      <c r="J648" s="105"/>
      <c r="K648" s="105"/>
      <c r="L648" s="8"/>
      <c r="M648" s="8"/>
      <c r="N648" s="8"/>
      <c r="O648" s="8"/>
      <c r="P648" s="8"/>
    </row>
    <row r="649" spans="8:16" ht="19.5" customHeight="1" x14ac:dyDescent="0.2">
      <c r="H649" s="88"/>
      <c r="J649" s="105"/>
      <c r="K649" s="105"/>
      <c r="L649" s="8"/>
      <c r="M649" s="8"/>
      <c r="N649" s="8"/>
      <c r="O649" s="8"/>
      <c r="P649" s="8"/>
    </row>
    <row r="650" spans="8:16" ht="19.5" customHeight="1" x14ac:dyDescent="0.2">
      <c r="H650" s="88"/>
      <c r="J650" s="105"/>
      <c r="K650" s="105"/>
      <c r="L650" s="8"/>
      <c r="M650" s="8"/>
      <c r="N650" s="8"/>
      <c r="O650" s="8"/>
      <c r="P650" s="8"/>
    </row>
    <row r="651" spans="8:16" ht="19.5" customHeight="1" x14ac:dyDescent="0.2">
      <c r="H651" s="88"/>
      <c r="J651" s="105"/>
      <c r="K651" s="105"/>
      <c r="L651" s="8"/>
      <c r="M651" s="8"/>
      <c r="N651" s="8"/>
      <c r="O651" s="8"/>
      <c r="P651" s="8"/>
    </row>
    <row r="652" spans="8:16" ht="19.5" customHeight="1" x14ac:dyDescent="0.2">
      <c r="H652" s="88"/>
      <c r="J652" s="105"/>
      <c r="K652" s="105"/>
      <c r="L652" s="8"/>
      <c r="M652" s="8"/>
      <c r="N652" s="8"/>
      <c r="O652" s="8"/>
      <c r="P652" s="8"/>
    </row>
    <row r="653" spans="8:16" ht="19.5" customHeight="1" x14ac:dyDescent="0.2">
      <c r="H653" s="88"/>
      <c r="J653" s="105"/>
      <c r="K653" s="105"/>
      <c r="L653" s="8"/>
      <c r="M653" s="8"/>
      <c r="N653" s="8"/>
      <c r="O653" s="8"/>
      <c r="P653" s="8"/>
    </row>
    <row r="654" spans="8:16" ht="19.5" customHeight="1" x14ac:dyDescent="0.2">
      <c r="H654" s="88"/>
      <c r="J654" s="105"/>
      <c r="K654" s="105"/>
      <c r="L654" s="8"/>
      <c r="M654" s="8"/>
      <c r="N654" s="8"/>
      <c r="O654" s="8"/>
      <c r="P654" s="8"/>
    </row>
    <row r="655" spans="8:16" ht="19.5" customHeight="1" x14ac:dyDescent="0.2">
      <c r="H655" s="88"/>
      <c r="J655" s="105"/>
      <c r="K655" s="105"/>
      <c r="L655" s="8"/>
      <c r="M655" s="8"/>
      <c r="N655" s="8"/>
      <c r="O655" s="8"/>
      <c r="P655" s="8"/>
    </row>
    <row r="656" spans="8:16" ht="19.5" customHeight="1" x14ac:dyDescent="0.2">
      <c r="H656" s="88"/>
      <c r="J656" s="105"/>
      <c r="K656" s="105"/>
      <c r="L656" s="8"/>
      <c r="M656" s="8"/>
      <c r="N656" s="8"/>
      <c r="O656" s="8"/>
      <c r="P656" s="8"/>
    </row>
    <row r="657" spans="8:16" ht="19.5" customHeight="1" x14ac:dyDescent="0.2">
      <c r="H657" s="88"/>
      <c r="J657" s="105"/>
      <c r="K657" s="105"/>
      <c r="L657" s="8"/>
      <c r="M657" s="8"/>
      <c r="N657" s="8"/>
      <c r="O657" s="8"/>
      <c r="P657" s="8"/>
    </row>
    <row r="658" spans="8:16" ht="19.5" customHeight="1" x14ac:dyDescent="0.2">
      <c r="H658" s="88"/>
      <c r="J658" s="105"/>
      <c r="K658" s="105"/>
      <c r="L658" s="8"/>
      <c r="M658" s="8"/>
      <c r="N658" s="8"/>
      <c r="O658" s="8"/>
      <c r="P658" s="8"/>
    </row>
    <row r="659" spans="8:16" ht="19.5" customHeight="1" x14ac:dyDescent="0.2">
      <c r="H659" s="88"/>
      <c r="J659" s="105"/>
      <c r="K659" s="105"/>
      <c r="L659" s="8"/>
      <c r="M659" s="8"/>
      <c r="N659" s="8"/>
      <c r="O659" s="8"/>
      <c r="P659" s="8"/>
    </row>
    <row r="660" spans="8:16" ht="19.5" customHeight="1" x14ac:dyDescent="0.2">
      <c r="H660" s="88"/>
      <c r="J660" s="105"/>
      <c r="K660" s="105"/>
      <c r="L660" s="8"/>
      <c r="M660" s="8"/>
      <c r="N660" s="8"/>
      <c r="O660" s="8"/>
      <c r="P660" s="8"/>
    </row>
    <row r="661" spans="8:16" ht="19.5" customHeight="1" x14ac:dyDescent="0.2">
      <c r="H661" s="88"/>
      <c r="J661" s="105"/>
      <c r="K661" s="105"/>
      <c r="L661" s="8"/>
      <c r="M661" s="8"/>
      <c r="N661" s="8"/>
      <c r="O661" s="8"/>
      <c r="P661" s="8"/>
    </row>
    <row r="662" spans="8:16" ht="19.5" customHeight="1" x14ac:dyDescent="0.2">
      <c r="H662" s="88"/>
      <c r="J662" s="105"/>
      <c r="K662" s="105"/>
      <c r="L662" s="8"/>
      <c r="M662" s="8"/>
      <c r="N662" s="8"/>
      <c r="O662" s="8"/>
      <c r="P662" s="8"/>
    </row>
    <row r="663" spans="8:16" ht="19.5" customHeight="1" x14ac:dyDescent="0.2">
      <c r="H663" s="88"/>
      <c r="J663" s="105"/>
      <c r="K663" s="105"/>
      <c r="L663" s="8"/>
      <c r="M663" s="8"/>
      <c r="N663" s="8"/>
      <c r="O663" s="8"/>
      <c r="P663" s="8"/>
    </row>
    <row r="664" spans="8:16" ht="19.5" customHeight="1" x14ac:dyDescent="0.2">
      <c r="H664" s="88"/>
      <c r="J664" s="105"/>
      <c r="K664" s="105"/>
      <c r="L664" s="8"/>
      <c r="M664" s="8"/>
      <c r="N664" s="8"/>
      <c r="O664" s="8"/>
      <c r="P664" s="8"/>
    </row>
    <row r="665" spans="8:16" ht="19.5" customHeight="1" x14ac:dyDescent="0.2">
      <c r="H665" s="88"/>
      <c r="J665" s="105"/>
      <c r="K665" s="105"/>
      <c r="L665" s="8"/>
      <c r="M665" s="8"/>
      <c r="N665" s="8"/>
      <c r="O665" s="8"/>
      <c r="P665" s="8"/>
    </row>
    <row r="666" spans="8:16" ht="19.5" customHeight="1" x14ac:dyDescent="0.2">
      <c r="H666" s="88"/>
      <c r="J666" s="105"/>
      <c r="K666" s="105"/>
      <c r="L666" s="8"/>
      <c r="M666" s="8"/>
      <c r="N666" s="8"/>
      <c r="O666" s="8"/>
      <c r="P666" s="8"/>
    </row>
    <row r="667" spans="8:16" ht="19.5" customHeight="1" x14ac:dyDescent="0.2">
      <c r="H667" s="88"/>
      <c r="J667" s="105"/>
      <c r="K667" s="105"/>
      <c r="L667" s="8"/>
      <c r="M667" s="8"/>
      <c r="N667" s="8"/>
      <c r="O667" s="8"/>
      <c r="P667" s="8"/>
    </row>
    <row r="668" spans="8:16" ht="19.5" customHeight="1" x14ac:dyDescent="0.2">
      <c r="H668" s="88"/>
      <c r="J668" s="105"/>
      <c r="K668" s="105"/>
      <c r="L668" s="8"/>
      <c r="M668" s="8"/>
      <c r="N668" s="8"/>
      <c r="O668" s="8"/>
      <c r="P668" s="8"/>
    </row>
    <row r="669" spans="8:16" ht="19.5" customHeight="1" x14ac:dyDescent="0.2">
      <c r="H669" s="88"/>
      <c r="J669" s="105"/>
      <c r="K669" s="105"/>
      <c r="L669" s="8"/>
      <c r="M669" s="8"/>
      <c r="N669" s="8"/>
      <c r="O669" s="8"/>
      <c r="P669" s="8"/>
    </row>
    <row r="670" spans="8:16" ht="19.5" customHeight="1" x14ac:dyDescent="0.2">
      <c r="H670" s="88"/>
      <c r="J670" s="105"/>
      <c r="K670" s="105"/>
      <c r="L670" s="8"/>
      <c r="M670" s="8"/>
      <c r="N670" s="8"/>
      <c r="O670" s="8"/>
      <c r="P670" s="8"/>
    </row>
    <row r="671" spans="8:16" ht="19.5" customHeight="1" x14ac:dyDescent="0.2">
      <c r="H671" s="88"/>
      <c r="J671" s="105"/>
      <c r="K671" s="105"/>
      <c r="L671" s="8"/>
      <c r="M671" s="8"/>
      <c r="N671" s="8"/>
      <c r="O671" s="8"/>
      <c r="P671" s="8"/>
    </row>
    <row r="672" spans="8:16" ht="19.5" customHeight="1" x14ac:dyDescent="0.2">
      <c r="H672" s="88"/>
      <c r="J672" s="105"/>
      <c r="K672" s="105"/>
      <c r="L672" s="8"/>
      <c r="M672" s="8"/>
      <c r="N672" s="8"/>
      <c r="O672" s="8"/>
      <c r="P672" s="8"/>
    </row>
    <row r="673" spans="8:16" ht="19.5" customHeight="1" x14ac:dyDescent="0.2">
      <c r="H673" s="88"/>
      <c r="J673" s="105"/>
      <c r="K673" s="105"/>
      <c r="L673" s="8"/>
      <c r="M673" s="8"/>
      <c r="N673" s="8"/>
      <c r="O673" s="8"/>
      <c r="P673" s="8"/>
    </row>
    <row r="674" spans="8:16" ht="19.5" customHeight="1" x14ac:dyDescent="0.2">
      <c r="H674" s="88"/>
      <c r="J674" s="105"/>
      <c r="K674" s="105"/>
      <c r="L674" s="8"/>
      <c r="M674" s="8"/>
      <c r="N674" s="8"/>
      <c r="O674" s="8"/>
      <c r="P674" s="8"/>
    </row>
    <row r="675" spans="8:16" ht="19.5" customHeight="1" x14ac:dyDescent="0.2">
      <c r="H675" s="88"/>
      <c r="J675" s="105"/>
      <c r="K675" s="105"/>
      <c r="L675" s="8"/>
      <c r="M675" s="8"/>
      <c r="N675" s="8"/>
      <c r="O675" s="8"/>
      <c r="P675" s="8"/>
    </row>
    <row r="676" spans="8:16" ht="19.5" customHeight="1" x14ac:dyDescent="0.2">
      <c r="H676" s="88"/>
      <c r="J676" s="105"/>
      <c r="K676" s="105"/>
      <c r="L676" s="8"/>
      <c r="M676" s="8"/>
      <c r="N676" s="8"/>
      <c r="O676" s="8"/>
      <c r="P676" s="8"/>
    </row>
    <row r="677" spans="8:16" ht="19.5" customHeight="1" x14ac:dyDescent="0.2">
      <c r="H677" s="88"/>
      <c r="J677" s="105"/>
      <c r="K677" s="105"/>
      <c r="L677" s="8"/>
      <c r="M677" s="8"/>
      <c r="N677" s="8"/>
      <c r="O677" s="8"/>
      <c r="P677" s="8"/>
    </row>
    <row r="678" spans="8:16" ht="19.5" customHeight="1" x14ac:dyDescent="0.2">
      <c r="H678" s="88"/>
      <c r="J678" s="105"/>
      <c r="K678" s="105"/>
      <c r="L678" s="8"/>
      <c r="M678" s="8"/>
      <c r="N678" s="8"/>
      <c r="O678" s="8"/>
      <c r="P678" s="8"/>
    </row>
    <row r="679" spans="8:16" ht="19.5" customHeight="1" x14ac:dyDescent="0.2">
      <c r="H679" s="88"/>
      <c r="J679" s="105"/>
      <c r="K679" s="105"/>
      <c r="L679" s="8"/>
      <c r="M679" s="8"/>
      <c r="N679" s="8"/>
      <c r="O679" s="8"/>
      <c r="P679" s="8"/>
    </row>
    <row r="680" spans="8:16" ht="19.5" customHeight="1" x14ac:dyDescent="0.2">
      <c r="H680" s="88"/>
      <c r="J680" s="105"/>
      <c r="K680" s="105"/>
      <c r="L680" s="8"/>
      <c r="M680" s="8"/>
      <c r="N680" s="8"/>
      <c r="O680" s="8"/>
      <c r="P680" s="8"/>
    </row>
    <row r="681" spans="8:16" ht="19.5" customHeight="1" x14ac:dyDescent="0.2">
      <c r="H681" s="88"/>
      <c r="J681" s="105"/>
      <c r="K681" s="105"/>
      <c r="L681" s="8"/>
      <c r="M681" s="8"/>
      <c r="N681" s="8"/>
      <c r="O681" s="8"/>
      <c r="P681" s="8"/>
    </row>
    <row r="682" spans="8:16" ht="19.5" customHeight="1" x14ac:dyDescent="0.2">
      <c r="H682" s="88"/>
      <c r="J682" s="105"/>
      <c r="K682" s="105"/>
      <c r="L682" s="8"/>
      <c r="M682" s="8"/>
      <c r="N682" s="8"/>
      <c r="O682" s="8"/>
      <c r="P682" s="8"/>
    </row>
    <row r="683" spans="8:16" ht="19.5" customHeight="1" x14ac:dyDescent="0.2">
      <c r="H683" s="88"/>
      <c r="J683" s="105"/>
      <c r="K683" s="105"/>
      <c r="L683" s="8"/>
      <c r="M683" s="8"/>
      <c r="N683" s="8"/>
      <c r="O683" s="8"/>
      <c r="P683" s="8"/>
    </row>
    <row r="684" spans="8:16" ht="19.5" customHeight="1" x14ac:dyDescent="0.2">
      <c r="H684" s="88"/>
      <c r="J684" s="105"/>
      <c r="K684" s="105"/>
      <c r="L684" s="8"/>
      <c r="M684" s="8"/>
      <c r="N684" s="8"/>
      <c r="O684" s="8"/>
      <c r="P684" s="8"/>
    </row>
    <row r="685" spans="8:16" ht="19.5" customHeight="1" x14ac:dyDescent="0.2">
      <c r="H685" s="88"/>
      <c r="J685" s="105"/>
      <c r="K685" s="105"/>
      <c r="L685" s="8"/>
      <c r="M685" s="8"/>
      <c r="N685" s="8"/>
      <c r="O685" s="8"/>
      <c r="P685" s="8"/>
    </row>
    <row r="686" spans="8:16" ht="19.5" customHeight="1" x14ac:dyDescent="0.2">
      <c r="H686" s="88"/>
      <c r="J686" s="105"/>
      <c r="K686" s="105"/>
      <c r="L686" s="8"/>
      <c r="M686" s="8"/>
      <c r="N686" s="8"/>
      <c r="O686" s="8"/>
      <c r="P686" s="8"/>
    </row>
    <row r="687" spans="8:16" ht="19.5" customHeight="1" x14ac:dyDescent="0.2">
      <c r="H687" s="88"/>
      <c r="J687" s="105"/>
      <c r="K687" s="105"/>
      <c r="L687" s="8"/>
      <c r="M687" s="8"/>
      <c r="N687" s="8"/>
      <c r="O687" s="8"/>
      <c r="P687" s="8"/>
    </row>
    <row r="688" spans="8:16" ht="19.5" customHeight="1" x14ac:dyDescent="0.2">
      <c r="H688" s="88"/>
      <c r="J688" s="105"/>
      <c r="K688" s="105"/>
      <c r="L688" s="8"/>
      <c r="M688" s="8"/>
      <c r="N688" s="8"/>
      <c r="O688" s="8"/>
      <c r="P688" s="8"/>
    </row>
    <row r="689" spans="8:16" ht="19.5" customHeight="1" x14ac:dyDescent="0.2">
      <c r="H689" s="88"/>
      <c r="J689" s="105"/>
      <c r="K689" s="105"/>
      <c r="L689" s="8"/>
      <c r="M689" s="8"/>
      <c r="N689" s="8"/>
      <c r="O689" s="8"/>
      <c r="P689" s="8"/>
    </row>
    <row r="690" spans="8:16" ht="19.5" customHeight="1" x14ac:dyDescent="0.2">
      <c r="H690" s="88"/>
      <c r="J690" s="105"/>
      <c r="K690" s="105"/>
      <c r="L690" s="8"/>
      <c r="M690" s="8"/>
      <c r="N690" s="8"/>
      <c r="O690" s="8"/>
      <c r="P690" s="8"/>
    </row>
    <row r="691" spans="8:16" ht="19.5" customHeight="1" x14ac:dyDescent="0.2">
      <c r="H691" s="88"/>
      <c r="J691" s="105"/>
      <c r="K691" s="105"/>
      <c r="L691" s="8"/>
      <c r="M691" s="8"/>
      <c r="N691" s="8"/>
      <c r="O691" s="8"/>
      <c r="P691" s="8"/>
    </row>
    <row r="692" spans="8:16" ht="19.5" customHeight="1" x14ac:dyDescent="0.2">
      <c r="H692" s="88"/>
      <c r="J692" s="105"/>
      <c r="K692" s="105"/>
      <c r="L692" s="8"/>
      <c r="M692" s="8"/>
      <c r="N692" s="8"/>
      <c r="O692" s="8"/>
      <c r="P692" s="8"/>
    </row>
    <row r="693" spans="8:16" ht="19.5" customHeight="1" x14ac:dyDescent="0.2">
      <c r="H693" s="88"/>
      <c r="J693" s="105"/>
      <c r="K693" s="105"/>
      <c r="L693" s="8"/>
      <c r="M693" s="8"/>
      <c r="N693" s="8"/>
      <c r="O693" s="8"/>
      <c r="P693" s="8"/>
    </row>
    <row r="694" spans="8:16" ht="19.5" customHeight="1" x14ac:dyDescent="0.2">
      <c r="H694" s="88"/>
      <c r="J694" s="105"/>
      <c r="K694" s="105"/>
      <c r="L694" s="8"/>
      <c r="M694" s="8"/>
      <c r="N694" s="8"/>
      <c r="O694" s="8"/>
      <c r="P694" s="8"/>
    </row>
    <row r="695" spans="8:16" ht="19.5" customHeight="1" x14ac:dyDescent="0.2">
      <c r="H695" s="88"/>
      <c r="J695" s="105"/>
      <c r="K695" s="105"/>
      <c r="L695" s="8"/>
      <c r="M695" s="8"/>
      <c r="N695" s="8"/>
      <c r="O695" s="8"/>
      <c r="P695" s="8"/>
    </row>
    <row r="696" spans="8:16" ht="19.5" customHeight="1" x14ac:dyDescent="0.2">
      <c r="H696" s="88"/>
      <c r="J696" s="105"/>
      <c r="K696" s="105"/>
      <c r="L696" s="8"/>
      <c r="M696" s="8"/>
      <c r="N696" s="8"/>
      <c r="O696" s="8"/>
      <c r="P696" s="8"/>
    </row>
    <row r="697" spans="8:16" ht="19.5" customHeight="1" x14ac:dyDescent="0.2">
      <c r="H697" s="88"/>
      <c r="J697" s="105"/>
      <c r="K697" s="105"/>
      <c r="L697" s="8"/>
      <c r="M697" s="8"/>
      <c r="N697" s="8"/>
      <c r="O697" s="8"/>
      <c r="P697" s="8"/>
    </row>
    <row r="698" spans="8:16" ht="19.5" customHeight="1" x14ac:dyDescent="0.2">
      <c r="H698" s="88"/>
      <c r="J698" s="105"/>
      <c r="K698" s="105"/>
      <c r="L698" s="8"/>
      <c r="M698" s="8"/>
      <c r="N698" s="8"/>
      <c r="O698" s="8"/>
      <c r="P698" s="8"/>
    </row>
    <row r="699" spans="8:16" ht="19.5" customHeight="1" x14ac:dyDescent="0.2">
      <c r="H699" s="88"/>
      <c r="J699" s="105"/>
      <c r="K699" s="105"/>
      <c r="L699" s="8"/>
      <c r="M699" s="8"/>
      <c r="N699" s="8"/>
      <c r="O699" s="8"/>
      <c r="P699" s="8"/>
    </row>
    <row r="700" spans="8:16" ht="19.5" customHeight="1" x14ac:dyDescent="0.2">
      <c r="H700" s="88"/>
      <c r="J700" s="105"/>
      <c r="K700" s="105"/>
      <c r="L700" s="8"/>
      <c r="M700" s="8"/>
      <c r="N700" s="8"/>
      <c r="O700" s="8"/>
      <c r="P700" s="8"/>
    </row>
    <row r="701" spans="8:16" ht="19.5" customHeight="1" x14ac:dyDescent="0.2">
      <c r="H701" s="88"/>
      <c r="J701" s="105"/>
      <c r="K701" s="105"/>
      <c r="L701" s="8"/>
      <c r="M701" s="8"/>
      <c r="N701" s="8"/>
      <c r="O701" s="8"/>
      <c r="P701" s="8"/>
    </row>
    <row r="702" spans="8:16" ht="19.5" customHeight="1" x14ac:dyDescent="0.2">
      <c r="H702" s="88"/>
      <c r="J702" s="105"/>
      <c r="K702" s="105"/>
      <c r="L702" s="8"/>
      <c r="M702" s="8"/>
      <c r="N702" s="8"/>
      <c r="O702" s="8"/>
      <c r="P702" s="8"/>
    </row>
    <row r="703" spans="8:16" ht="19.5" customHeight="1" x14ac:dyDescent="0.2">
      <c r="H703" s="88"/>
      <c r="J703" s="105"/>
      <c r="K703" s="105"/>
      <c r="L703" s="8"/>
      <c r="M703" s="8"/>
      <c r="N703" s="8"/>
      <c r="O703" s="8"/>
      <c r="P703" s="8"/>
    </row>
    <row r="704" spans="8:16" ht="19.5" customHeight="1" x14ac:dyDescent="0.2">
      <c r="H704" s="88"/>
      <c r="J704" s="105"/>
      <c r="K704" s="105"/>
      <c r="L704" s="8"/>
      <c r="M704" s="8"/>
      <c r="N704" s="8"/>
      <c r="O704" s="8"/>
      <c r="P704" s="8"/>
    </row>
    <row r="705" spans="8:16" ht="19.5" customHeight="1" x14ac:dyDescent="0.2">
      <c r="H705" s="88"/>
      <c r="J705" s="105"/>
      <c r="K705" s="105"/>
      <c r="L705" s="8"/>
      <c r="M705" s="8"/>
      <c r="N705" s="8"/>
      <c r="O705" s="8"/>
      <c r="P705" s="8"/>
    </row>
    <row r="706" spans="8:16" ht="19.5" customHeight="1" x14ac:dyDescent="0.2">
      <c r="H706" s="88"/>
      <c r="J706" s="105"/>
      <c r="K706" s="105"/>
      <c r="L706" s="8"/>
      <c r="M706" s="8"/>
      <c r="N706" s="8"/>
      <c r="O706" s="8"/>
      <c r="P706" s="8"/>
    </row>
    <row r="707" spans="8:16" ht="19.5" customHeight="1" x14ac:dyDescent="0.2">
      <c r="H707" s="88"/>
    </row>
    <row r="708" spans="8:16" x14ac:dyDescent="0.2">
      <c r="H708" s="88"/>
    </row>
  </sheetData>
  <mergeCells count="1">
    <mergeCell ref="A1:H1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H114"/>
  <sheetViews>
    <sheetView topLeftCell="A81" zoomScale="67" zoomScaleNormal="150" workbookViewId="0">
      <selection activeCell="B101" sqref="B101:D103"/>
    </sheetView>
  </sheetViews>
  <sheetFormatPr baseColWidth="10" defaultColWidth="10.6640625" defaultRowHeight="15" customHeight="1" x14ac:dyDescent="0.2"/>
  <cols>
    <col min="1" max="1" width="22.33203125" customWidth="1"/>
    <col min="2" max="2" width="13.1640625" customWidth="1"/>
    <col min="3" max="3" width="17.1640625" customWidth="1"/>
    <col min="4" max="4" width="21.6640625" customWidth="1"/>
    <col min="5" max="11" width="13.1640625" customWidth="1"/>
    <col min="12" max="12" width="12" customWidth="1"/>
    <col min="13" max="13" width="13.1640625" customWidth="1"/>
    <col min="14" max="26" width="11" customWidth="1"/>
  </cols>
  <sheetData>
    <row r="1" spans="1:34" s="87" customFormat="1" ht="19.5" customHeight="1" x14ac:dyDescent="0.2">
      <c r="A1" s="509"/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</row>
    <row r="2" spans="1:34" s="87" customFormat="1" ht="19.5" customHeight="1" x14ac:dyDescent="0.2">
      <c r="A2" s="560" t="s">
        <v>1852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</row>
    <row r="3" spans="1:34" s="87" customFormat="1" ht="19.5" customHeight="1" x14ac:dyDescent="0.2">
      <c r="A3" s="509"/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</row>
    <row r="4" spans="1:34" s="87" customFormat="1" ht="19.5" customHeight="1" x14ac:dyDescent="0.2">
      <c r="A4" s="1235" t="s">
        <v>1853</v>
      </c>
      <c r="B4" s="1235"/>
      <c r="C4" s="750"/>
      <c r="D4" s="750"/>
      <c r="E4" s="750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61"/>
      <c r="AD4" s="61"/>
      <c r="AE4" s="61"/>
      <c r="AF4" s="61"/>
    </row>
    <row r="5" spans="1:34" s="87" customFormat="1" ht="19.5" customHeight="1" x14ac:dyDescent="0.2">
      <c r="A5" s="750" t="s">
        <v>1854</v>
      </c>
      <c r="B5" s="750"/>
      <c r="C5" s="750"/>
      <c r="D5" s="750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61"/>
      <c r="AD5" s="61"/>
      <c r="AE5" s="61"/>
      <c r="AF5" s="61"/>
    </row>
    <row r="6" spans="1:34" ht="19.5" customHeight="1" x14ac:dyDescent="0.2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61"/>
      <c r="AD6" s="61"/>
      <c r="AE6" s="61"/>
      <c r="AF6" s="61"/>
      <c r="AG6" s="87"/>
      <c r="AH6" s="87"/>
    </row>
    <row r="7" spans="1:34" ht="19.5" customHeight="1" x14ac:dyDescent="0.2">
      <c r="A7" s="751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61"/>
      <c r="AD7" s="61"/>
      <c r="AE7" s="61"/>
      <c r="AF7" s="61"/>
      <c r="AG7" s="87"/>
      <c r="AH7" s="87"/>
    </row>
    <row r="8" spans="1:34" ht="19.5" customHeight="1" x14ac:dyDescent="0.2">
      <c r="A8" s="315" t="s">
        <v>1855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61"/>
      <c r="AD8" s="61"/>
      <c r="AE8" s="61"/>
      <c r="AF8" s="61"/>
      <c r="AG8" s="87"/>
      <c r="AH8" s="87"/>
    </row>
    <row r="9" spans="1:34" ht="19.5" customHeight="1" x14ac:dyDescent="0.2">
      <c r="A9" s="752"/>
      <c r="B9" s="753">
        <v>1</v>
      </c>
      <c r="C9" s="753">
        <v>2</v>
      </c>
      <c r="D9" s="753">
        <v>3</v>
      </c>
      <c r="E9" s="753">
        <v>4</v>
      </c>
      <c r="F9" s="753">
        <v>5</v>
      </c>
      <c r="G9" s="753">
        <v>6</v>
      </c>
      <c r="H9" s="753">
        <v>7</v>
      </c>
      <c r="I9" s="753">
        <v>8</v>
      </c>
      <c r="J9" s="753">
        <v>9</v>
      </c>
      <c r="K9" s="753">
        <v>10</v>
      </c>
      <c r="L9" s="753">
        <v>11</v>
      </c>
      <c r="M9" s="754">
        <v>12</v>
      </c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61"/>
      <c r="AD9" s="61"/>
      <c r="AE9" s="61"/>
      <c r="AF9" s="61"/>
      <c r="AG9" s="87"/>
      <c r="AH9" s="87"/>
    </row>
    <row r="10" spans="1:34" ht="19.5" customHeight="1" x14ac:dyDescent="0.2">
      <c r="A10" s="755" t="s">
        <v>1815</v>
      </c>
      <c r="B10" s="756" t="s">
        <v>1800</v>
      </c>
      <c r="C10" s="757" t="s">
        <v>1801</v>
      </c>
      <c r="D10" s="757" t="s">
        <v>1802</v>
      </c>
      <c r="E10" s="757" t="s">
        <v>1803</v>
      </c>
      <c r="F10" s="757" t="s">
        <v>1804</v>
      </c>
      <c r="G10" s="757" t="s">
        <v>1806</v>
      </c>
      <c r="H10" s="758"/>
      <c r="I10" s="758"/>
      <c r="J10" s="758"/>
      <c r="K10" s="758"/>
      <c r="L10" s="758"/>
      <c r="M10" s="759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61"/>
      <c r="AD10" s="61"/>
      <c r="AE10" s="61"/>
      <c r="AF10" s="61"/>
      <c r="AG10" s="87"/>
      <c r="AH10" s="87"/>
    </row>
    <row r="11" spans="1:34" ht="19.5" customHeight="1" x14ac:dyDescent="0.2">
      <c r="A11" s="755" t="s">
        <v>1816</v>
      </c>
      <c r="B11" s="760" t="s">
        <v>1800</v>
      </c>
      <c r="C11" s="761" t="s">
        <v>1801</v>
      </c>
      <c r="D11" s="761" t="s">
        <v>1802</v>
      </c>
      <c r="E11" s="761" t="s">
        <v>1803</v>
      </c>
      <c r="F11" s="761" t="s">
        <v>1804</v>
      </c>
      <c r="G11" s="761" t="s">
        <v>1806</v>
      </c>
      <c r="H11" s="335"/>
      <c r="I11" s="335"/>
      <c r="J11" s="335"/>
      <c r="K11" s="335"/>
      <c r="L11" s="335"/>
      <c r="M11" s="76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61"/>
      <c r="AD11" s="61"/>
      <c r="AE11" s="61"/>
      <c r="AF11" s="61"/>
      <c r="AG11" s="87"/>
      <c r="AH11" s="87"/>
    </row>
    <row r="12" spans="1:34" ht="19.5" customHeight="1" x14ac:dyDescent="0.2">
      <c r="A12" s="755" t="s">
        <v>1817</v>
      </c>
      <c r="B12" s="763" t="s">
        <v>1514</v>
      </c>
      <c r="C12" s="764" t="s">
        <v>1514</v>
      </c>
      <c r="D12" s="765" t="s">
        <v>1515</v>
      </c>
      <c r="E12" s="765" t="s">
        <v>1515</v>
      </c>
      <c r="F12" s="766" t="s">
        <v>1576</v>
      </c>
      <c r="G12" s="766" t="s">
        <v>1576</v>
      </c>
      <c r="H12" s="764" t="s">
        <v>1514</v>
      </c>
      <c r="I12" s="764" t="s">
        <v>1514</v>
      </c>
      <c r="J12" s="765" t="s">
        <v>1515</v>
      </c>
      <c r="K12" s="765" t="s">
        <v>1515</v>
      </c>
      <c r="L12" s="766" t="s">
        <v>1576</v>
      </c>
      <c r="M12" s="767" t="s">
        <v>1576</v>
      </c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61"/>
      <c r="AD12" s="61"/>
      <c r="AE12" s="61"/>
      <c r="AF12" s="61"/>
      <c r="AG12" s="87"/>
      <c r="AH12" s="87"/>
    </row>
    <row r="13" spans="1:34" ht="19.5" customHeight="1" x14ac:dyDescent="0.2">
      <c r="A13" s="755" t="s">
        <v>1818</v>
      </c>
      <c r="B13" s="763"/>
      <c r="C13" s="764"/>
      <c r="D13" s="765"/>
      <c r="E13" s="765"/>
      <c r="F13" s="766"/>
      <c r="G13" s="766"/>
      <c r="H13" s="764"/>
      <c r="I13" s="764"/>
      <c r="J13" s="765"/>
      <c r="K13" s="765"/>
      <c r="L13" s="766"/>
      <c r="M13" s="767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61"/>
      <c r="AD13" s="61"/>
      <c r="AE13" s="61"/>
      <c r="AF13" s="61"/>
      <c r="AG13" s="87"/>
      <c r="AH13" s="87"/>
    </row>
    <row r="14" spans="1:34" ht="19.5" customHeight="1" x14ac:dyDescent="0.2">
      <c r="A14" s="755" t="s">
        <v>1819</v>
      </c>
      <c r="B14" s="763" t="s">
        <v>1514</v>
      </c>
      <c r="C14" s="764" t="s">
        <v>1514</v>
      </c>
      <c r="D14" s="765" t="s">
        <v>1515</v>
      </c>
      <c r="E14" s="765" t="s">
        <v>1515</v>
      </c>
      <c r="F14" s="766" t="s">
        <v>1576</v>
      </c>
      <c r="G14" s="766" t="s">
        <v>1576</v>
      </c>
      <c r="H14" s="335"/>
      <c r="I14" s="335"/>
      <c r="J14" s="335"/>
      <c r="K14" s="335"/>
      <c r="L14" s="335"/>
      <c r="M14" s="76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61"/>
      <c r="AD14" s="61"/>
      <c r="AE14" s="61"/>
      <c r="AF14" s="61"/>
      <c r="AG14" s="87"/>
      <c r="AH14" s="87"/>
    </row>
    <row r="15" spans="1:34" ht="19.5" customHeight="1" x14ac:dyDescent="0.2">
      <c r="A15" s="755" t="s">
        <v>1820</v>
      </c>
      <c r="B15" s="763"/>
      <c r="C15" s="764"/>
      <c r="D15" s="765"/>
      <c r="E15" s="765"/>
      <c r="F15" s="766"/>
      <c r="G15" s="766"/>
      <c r="H15" s="335"/>
      <c r="I15" s="335"/>
      <c r="J15" s="335"/>
      <c r="K15" s="335"/>
      <c r="L15" s="335"/>
      <c r="M15" s="76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61"/>
      <c r="AD15" s="61"/>
      <c r="AE15" s="61"/>
      <c r="AF15" s="61"/>
      <c r="AG15" s="87"/>
      <c r="AH15" s="87"/>
    </row>
    <row r="16" spans="1:34" ht="19.5" customHeight="1" x14ac:dyDescent="0.2">
      <c r="A16" s="755" t="s">
        <v>1821</v>
      </c>
      <c r="B16" s="768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76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61"/>
      <c r="AD16" s="61"/>
      <c r="AE16" s="61"/>
      <c r="AF16" s="61"/>
      <c r="AG16" s="87"/>
      <c r="AH16" s="87"/>
    </row>
    <row r="17" spans="1:34" ht="19.5" customHeight="1" x14ac:dyDescent="0.2">
      <c r="A17" s="769" t="s">
        <v>1822</v>
      </c>
      <c r="B17" s="770"/>
      <c r="C17" s="771"/>
      <c r="D17" s="771"/>
      <c r="E17" s="771"/>
      <c r="F17" s="771"/>
      <c r="G17" s="771"/>
      <c r="H17" s="771"/>
      <c r="I17" s="771"/>
      <c r="J17" s="771"/>
      <c r="K17" s="771"/>
      <c r="L17" s="771"/>
      <c r="M17" s="77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61"/>
      <c r="AD17" s="61"/>
      <c r="AE17" s="61"/>
      <c r="AF17" s="61"/>
      <c r="AG17" s="87"/>
      <c r="AH17" s="87"/>
    </row>
    <row r="18" spans="1:34" ht="19.5" customHeight="1" x14ac:dyDescent="0.2">
      <c r="A18" s="312"/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61"/>
      <c r="AD18" s="61"/>
      <c r="AE18" s="61"/>
      <c r="AF18" s="61"/>
      <c r="AG18" s="87"/>
      <c r="AH18" s="87"/>
    </row>
    <row r="19" spans="1:34" ht="19.5" customHeight="1" x14ac:dyDescent="0.2">
      <c r="A19" s="773" t="s">
        <v>1856</v>
      </c>
      <c r="B19" s="774" t="s">
        <v>1800</v>
      </c>
      <c r="C19" s="774" t="s">
        <v>1801</v>
      </c>
      <c r="D19" s="774" t="s">
        <v>1802</v>
      </c>
      <c r="E19" s="774" t="s">
        <v>1803</v>
      </c>
      <c r="F19" s="774" t="s">
        <v>1804</v>
      </c>
      <c r="G19" s="775" t="s">
        <v>1806</v>
      </c>
      <c r="H19" s="776" t="s">
        <v>1857</v>
      </c>
      <c r="I19" s="777" t="s">
        <v>1514</v>
      </c>
      <c r="J19" s="778" t="s">
        <v>1514</v>
      </c>
      <c r="K19" s="779" t="s">
        <v>1515</v>
      </c>
      <c r="L19" s="779" t="s">
        <v>1515</v>
      </c>
      <c r="M19" s="780" t="s">
        <v>1576</v>
      </c>
      <c r="N19" s="780" t="s">
        <v>1576</v>
      </c>
      <c r="O19" s="778" t="s">
        <v>1514</v>
      </c>
      <c r="P19" s="778" t="s">
        <v>1514</v>
      </c>
      <c r="Q19" s="779" t="s">
        <v>1858</v>
      </c>
      <c r="R19" s="779" t="s">
        <v>1858</v>
      </c>
      <c r="S19" s="780" t="s">
        <v>1576</v>
      </c>
      <c r="T19" s="780" t="s">
        <v>1576</v>
      </c>
      <c r="U19" s="778" t="s">
        <v>1514</v>
      </c>
      <c r="V19" s="778" t="s">
        <v>1514</v>
      </c>
      <c r="W19" s="779" t="s">
        <v>1858</v>
      </c>
      <c r="X19" s="779" t="s">
        <v>1858</v>
      </c>
      <c r="Y19" s="780" t="s">
        <v>1576</v>
      </c>
      <c r="Z19" s="781" t="s">
        <v>1576</v>
      </c>
      <c r="AA19" s="312"/>
      <c r="AB19" s="312"/>
      <c r="AC19" s="61"/>
      <c r="AD19" s="61"/>
      <c r="AE19" s="61"/>
      <c r="AF19" s="61"/>
      <c r="AG19" s="87"/>
      <c r="AH19" s="87"/>
    </row>
    <row r="20" spans="1:34" ht="19.5" customHeight="1" x14ac:dyDescent="0.2">
      <c r="A20" s="782" t="s">
        <v>1859</v>
      </c>
      <c r="B20" s="783">
        <v>0</v>
      </c>
      <c r="C20" s="783">
        <v>0.2</v>
      </c>
      <c r="D20" s="783">
        <v>0.4</v>
      </c>
      <c r="E20" s="783">
        <v>0.6</v>
      </c>
      <c r="F20" s="783">
        <v>0.8</v>
      </c>
      <c r="G20" s="784">
        <v>1</v>
      </c>
      <c r="H20" s="776" t="s">
        <v>1860</v>
      </c>
      <c r="I20" s="785">
        <v>10</v>
      </c>
      <c r="J20" s="786">
        <v>10</v>
      </c>
      <c r="K20" s="787">
        <v>10</v>
      </c>
      <c r="L20" s="787">
        <v>10</v>
      </c>
      <c r="M20" s="788">
        <v>10</v>
      </c>
      <c r="N20" s="788">
        <v>10</v>
      </c>
      <c r="O20" s="786">
        <v>10</v>
      </c>
      <c r="P20" s="786">
        <v>10</v>
      </c>
      <c r="Q20" s="787">
        <v>10</v>
      </c>
      <c r="R20" s="787">
        <v>10</v>
      </c>
      <c r="S20" s="788">
        <v>10</v>
      </c>
      <c r="T20" s="788">
        <v>10</v>
      </c>
      <c r="U20" s="786">
        <v>10</v>
      </c>
      <c r="V20" s="786">
        <v>10</v>
      </c>
      <c r="W20" s="787">
        <v>10</v>
      </c>
      <c r="X20" s="787">
        <v>10</v>
      </c>
      <c r="Y20" s="788">
        <v>10</v>
      </c>
      <c r="Z20" s="789">
        <v>10</v>
      </c>
      <c r="AA20" s="312"/>
      <c r="AB20" s="312"/>
      <c r="AC20" s="61"/>
      <c r="AD20" s="61"/>
      <c r="AE20" s="61"/>
      <c r="AF20" s="61"/>
      <c r="AG20" s="87"/>
      <c r="AH20" s="87"/>
    </row>
    <row r="21" spans="1:34" ht="19.5" customHeight="1" x14ac:dyDescent="0.2">
      <c r="A21" s="312"/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61"/>
      <c r="AD21" s="61"/>
      <c r="AE21" s="61"/>
      <c r="AF21" s="61"/>
      <c r="AG21" s="87"/>
      <c r="AH21" s="87"/>
    </row>
    <row r="22" spans="1:34" ht="19.5" customHeight="1" x14ac:dyDescent="0.2">
      <c r="A22" s="312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61"/>
      <c r="AD22" s="61"/>
      <c r="AE22" s="61"/>
      <c r="AF22" s="61"/>
      <c r="AG22" s="87"/>
      <c r="AH22" s="87"/>
    </row>
    <row r="23" spans="1:34" ht="19.5" customHeight="1" x14ac:dyDescent="0.2">
      <c r="A23" s="1236" t="s">
        <v>1861</v>
      </c>
      <c r="B23" s="1236"/>
      <c r="C23" s="1236"/>
      <c r="D23" s="1236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61"/>
      <c r="AD23" s="61"/>
      <c r="AE23" s="61"/>
      <c r="AF23" s="61"/>
      <c r="AG23" s="87"/>
      <c r="AH23" s="87"/>
    </row>
    <row r="24" spans="1:34" ht="19.5" customHeight="1" x14ac:dyDescent="0.2">
      <c r="A24" s="752"/>
      <c r="B24" s="753">
        <v>1</v>
      </c>
      <c r="C24" s="753">
        <v>2</v>
      </c>
      <c r="D24" s="753">
        <v>3</v>
      </c>
      <c r="E24" s="753">
        <v>4</v>
      </c>
      <c r="F24" s="753">
        <v>5</v>
      </c>
      <c r="G24" s="753">
        <v>6</v>
      </c>
      <c r="H24" s="753">
        <v>7</v>
      </c>
      <c r="I24" s="753">
        <v>8</v>
      </c>
      <c r="J24" s="753">
        <v>9</v>
      </c>
      <c r="K24" s="753">
        <v>10</v>
      </c>
      <c r="L24" s="753">
        <v>11</v>
      </c>
      <c r="M24" s="754">
        <v>12</v>
      </c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61"/>
      <c r="AD24" s="61"/>
      <c r="AE24" s="61"/>
      <c r="AF24" s="61"/>
      <c r="AG24" s="87"/>
      <c r="AH24" s="87"/>
    </row>
    <row r="25" spans="1:34" ht="19.5" customHeight="1" x14ac:dyDescent="0.2">
      <c r="A25" s="755" t="s">
        <v>1815</v>
      </c>
      <c r="B25" s="756">
        <v>2960</v>
      </c>
      <c r="C25" s="757">
        <v>38078</v>
      </c>
      <c r="D25" s="757">
        <v>73993</v>
      </c>
      <c r="E25" s="757">
        <v>109166</v>
      </c>
      <c r="F25" s="757">
        <v>144655</v>
      </c>
      <c r="G25" s="757">
        <v>179020</v>
      </c>
      <c r="H25" s="758"/>
      <c r="I25" s="758"/>
      <c r="J25" s="758"/>
      <c r="K25" s="758"/>
      <c r="L25" s="758"/>
      <c r="M25" s="759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61"/>
      <c r="AD25" s="61"/>
      <c r="AE25" s="61"/>
      <c r="AF25" s="61"/>
      <c r="AG25" s="87"/>
      <c r="AH25" s="87"/>
    </row>
    <row r="26" spans="1:34" ht="19.5" customHeight="1" x14ac:dyDescent="0.2">
      <c r="A26" s="755" t="s">
        <v>1816</v>
      </c>
      <c r="B26" s="760">
        <v>2813</v>
      </c>
      <c r="C26" s="761">
        <v>36781</v>
      </c>
      <c r="D26" s="761">
        <v>72753</v>
      </c>
      <c r="E26" s="761">
        <v>106115</v>
      </c>
      <c r="F26" s="761">
        <v>138944</v>
      </c>
      <c r="G26" s="761">
        <v>181260</v>
      </c>
      <c r="H26" s="335"/>
      <c r="I26" s="335"/>
      <c r="J26" s="335"/>
      <c r="K26" s="335"/>
      <c r="L26" s="335"/>
      <c r="M26" s="76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61"/>
      <c r="AD26" s="61"/>
      <c r="AE26" s="61"/>
      <c r="AF26" s="61"/>
      <c r="AG26" s="87"/>
      <c r="AH26" s="87"/>
    </row>
    <row r="27" spans="1:34" ht="19.5" customHeight="1" x14ac:dyDescent="0.2">
      <c r="A27" s="755" t="s">
        <v>1817</v>
      </c>
      <c r="B27" s="763">
        <v>132592</v>
      </c>
      <c r="C27" s="764">
        <v>132293</v>
      </c>
      <c r="D27" s="765">
        <v>171615</v>
      </c>
      <c r="E27" s="765">
        <v>156576</v>
      </c>
      <c r="F27" s="766">
        <v>145752</v>
      </c>
      <c r="G27" s="766">
        <v>127772</v>
      </c>
      <c r="H27" s="764">
        <v>101068</v>
      </c>
      <c r="I27" s="764">
        <v>125039</v>
      </c>
      <c r="J27" s="765">
        <v>197145</v>
      </c>
      <c r="K27" s="765">
        <v>208283</v>
      </c>
      <c r="L27" s="766">
        <v>125893</v>
      </c>
      <c r="M27" s="767">
        <v>135459</v>
      </c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61"/>
      <c r="AD27" s="61"/>
      <c r="AE27" s="61"/>
      <c r="AF27" s="61"/>
      <c r="AG27" s="87"/>
      <c r="AH27" s="87"/>
    </row>
    <row r="28" spans="1:34" ht="19.5" customHeight="1" x14ac:dyDescent="0.2">
      <c r="A28" s="755" t="s">
        <v>1818</v>
      </c>
      <c r="B28" s="763">
        <v>126872</v>
      </c>
      <c r="C28" s="764">
        <v>133759</v>
      </c>
      <c r="D28" s="765">
        <v>169086</v>
      </c>
      <c r="E28" s="765">
        <v>161518</v>
      </c>
      <c r="F28" s="766">
        <v>144694</v>
      </c>
      <c r="G28" s="766">
        <v>126366</v>
      </c>
      <c r="H28" s="764">
        <v>98558</v>
      </c>
      <c r="I28" s="764">
        <v>125636</v>
      </c>
      <c r="J28" s="765">
        <v>201578</v>
      </c>
      <c r="K28" s="765">
        <v>218872</v>
      </c>
      <c r="L28" s="766">
        <v>128371</v>
      </c>
      <c r="M28" s="767">
        <v>134588</v>
      </c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61"/>
      <c r="AD28" s="61"/>
      <c r="AE28" s="61"/>
      <c r="AF28" s="61"/>
      <c r="AG28" s="87"/>
      <c r="AH28" s="87"/>
    </row>
    <row r="29" spans="1:34" ht="19.5" customHeight="1" x14ac:dyDescent="0.2">
      <c r="A29" s="755" t="s">
        <v>1819</v>
      </c>
      <c r="B29" s="763">
        <v>82398</v>
      </c>
      <c r="C29" s="764">
        <v>115397</v>
      </c>
      <c r="D29" s="765">
        <v>179434</v>
      </c>
      <c r="E29" s="765">
        <v>107708</v>
      </c>
      <c r="F29" s="766">
        <v>59781</v>
      </c>
      <c r="G29" s="766">
        <v>96731</v>
      </c>
      <c r="H29" s="335"/>
      <c r="I29" s="335"/>
      <c r="J29" s="335"/>
      <c r="K29" s="335"/>
      <c r="L29" s="335"/>
      <c r="M29" s="76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61"/>
      <c r="AD29" s="61"/>
      <c r="AE29" s="61"/>
      <c r="AF29" s="61"/>
      <c r="AG29" s="87"/>
      <c r="AH29" s="87"/>
    </row>
    <row r="30" spans="1:34" ht="19.5" customHeight="1" x14ac:dyDescent="0.2">
      <c r="A30" s="755" t="s">
        <v>1820</v>
      </c>
      <c r="B30" s="763">
        <v>86699</v>
      </c>
      <c r="C30" s="764">
        <v>117139</v>
      </c>
      <c r="D30" s="765">
        <v>186344</v>
      </c>
      <c r="E30" s="765">
        <v>110068</v>
      </c>
      <c r="F30" s="766">
        <v>64296</v>
      </c>
      <c r="G30" s="766">
        <v>103074</v>
      </c>
      <c r="H30" s="335"/>
      <c r="I30" s="335"/>
      <c r="J30" s="335"/>
      <c r="K30" s="335"/>
      <c r="L30" s="335"/>
      <c r="M30" s="76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  <c r="AA30" s="312"/>
      <c r="AB30" s="312"/>
      <c r="AC30" s="61"/>
      <c r="AD30" s="61"/>
      <c r="AE30" s="61"/>
      <c r="AF30" s="61"/>
      <c r="AG30" s="87"/>
      <c r="AH30" s="87"/>
    </row>
    <row r="31" spans="1:34" ht="19.5" customHeight="1" x14ac:dyDescent="0.2">
      <c r="A31" s="755" t="s">
        <v>1821</v>
      </c>
      <c r="B31" s="768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76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61"/>
      <c r="AD31" s="61"/>
      <c r="AE31" s="61"/>
      <c r="AF31" s="61"/>
      <c r="AG31" s="87"/>
      <c r="AH31" s="87"/>
    </row>
    <row r="32" spans="1:34" ht="19.5" customHeight="1" x14ac:dyDescent="0.2">
      <c r="A32" s="769" t="s">
        <v>1822</v>
      </c>
      <c r="B32" s="770"/>
      <c r="C32" s="771"/>
      <c r="D32" s="771"/>
      <c r="E32" s="771"/>
      <c r="F32" s="771"/>
      <c r="G32" s="771"/>
      <c r="H32" s="771"/>
      <c r="I32" s="771"/>
      <c r="J32" s="771"/>
      <c r="K32" s="771"/>
      <c r="L32" s="771"/>
      <c r="M32" s="772"/>
      <c r="N32" s="312"/>
      <c r="O32" s="312"/>
      <c r="P32" s="315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61"/>
      <c r="AD32" s="61"/>
      <c r="AE32" s="61"/>
      <c r="AF32" s="61"/>
      <c r="AG32" s="87"/>
      <c r="AH32" s="87"/>
    </row>
    <row r="33" spans="1:34" ht="19.5" customHeight="1" x14ac:dyDescent="0.2">
      <c r="A33" s="312"/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291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61"/>
      <c r="AD33" s="61"/>
      <c r="AE33" s="61"/>
      <c r="AF33" s="61"/>
      <c r="AG33" s="87"/>
      <c r="AH33" s="87"/>
    </row>
    <row r="34" spans="1:34" ht="19.5" customHeight="1" x14ac:dyDescent="0.2">
      <c r="A34" s="315" t="s">
        <v>1862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291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61"/>
      <c r="AD34" s="61"/>
      <c r="AE34" s="61"/>
      <c r="AF34" s="61"/>
      <c r="AG34" s="87"/>
      <c r="AH34" s="87"/>
    </row>
    <row r="35" spans="1:34" ht="19.5" customHeight="1" x14ac:dyDescent="0.2">
      <c r="A35" s="790" t="s">
        <v>1856</v>
      </c>
      <c r="B35" s="774">
        <v>0</v>
      </c>
      <c r="C35" s="774">
        <v>0.2</v>
      </c>
      <c r="D35" s="774">
        <v>0.4</v>
      </c>
      <c r="E35" s="774">
        <v>0.6</v>
      </c>
      <c r="F35" s="774">
        <v>0.8</v>
      </c>
      <c r="G35" s="774">
        <v>1</v>
      </c>
      <c r="H35" s="791"/>
      <c r="I35" s="791"/>
      <c r="J35" s="791"/>
      <c r="K35" s="791"/>
      <c r="L35" s="791"/>
      <c r="M35" s="79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61"/>
      <c r="AD35" s="61"/>
      <c r="AE35" s="61"/>
      <c r="AF35" s="61"/>
      <c r="AG35" s="87"/>
      <c r="AH35" s="87"/>
    </row>
    <row r="36" spans="1:34" ht="19.5" customHeight="1" x14ac:dyDescent="0.2">
      <c r="A36" s="793" t="s">
        <v>1863</v>
      </c>
      <c r="B36" s="761">
        <v>2886.5</v>
      </c>
      <c r="C36" s="761">
        <v>37429.5</v>
      </c>
      <c r="D36" s="761">
        <v>73373</v>
      </c>
      <c r="E36" s="761">
        <v>107640.5</v>
      </c>
      <c r="F36" s="761">
        <v>141799.5</v>
      </c>
      <c r="G36" s="761">
        <v>180140</v>
      </c>
      <c r="H36" s="312"/>
      <c r="I36" s="312"/>
      <c r="J36" s="312"/>
      <c r="K36" s="312"/>
      <c r="L36" s="312"/>
      <c r="M36" s="323"/>
      <c r="N36" s="312"/>
      <c r="O36" s="312"/>
      <c r="P36" s="509"/>
      <c r="Q36" s="312"/>
      <c r="R36" s="312"/>
      <c r="S36" s="312"/>
      <c r="T36" s="312"/>
      <c r="U36" s="312"/>
      <c r="V36" s="312"/>
      <c r="W36" s="312"/>
      <c r="X36" s="509"/>
      <c r="Y36" s="312"/>
      <c r="Z36" s="312"/>
      <c r="AA36" s="312"/>
      <c r="AB36" s="312"/>
      <c r="AC36" s="61"/>
      <c r="AD36" s="61"/>
      <c r="AE36" s="61"/>
      <c r="AF36" s="61"/>
      <c r="AG36" s="87"/>
      <c r="AH36" s="87"/>
    </row>
    <row r="37" spans="1:34" ht="19.5" customHeight="1" x14ac:dyDescent="0.2">
      <c r="A37" s="794"/>
      <c r="B37" s="764">
        <v>129732</v>
      </c>
      <c r="C37" s="764">
        <v>133026</v>
      </c>
      <c r="D37" s="765">
        <v>170350.5</v>
      </c>
      <c r="E37" s="765">
        <v>159047</v>
      </c>
      <c r="F37" s="766">
        <v>145223</v>
      </c>
      <c r="G37" s="766">
        <v>127069</v>
      </c>
      <c r="H37" s="764">
        <v>99813</v>
      </c>
      <c r="I37" s="764">
        <v>125337.5</v>
      </c>
      <c r="J37" s="765">
        <v>199361.5</v>
      </c>
      <c r="K37" s="765">
        <v>213577.5</v>
      </c>
      <c r="L37" s="766">
        <v>127132</v>
      </c>
      <c r="M37" s="795">
        <v>135023.5</v>
      </c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61"/>
      <c r="AD37" s="61"/>
      <c r="AE37" s="61"/>
      <c r="AF37" s="61"/>
      <c r="AG37" s="87"/>
      <c r="AH37" s="87"/>
    </row>
    <row r="38" spans="1:34" ht="19.5" customHeight="1" x14ac:dyDescent="0.2">
      <c r="A38" s="796"/>
      <c r="B38" s="786">
        <v>84548.5</v>
      </c>
      <c r="C38" s="786">
        <v>116268</v>
      </c>
      <c r="D38" s="787">
        <v>182889</v>
      </c>
      <c r="E38" s="787">
        <v>108888</v>
      </c>
      <c r="F38" s="788">
        <v>62038.5</v>
      </c>
      <c r="G38" s="788">
        <v>99902.5</v>
      </c>
      <c r="H38" s="797"/>
      <c r="I38" s="797"/>
      <c r="J38" s="797"/>
      <c r="K38" s="797"/>
      <c r="L38" s="797"/>
      <c r="M38" s="798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61"/>
      <c r="AD38" s="61"/>
      <c r="AE38" s="61"/>
      <c r="AF38" s="61"/>
      <c r="AG38" s="87"/>
      <c r="AH38" s="87"/>
    </row>
    <row r="39" spans="1:34" ht="19.5" customHeight="1" x14ac:dyDescent="0.2">
      <c r="A39" s="335"/>
      <c r="B39" s="335"/>
      <c r="C39" s="335"/>
      <c r="D39" s="335"/>
      <c r="E39" s="335"/>
      <c r="F39" s="335"/>
      <c r="G39" s="335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61"/>
      <c r="AD39" s="61"/>
      <c r="AE39" s="61"/>
      <c r="AF39" s="61"/>
      <c r="AG39" s="87"/>
      <c r="AH39" s="87"/>
    </row>
    <row r="40" spans="1:34" ht="19.5" customHeight="1" x14ac:dyDescent="0.2">
      <c r="A40" s="335"/>
      <c r="B40" s="335"/>
      <c r="C40" s="335"/>
      <c r="D40" s="335"/>
      <c r="E40" s="335"/>
      <c r="F40" s="335"/>
      <c r="G40" s="335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61"/>
      <c r="AD40" s="61"/>
      <c r="AE40" s="61"/>
      <c r="AF40" s="61"/>
      <c r="AG40" s="87"/>
      <c r="AH40" s="87"/>
    </row>
    <row r="41" spans="1:34" ht="19.5" customHeight="1" x14ac:dyDescent="0.2">
      <c r="A41" s="315" t="s">
        <v>1864</v>
      </c>
      <c r="B41" s="335"/>
      <c r="C41" s="335"/>
      <c r="D41" s="335"/>
      <c r="E41" s="335"/>
      <c r="F41" s="335"/>
      <c r="G41" s="335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61"/>
      <c r="AD41" s="61"/>
      <c r="AE41" s="61"/>
      <c r="AF41" s="61"/>
      <c r="AG41" s="87"/>
      <c r="AH41" s="87"/>
    </row>
    <row r="42" spans="1:34" ht="19.5" customHeight="1" x14ac:dyDescent="0.2">
      <c r="A42" s="790" t="s">
        <v>1856</v>
      </c>
      <c r="B42" s="774">
        <v>0</v>
      </c>
      <c r="C42" s="774">
        <v>0.2</v>
      </c>
      <c r="D42" s="774">
        <v>0.4</v>
      </c>
      <c r="E42" s="774">
        <v>0.6</v>
      </c>
      <c r="F42" s="774">
        <v>0.8</v>
      </c>
      <c r="G42" s="774">
        <v>1</v>
      </c>
      <c r="H42" s="791"/>
      <c r="I42" s="791"/>
      <c r="J42" s="791"/>
      <c r="K42" s="791"/>
      <c r="L42" s="791"/>
      <c r="M42" s="79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61"/>
      <c r="AD42" s="61"/>
      <c r="AE42" s="61"/>
      <c r="AF42" s="61"/>
      <c r="AG42" s="87"/>
      <c r="AH42" s="87"/>
    </row>
    <row r="43" spans="1:34" ht="19.5" customHeight="1" x14ac:dyDescent="0.2">
      <c r="A43" s="793" t="s">
        <v>1863</v>
      </c>
      <c r="B43" s="761">
        <v>0</v>
      </c>
      <c r="C43" s="761">
        <v>34543</v>
      </c>
      <c r="D43" s="761">
        <v>70486.5</v>
      </c>
      <c r="E43" s="761">
        <v>104754</v>
      </c>
      <c r="F43" s="761">
        <v>138913</v>
      </c>
      <c r="G43" s="761">
        <v>177253.5</v>
      </c>
      <c r="H43" s="312"/>
      <c r="I43" s="312"/>
      <c r="J43" s="312"/>
      <c r="K43" s="312"/>
      <c r="L43" s="312"/>
      <c r="M43" s="323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61"/>
      <c r="AD43" s="61"/>
      <c r="AE43" s="61"/>
      <c r="AF43" s="61"/>
      <c r="AG43" s="87"/>
      <c r="AH43" s="87"/>
    </row>
    <row r="44" spans="1:34" ht="19.5" customHeight="1" x14ac:dyDescent="0.2">
      <c r="A44" s="794"/>
      <c r="B44" s="764">
        <v>126845.5</v>
      </c>
      <c r="C44" s="764">
        <v>130139.5</v>
      </c>
      <c r="D44" s="765">
        <v>167464</v>
      </c>
      <c r="E44" s="765">
        <v>156160.5</v>
      </c>
      <c r="F44" s="766">
        <v>142336.5</v>
      </c>
      <c r="G44" s="766">
        <v>124182.5</v>
      </c>
      <c r="H44" s="764">
        <v>96926.5</v>
      </c>
      <c r="I44" s="764">
        <v>122451</v>
      </c>
      <c r="J44" s="765">
        <v>196475</v>
      </c>
      <c r="K44" s="765">
        <v>210691</v>
      </c>
      <c r="L44" s="766">
        <v>124245.5</v>
      </c>
      <c r="M44" s="795">
        <v>132137</v>
      </c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61"/>
      <c r="AD44" s="61"/>
      <c r="AE44" s="61"/>
      <c r="AF44" s="61"/>
      <c r="AG44" s="87"/>
      <c r="AH44" s="87"/>
    </row>
    <row r="45" spans="1:34" ht="19.5" customHeight="1" x14ac:dyDescent="0.2">
      <c r="A45" s="796"/>
      <c r="B45" s="786">
        <v>81662</v>
      </c>
      <c r="C45" s="786">
        <v>113381.5</v>
      </c>
      <c r="D45" s="787">
        <v>180002.5</v>
      </c>
      <c r="E45" s="787">
        <v>106001.5</v>
      </c>
      <c r="F45" s="788">
        <v>59152</v>
      </c>
      <c r="G45" s="788">
        <v>97016</v>
      </c>
      <c r="H45" s="797"/>
      <c r="I45" s="797"/>
      <c r="J45" s="797"/>
      <c r="K45" s="797"/>
      <c r="L45" s="797"/>
      <c r="M45" s="798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61"/>
      <c r="AD45" s="61"/>
      <c r="AE45" s="61"/>
      <c r="AF45" s="61"/>
      <c r="AG45" s="87"/>
      <c r="AH45" s="87"/>
    </row>
    <row r="46" spans="1:34" ht="19.5" customHeight="1" x14ac:dyDescent="0.2">
      <c r="A46" s="312"/>
      <c r="B46" s="312"/>
      <c r="C46" s="312"/>
      <c r="D46" s="312"/>
      <c r="E46" s="335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61"/>
      <c r="AD46" s="61"/>
      <c r="AE46" s="61"/>
      <c r="AF46" s="61"/>
      <c r="AG46" s="87"/>
      <c r="AH46" s="87"/>
    </row>
    <row r="47" spans="1:34" ht="19.5" customHeight="1" x14ac:dyDescent="0.2">
      <c r="A47" s="312"/>
      <c r="B47" s="312"/>
      <c r="C47" s="312"/>
      <c r="D47" s="312"/>
      <c r="E47" s="335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61"/>
      <c r="AD47" s="61"/>
      <c r="AE47" s="61"/>
      <c r="AF47" s="61"/>
      <c r="AG47" s="87"/>
      <c r="AH47" s="87"/>
    </row>
    <row r="48" spans="1:34" ht="19.5" customHeight="1" x14ac:dyDescent="0.2">
      <c r="A48" s="335"/>
      <c r="B48" s="335"/>
      <c r="C48" s="335"/>
      <c r="D48" s="335"/>
      <c r="E48" s="335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61"/>
      <c r="AD48" s="61"/>
      <c r="AE48" s="61"/>
      <c r="AF48" s="61"/>
      <c r="AG48" s="87"/>
      <c r="AH48" s="87"/>
    </row>
    <row r="49" spans="1:34" ht="19.5" customHeight="1" x14ac:dyDescent="0.2">
      <c r="A49" s="335"/>
      <c r="B49" s="335"/>
      <c r="C49" s="335"/>
      <c r="D49" s="335"/>
      <c r="E49" s="335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61"/>
      <c r="AD49" s="61"/>
      <c r="AE49" s="61"/>
      <c r="AF49" s="61"/>
      <c r="AG49" s="87"/>
      <c r="AH49" s="87"/>
    </row>
    <row r="50" spans="1:34" ht="19.5" customHeight="1" x14ac:dyDescent="0.2">
      <c r="A50" s="1236" t="s">
        <v>1865</v>
      </c>
      <c r="B50" s="1236"/>
      <c r="C50" s="1237" t="s">
        <v>1866</v>
      </c>
      <c r="D50" s="1237"/>
      <c r="E50" s="1237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61"/>
      <c r="AD50" s="61"/>
      <c r="AE50" s="61"/>
      <c r="AF50" s="61"/>
      <c r="AG50" s="87"/>
      <c r="AH50" s="87"/>
    </row>
    <row r="51" spans="1:34" ht="19.5" customHeight="1" x14ac:dyDescent="0.2">
      <c r="A51" s="799"/>
      <c r="B51" s="778">
        <v>126845.5</v>
      </c>
      <c r="C51" s="778">
        <v>130139.5</v>
      </c>
      <c r="D51" s="779">
        <v>167464</v>
      </c>
      <c r="E51" s="779">
        <v>156160.5</v>
      </c>
      <c r="F51" s="780">
        <v>142336.5</v>
      </c>
      <c r="G51" s="780">
        <v>124182.5</v>
      </c>
      <c r="H51" s="778">
        <v>96926.5</v>
      </c>
      <c r="I51" s="778">
        <v>122451</v>
      </c>
      <c r="J51" s="779">
        <v>196475</v>
      </c>
      <c r="K51" s="779">
        <v>210691</v>
      </c>
      <c r="L51" s="780">
        <v>124245.5</v>
      </c>
      <c r="M51" s="781">
        <v>132137</v>
      </c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61"/>
      <c r="AD51" s="61"/>
      <c r="AE51" s="61"/>
      <c r="AF51" s="61"/>
      <c r="AG51" s="87"/>
      <c r="AH51" s="87"/>
    </row>
    <row r="52" spans="1:34" ht="19.5" customHeight="1" x14ac:dyDescent="0.2">
      <c r="A52" s="796"/>
      <c r="B52" s="786">
        <v>81662</v>
      </c>
      <c r="C52" s="786">
        <v>113381.5</v>
      </c>
      <c r="D52" s="787">
        <v>180002.5</v>
      </c>
      <c r="E52" s="787">
        <v>106001.5</v>
      </c>
      <c r="F52" s="788">
        <v>59152</v>
      </c>
      <c r="G52" s="788">
        <v>97016</v>
      </c>
      <c r="H52" s="797"/>
      <c r="I52" s="797"/>
      <c r="J52" s="797"/>
      <c r="K52" s="797"/>
      <c r="L52" s="797"/>
      <c r="M52" s="798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61"/>
      <c r="AD52" s="61"/>
      <c r="AE52" s="61"/>
      <c r="AF52" s="61"/>
      <c r="AG52" s="87"/>
      <c r="AH52" s="87"/>
    </row>
    <row r="53" spans="1:34" ht="19.5" customHeight="1" x14ac:dyDescent="0.2">
      <c r="A53" s="335"/>
      <c r="B53" s="335"/>
      <c r="C53" s="335"/>
      <c r="D53" s="335"/>
      <c r="E53" s="335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61"/>
      <c r="AD53" s="61"/>
      <c r="AE53" s="61"/>
      <c r="AF53" s="61"/>
      <c r="AG53" s="87"/>
      <c r="AH53" s="87"/>
    </row>
    <row r="54" spans="1:34" ht="19.5" customHeight="1" x14ac:dyDescent="0.2">
      <c r="A54" s="315" t="s">
        <v>1867</v>
      </c>
      <c r="B54" s="335"/>
      <c r="C54" s="335"/>
      <c r="D54" s="335"/>
      <c r="E54" s="335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61"/>
      <c r="AD54" s="61"/>
      <c r="AE54" s="61"/>
      <c r="AF54" s="61"/>
      <c r="AG54" s="87"/>
      <c r="AH54" s="87"/>
    </row>
    <row r="55" spans="1:34" ht="19.5" customHeight="1" x14ac:dyDescent="0.2">
      <c r="A55" s="799"/>
      <c r="B55" s="778">
        <v>0.72235745831796605</v>
      </c>
      <c r="C55" s="778">
        <v>0.74104841073944805</v>
      </c>
      <c r="D55" s="779">
        <v>0.95283664803624002</v>
      </c>
      <c r="E55" s="779">
        <v>0.888697856082314</v>
      </c>
      <c r="F55" s="780">
        <v>0.81025713772330499</v>
      </c>
      <c r="G55" s="780">
        <v>0.78724695245931098</v>
      </c>
      <c r="H55" s="778">
        <v>0.55258981851883404</v>
      </c>
      <c r="I55" s="778">
        <v>0.69742200281820699</v>
      </c>
      <c r="J55" s="779">
        <v>1.1174520762996401</v>
      </c>
      <c r="K55" s="779">
        <v>1.1981170974361901</v>
      </c>
      <c r="L55" s="780">
        <v>0.70760442969141601</v>
      </c>
      <c r="M55" s="781">
        <v>0.75238270869388402</v>
      </c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61"/>
      <c r="AD55" s="61"/>
      <c r="AE55" s="61"/>
      <c r="AF55" s="61"/>
      <c r="AG55" s="87"/>
      <c r="AH55" s="87"/>
    </row>
    <row r="56" spans="1:34" ht="19.5" customHeight="1" x14ac:dyDescent="0.2">
      <c r="A56" s="796"/>
      <c r="B56" s="786">
        <v>0.46597535487653802</v>
      </c>
      <c r="C56" s="786">
        <v>0.64595946699955598</v>
      </c>
      <c r="D56" s="787">
        <v>1.0239831285877801</v>
      </c>
      <c r="E56" s="787">
        <v>0.60408356266727203</v>
      </c>
      <c r="F56" s="788">
        <v>0.33824817242129401</v>
      </c>
      <c r="G56" s="788">
        <v>0.55309766315809406</v>
      </c>
      <c r="H56" s="797"/>
      <c r="I56" s="797"/>
      <c r="J56" s="797"/>
      <c r="K56" s="797"/>
      <c r="L56" s="797"/>
      <c r="M56" s="798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61"/>
      <c r="AD56" s="61"/>
      <c r="AE56" s="61"/>
      <c r="AF56" s="61"/>
      <c r="AG56" s="87"/>
      <c r="AH56" s="87"/>
    </row>
    <row r="57" spans="1:34" ht="19.5" customHeight="1" x14ac:dyDescent="0.2">
      <c r="A57" s="335"/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61"/>
      <c r="AD57" s="61"/>
      <c r="AE57" s="61"/>
      <c r="AF57" s="61"/>
      <c r="AG57" s="87"/>
      <c r="AH57" s="87"/>
    </row>
    <row r="58" spans="1:34" ht="19.5" customHeight="1" x14ac:dyDescent="0.2">
      <c r="A58" s="335"/>
      <c r="B58" s="335"/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61"/>
      <c r="AD58" s="61"/>
      <c r="AE58" s="61"/>
      <c r="AF58" s="61"/>
      <c r="AG58" s="87"/>
      <c r="AH58" s="87"/>
    </row>
    <row r="59" spans="1:34" ht="19.5" customHeight="1" x14ac:dyDescent="0.2">
      <c r="A59" s="312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61"/>
      <c r="AD59" s="61"/>
      <c r="AE59" s="61"/>
      <c r="AF59" s="61"/>
      <c r="AG59" s="87"/>
      <c r="AH59" s="87"/>
    </row>
    <row r="60" spans="1:34" ht="19.5" customHeight="1" x14ac:dyDescent="0.2">
      <c r="A60" s="1238" t="s">
        <v>1868</v>
      </c>
      <c r="B60" s="1238"/>
      <c r="C60" s="1238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61"/>
      <c r="AD60" s="61"/>
      <c r="AE60" s="61"/>
      <c r="AF60" s="61"/>
      <c r="AG60" s="87"/>
      <c r="AH60" s="87"/>
    </row>
    <row r="61" spans="1:34" ht="19.5" customHeight="1" x14ac:dyDescent="0.2">
      <c r="A61" s="1231" t="s">
        <v>1869</v>
      </c>
      <c r="B61" s="1231"/>
      <c r="C61" s="1231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61"/>
      <c r="AD61" s="61"/>
      <c r="AE61" s="61"/>
      <c r="AF61" s="61"/>
      <c r="AG61" s="87"/>
      <c r="AH61" s="87"/>
    </row>
    <row r="62" spans="1:34" ht="19.5" customHeight="1" x14ac:dyDescent="0.2">
      <c r="A62" s="1231" t="s">
        <v>1870</v>
      </c>
      <c r="B62" s="1231"/>
      <c r="C62" s="1231"/>
      <c r="D62" s="1231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61"/>
      <c r="AD62" s="61"/>
      <c r="AE62" s="61"/>
      <c r="AF62" s="61"/>
      <c r="AG62" s="87"/>
      <c r="AH62" s="87"/>
    </row>
    <row r="63" spans="1:34" ht="19.5" customHeight="1" x14ac:dyDescent="0.2">
      <c r="A63" s="800" t="s">
        <v>2227</v>
      </c>
      <c r="B63" s="800">
        <v>0.8</v>
      </c>
      <c r="C63" s="335"/>
      <c r="D63" s="335"/>
      <c r="E63" s="335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61"/>
      <c r="AD63" s="61"/>
      <c r="AE63" s="61"/>
      <c r="AF63" s="61"/>
      <c r="AG63" s="87"/>
      <c r="AH63" s="87"/>
    </row>
    <row r="64" spans="1:34" ht="19.5" customHeight="1" x14ac:dyDescent="0.2">
      <c r="A64" s="509"/>
      <c r="B64" s="509"/>
      <c r="C64" s="509"/>
      <c r="D64" s="50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312"/>
      <c r="AA64" s="312"/>
      <c r="AB64" s="312"/>
      <c r="AC64" s="61"/>
      <c r="AD64" s="61"/>
      <c r="AE64" s="61"/>
      <c r="AF64" s="61"/>
      <c r="AG64" s="87"/>
      <c r="AH64" s="87"/>
    </row>
    <row r="65" spans="1:34" ht="19.5" customHeight="1" x14ac:dyDescent="0.2">
      <c r="A65" s="622"/>
      <c r="B65" s="509"/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09"/>
      <c r="R65" s="509"/>
      <c r="S65" s="509"/>
      <c r="T65" s="509"/>
      <c r="U65" s="509"/>
      <c r="V65" s="509"/>
      <c r="W65" s="509"/>
      <c r="X65" s="509"/>
      <c r="Y65" s="509"/>
      <c r="Z65" s="312"/>
      <c r="AA65" s="312"/>
      <c r="AB65" s="312"/>
      <c r="AC65" s="61"/>
      <c r="AD65" s="61"/>
      <c r="AE65" s="61"/>
      <c r="AF65" s="61"/>
      <c r="AG65" s="87"/>
      <c r="AH65" s="87"/>
    </row>
    <row r="66" spans="1:34" ht="19.5" customHeight="1" x14ac:dyDescent="0.2">
      <c r="A66" s="315" t="s">
        <v>1871</v>
      </c>
      <c r="B66" s="312"/>
      <c r="C66" s="312"/>
      <c r="D66" s="509"/>
      <c r="E66" s="312"/>
      <c r="F66" s="509"/>
      <c r="G66" s="312"/>
      <c r="H66" s="312"/>
      <c r="I66" s="312"/>
      <c r="J66" s="509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509"/>
      <c r="Z66" s="312"/>
      <c r="AA66" s="312"/>
      <c r="AB66" s="312"/>
      <c r="AC66" s="61"/>
      <c r="AD66" s="61"/>
      <c r="AE66" s="61"/>
      <c r="AF66" s="61"/>
      <c r="AG66" s="87"/>
      <c r="AH66" s="87"/>
    </row>
    <row r="67" spans="1:34" ht="19.5" customHeight="1" x14ac:dyDescent="0.2">
      <c r="A67" s="1235" t="s">
        <v>1872</v>
      </c>
      <c r="B67" s="1235"/>
      <c r="C67" s="750"/>
      <c r="D67" s="509"/>
      <c r="E67" s="1231"/>
      <c r="F67" s="1231"/>
      <c r="G67" s="1231"/>
      <c r="H67" s="312"/>
      <c r="I67" s="312"/>
      <c r="J67" s="509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509"/>
      <c r="Z67" s="312"/>
      <c r="AA67" s="312"/>
      <c r="AB67" s="312"/>
      <c r="AC67" s="61"/>
      <c r="AD67" s="61"/>
      <c r="AE67" s="61"/>
      <c r="AF67" s="61"/>
      <c r="AG67" s="87"/>
      <c r="AH67" s="87"/>
    </row>
    <row r="68" spans="1:34" ht="19.5" customHeight="1" x14ac:dyDescent="0.2">
      <c r="A68" s="1231" t="s">
        <v>1873</v>
      </c>
      <c r="B68" s="1231"/>
      <c r="C68" s="312"/>
      <c r="D68" s="312"/>
      <c r="E68" s="1235"/>
      <c r="F68" s="1235"/>
      <c r="G68" s="1235"/>
      <c r="H68" s="750"/>
      <c r="I68" s="750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509"/>
      <c r="Z68" s="312"/>
      <c r="AA68" s="312"/>
      <c r="AB68" s="312"/>
      <c r="AC68" s="61"/>
      <c r="AD68" s="61"/>
      <c r="AE68" s="61"/>
      <c r="AF68" s="61"/>
      <c r="AG68" s="87"/>
      <c r="AH68" s="87"/>
    </row>
    <row r="69" spans="1:34" ht="19.5" customHeight="1" x14ac:dyDescent="0.2">
      <c r="A69" s="509"/>
      <c r="B69" s="509"/>
      <c r="C69" s="509"/>
      <c r="D69" s="509"/>
      <c r="E69" s="1231"/>
      <c r="F69" s="1231"/>
      <c r="G69" s="1231"/>
      <c r="H69" s="312"/>
      <c r="I69" s="312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312"/>
      <c r="AA69" s="312"/>
      <c r="AB69" s="312"/>
      <c r="AC69" s="61"/>
      <c r="AD69" s="61"/>
      <c r="AE69" s="61"/>
      <c r="AF69" s="61"/>
      <c r="AG69" s="87"/>
      <c r="AH69" s="87"/>
    </row>
    <row r="70" spans="1:34" ht="19.5" customHeight="1" x14ac:dyDescent="0.2">
      <c r="A70" s="509"/>
      <c r="B70" s="509"/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312"/>
      <c r="AA70" s="312"/>
      <c r="AB70" s="312"/>
      <c r="AC70" s="61"/>
      <c r="AD70" s="61"/>
      <c r="AE70" s="61"/>
      <c r="AF70" s="61"/>
      <c r="AG70" s="87"/>
      <c r="AH70" s="87"/>
    </row>
    <row r="71" spans="1:34" ht="19.5" customHeight="1" x14ac:dyDescent="0.2">
      <c r="A71" s="509"/>
      <c r="B71" s="509"/>
      <c r="C71" s="509"/>
      <c r="D71" s="509"/>
      <c r="E71" s="509"/>
      <c r="F71" s="509"/>
      <c r="G71" s="509"/>
      <c r="H71" s="509"/>
      <c r="I71" s="509"/>
      <c r="J71" s="509"/>
      <c r="K71" s="509"/>
      <c r="L71" s="509"/>
      <c r="M71" s="509"/>
      <c r="N71" s="509"/>
      <c r="O71" s="509"/>
      <c r="P71" s="509"/>
      <c r="Q71" s="509"/>
      <c r="R71" s="509"/>
      <c r="S71" s="509"/>
      <c r="T71" s="509"/>
      <c r="U71" s="509"/>
      <c r="V71" s="509"/>
      <c r="W71" s="509"/>
      <c r="X71" s="509"/>
      <c r="Y71" s="509"/>
      <c r="Z71" s="312"/>
      <c r="AA71" s="312"/>
      <c r="AB71" s="312"/>
      <c r="AC71" s="61"/>
      <c r="AD71" s="61"/>
      <c r="AE71" s="61"/>
      <c r="AF71" s="61"/>
      <c r="AG71" s="87"/>
      <c r="AH71" s="87"/>
    </row>
    <row r="72" spans="1:34" ht="19.5" customHeight="1" x14ac:dyDescent="0.2">
      <c r="A72" s="509"/>
      <c r="B72" s="509"/>
      <c r="C72" s="509"/>
      <c r="D72" s="509"/>
      <c r="E72" s="509"/>
      <c r="F72" s="509"/>
      <c r="G72" s="509"/>
      <c r="H72" s="509"/>
      <c r="I72" s="509"/>
      <c r="J72" s="509"/>
      <c r="K72" s="509"/>
      <c r="L72" s="509"/>
      <c r="M72" s="509"/>
      <c r="N72" s="509"/>
      <c r="O72" s="509"/>
      <c r="P72" s="509"/>
      <c r="Q72" s="509"/>
      <c r="R72" s="509"/>
      <c r="S72" s="509"/>
      <c r="T72" s="509"/>
      <c r="U72" s="509"/>
      <c r="V72" s="509"/>
      <c r="W72" s="509"/>
      <c r="X72" s="509"/>
      <c r="Y72" s="509"/>
      <c r="Z72" s="312"/>
      <c r="AA72" s="312"/>
      <c r="AB72" s="312"/>
      <c r="AC72" s="61"/>
      <c r="AD72" s="61"/>
      <c r="AE72" s="61"/>
      <c r="AF72" s="61"/>
      <c r="AG72" s="87"/>
      <c r="AH72" s="87"/>
    </row>
    <row r="73" spans="1:34" ht="19.5" customHeight="1" x14ac:dyDescent="0.2">
      <c r="A73" s="312"/>
      <c r="B73" s="312"/>
      <c r="C73" s="312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12"/>
      <c r="X73" s="312"/>
      <c r="Y73" s="509"/>
      <c r="Z73" s="312"/>
      <c r="AA73" s="312"/>
      <c r="AB73" s="312"/>
      <c r="AC73" s="61"/>
      <c r="AD73" s="61"/>
      <c r="AE73" s="61"/>
      <c r="AF73" s="61"/>
      <c r="AG73" s="87"/>
      <c r="AH73" s="87"/>
    </row>
    <row r="74" spans="1:34" ht="19.5" customHeight="1" x14ac:dyDescent="0.2">
      <c r="A74" s="509"/>
      <c r="B74" s="509"/>
      <c r="C74" s="509"/>
      <c r="D74" s="312"/>
      <c r="E74" s="509"/>
      <c r="F74" s="509"/>
      <c r="G74" s="312"/>
      <c r="H74" s="312"/>
      <c r="I74" s="801" t="s">
        <v>1874</v>
      </c>
      <c r="J74" s="801" t="s">
        <v>1875</v>
      </c>
      <c r="K74" s="291"/>
      <c r="L74" s="291"/>
      <c r="M74" s="291"/>
      <c r="N74" s="291"/>
      <c r="O74" s="291"/>
      <c r="P74" s="291"/>
      <c r="Q74" s="291"/>
      <c r="R74" s="291"/>
      <c r="S74" s="291"/>
      <c r="T74" s="291"/>
      <c r="U74" s="291"/>
      <c r="V74" s="291"/>
      <c r="W74" s="312"/>
      <c r="X74" s="312"/>
      <c r="Y74" s="509"/>
      <c r="Z74" s="312"/>
      <c r="AA74" s="312"/>
      <c r="AB74" s="312"/>
      <c r="AC74" s="61"/>
      <c r="AD74" s="61"/>
      <c r="AE74" s="61"/>
      <c r="AF74" s="61"/>
      <c r="AG74" s="87"/>
      <c r="AH74" s="87"/>
    </row>
    <row r="75" spans="1:34" ht="19.5" customHeight="1" thickBot="1" x14ac:dyDescent="0.25">
      <c r="A75" s="802" t="s">
        <v>1876</v>
      </c>
      <c r="B75" s="801" t="s">
        <v>1877</v>
      </c>
      <c r="C75" s="312"/>
      <c r="D75" s="312"/>
      <c r="E75" s="312"/>
      <c r="F75" s="312"/>
      <c r="G75" s="312"/>
      <c r="H75" s="312"/>
      <c r="I75" s="801" t="s">
        <v>1878</v>
      </c>
      <c r="J75" s="801" t="s">
        <v>1879</v>
      </c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312"/>
      <c r="X75" s="312"/>
      <c r="Y75" s="509"/>
      <c r="Z75" s="312"/>
      <c r="AA75" s="312"/>
      <c r="AB75" s="312"/>
      <c r="AC75" s="61"/>
      <c r="AD75" s="61"/>
      <c r="AE75" s="61"/>
      <c r="AF75" s="61"/>
      <c r="AG75" s="87"/>
      <c r="AH75" s="87"/>
    </row>
    <row r="76" spans="1:34" ht="19.5" customHeight="1" thickBot="1" x14ac:dyDescent="0.25">
      <c r="A76" s="803"/>
      <c r="B76" s="804"/>
      <c r="C76" s="805"/>
      <c r="D76" s="806" t="s">
        <v>1576</v>
      </c>
      <c r="E76" s="807" t="s">
        <v>1464</v>
      </c>
      <c r="F76" s="808" t="s">
        <v>1515</v>
      </c>
      <c r="G76" s="312"/>
      <c r="H76" s="312"/>
      <c r="I76" s="312"/>
      <c r="J76" s="312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312"/>
      <c r="X76" s="312"/>
      <c r="Y76" s="509"/>
      <c r="Z76" s="312"/>
      <c r="AA76" s="312"/>
      <c r="AB76" s="312"/>
      <c r="AC76" s="61"/>
      <c r="AD76" s="61"/>
      <c r="AE76" s="61"/>
      <c r="AF76" s="61"/>
      <c r="AG76" s="87"/>
      <c r="AH76" s="87"/>
    </row>
    <row r="77" spans="1:34" ht="19.5" customHeight="1" x14ac:dyDescent="0.2">
      <c r="A77" s="802" t="s">
        <v>1880</v>
      </c>
      <c r="B77" s="509"/>
      <c r="C77" s="809"/>
      <c r="D77" s="335">
        <v>0.81</v>
      </c>
      <c r="E77" s="335">
        <v>0.72</v>
      </c>
      <c r="F77" s="762">
        <v>0.95</v>
      </c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509"/>
      <c r="Z77" s="312"/>
      <c r="AA77" s="312"/>
      <c r="AB77" s="312"/>
      <c r="AC77" s="61"/>
      <c r="AD77" s="61"/>
      <c r="AE77" s="61"/>
      <c r="AF77" s="61"/>
      <c r="AG77" s="87"/>
      <c r="AH77" s="87"/>
    </row>
    <row r="78" spans="1:34" ht="19.5" customHeight="1" x14ac:dyDescent="0.2">
      <c r="A78" s="509"/>
      <c r="B78" s="312"/>
      <c r="C78" s="323"/>
      <c r="D78" s="335" t="s">
        <v>2228</v>
      </c>
      <c r="E78" s="335">
        <v>0.74</v>
      </c>
      <c r="F78" s="762">
        <v>0.89</v>
      </c>
      <c r="G78" s="312"/>
      <c r="H78" s="312"/>
      <c r="I78" s="312"/>
      <c r="J78" s="312"/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335"/>
      <c r="V78" s="335"/>
      <c r="W78" s="312"/>
      <c r="X78" s="312"/>
      <c r="Y78" s="509"/>
      <c r="Z78" s="312"/>
      <c r="AA78" s="312"/>
      <c r="AB78" s="312"/>
      <c r="AC78" s="61"/>
      <c r="AD78" s="61"/>
      <c r="AE78" s="61"/>
      <c r="AF78" s="61"/>
      <c r="AG78" s="87"/>
      <c r="AH78" s="87"/>
    </row>
    <row r="79" spans="1:34" ht="19.5" customHeight="1" x14ac:dyDescent="0.2">
      <c r="A79" s="802"/>
      <c r="B79" s="312"/>
      <c r="C79" s="323"/>
      <c r="D79" s="335">
        <v>0.71</v>
      </c>
      <c r="E79" s="335">
        <v>0.55000000000000004</v>
      </c>
      <c r="F79" s="762">
        <v>1.1200000000000001</v>
      </c>
      <c r="G79" s="312"/>
      <c r="H79" s="312"/>
      <c r="I79" s="312"/>
      <c r="J79" s="312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12"/>
      <c r="X79" s="312"/>
      <c r="Y79" s="509"/>
      <c r="Z79" s="312"/>
      <c r="AA79" s="312"/>
      <c r="AB79" s="312"/>
      <c r="AC79" s="61"/>
      <c r="AD79" s="61"/>
      <c r="AE79" s="61"/>
      <c r="AF79" s="61"/>
      <c r="AG79" s="87"/>
      <c r="AH79" s="87"/>
    </row>
    <row r="80" spans="1:34" ht="19.5" customHeight="1" x14ac:dyDescent="0.2">
      <c r="A80" s="802"/>
      <c r="B80" s="312"/>
      <c r="C80" s="323"/>
      <c r="D80" s="335">
        <v>0.75</v>
      </c>
      <c r="E80" s="335">
        <v>0.7</v>
      </c>
      <c r="F80" s="762">
        <v>1.2</v>
      </c>
      <c r="G80" s="312"/>
      <c r="H80" s="312"/>
      <c r="I80" s="312"/>
      <c r="J80" s="312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12"/>
      <c r="X80" s="312"/>
      <c r="Y80" s="509"/>
      <c r="Z80" s="312"/>
      <c r="AA80" s="312"/>
      <c r="AB80" s="312"/>
      <c r="AC80" s="61"/>
      <c r="AD80" s="61"/>
      <c r="AE80" s="61"/>
      <c r="AF80" s="61"/>
      <c r="AG80" s="87"/>
      <c r="AH80" s="87"/>
    </row>
    <row r="81" spans="1:34" ht="19.5" customHeight="1" x14ac:dyDescent="0.2">
      <c r="A81" s="802"/>
      <c r="B81" s="312"/>
      <c r="C81" s="323"/>
      <c r="D81" s="335">
        <v>0.34</v>
      </c>
      <c r="E81" s="335">
        <v>0.47</v>
      </c>
      <c r="F81" s="762">
        <v>1.02</v>
      </c>
      <c r="G81" s="312"/>
      <c r="H81" s="312"/>
      <c r="I81" s="312"/>
      <c r="J81" s="312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12"/>
      <c r="X81" s="312"/>
      <c r="Y81" s="509"/>
      <c r="Z81" s="312"/>
      <c r="AA81" s="312"/>
      <c r="AB81" s="312"/>
      <c r="AC81" s="61"/>
      <c r="AD81" s="61"/>
      <c r="AE81" s="61"/>
      <c r="AF81" s="61"/>
      <c r="AG81" s="87"/>
      <c r="AH81" s="87"/>
    </row>
    <row r="82" spans="1:34" ht="19.5" customHeight="1" x14ac:dyDescent="0.2">
      <c r="A82" s="802"/>
      <c r="B82" s="312"/>
      <c r="C82" s="323"/>
      <c r="D82" s="335">
        <v>0.55000000000000004</v>
      </c>
      <c r="E82" s="335">
        <v>0.65</v>
      </c>
      <c r="F82" s="762">
        <v>0.6</v>
      </c>
      <c r="G82" s="312"/>
      <c r="H82" s="312"/>
      <c r="I82" s="312"/>
      <c r="J82" s="312"/>
      <c r="K82" s="776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2"/>
      <c r="X82" s="312"/>
      <c r="Y82" s="509"/>
      <c r="Z82" s="312"/>
      <c r="AA82" s="312"/>
      <c r="AB82" s="312"/>
      <c r="AC82" s="61"/>
      <c r="AD82" s="61"/>
      <c r="AE82" s="61"/>
      <c r="AF82" s="61"/>
      <c r="AG82" s="87"/>
      <c r="AH82" s="87"/>
    </row>
    <row r="83" spans="1:34" ht="19.5" customHeight="1" x14ac:dyDescent="0.2">
      <c r="A83" s="802"/>
      <c r="B83" s="312"/>
      <c r="C83" s="323"/>
      <c r="D83" s="335"/>
      <c r="E83" s="335"/>
      <c r="F83" s="762"/>
      <c r="G83" s="312"/>
      <c r="H83" s="312"/>
      <c r="I83" s="312"/>
      <c r="J83" s="312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12"/>
      <c r="X83" s="312"/>
      <c r="Y83" s="509"/>
      <c r="Z83" s="312"/>
      <c r="AA83" s="312"/>
      <c r="AB83" s="312"/>
      <c r="AC83" s="61"/>
      <c r="AD83" s="61"/>
      <c r="AE83" s="61"/>
      <c r="AF83" s="61"/>
      <c r="AG83" s="87"/>
      <c r="AH83" s="87"/>
    </row>
    <row r="84" spans="1:34" ht="19.5" customHeight="1" x14ac:dyDescent="0.2">
      <c r="A84" s="810"/>
      <c r="B84" s="791"/>
      <c r="C84" s="792"/>
      <c r="D84" s="811"/>
      <c r="E84" s="811"/>
      <c r="F84" s="8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509"/>
      <c r="Z84" s="312"/>
      <c r="AA84" s="312"/>
      <c r="AB84" s="312"/>
      <c r="AC84" s="61"/>
      <c r="AD84" s="61"/>
      <c r="AE84" s="61"/>
      <c r="AF84" s="61"/>
      <c r="AG84" s="87"/>
      <c r="AH84" s="87"/>
    </row>
    <row r="85" spans="1:34" ht="19.5" customHeight="1" x14ac:dyDescent="0.2">
      <c r="A85" s="813" t="s">
        <v>1881</v>
      </c>
      <c r="B85" s="312"/>
      <c r="C85" s="809"/>
      <c r="D85" s="335">
        <v>2.0249999999999999</v>
      </c>
      <c r="E85" s="335">
        <v>1.8</v>
      </c>
      <c r="F85" s="762">
        <v>2.375</v>
      </c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509"/>
      <c r="Z85" s="312"/>
      <c r="AA85" s="312"/>
      <c r="AB85" s="312"/>
      <c r="AC85" s="61"/>
      <c r="AD85" s="61"/>
      <c r="AE85" s="61"/>
      <c r="AF85" s="61"/>
      <c r="AG85" s="87"/>
      <c r="AH85" s="87"/>
    </row>
    <row r="86" spans="1:34" ht="19.5" customHeight="1" x14ac:dyDescent="0.2">
      <c r="A86" s="802"/>
      <c r="B86" s="312"/>
      <c r="C86" s="323"/>
      <c r="D86" s="1053">
        <v>1975</v>
      </c>
      <c r="E86" s="335">
        <v>1.85</v>
      </c>
      <c r="F86" s="762">
        <v>2.2250000000000001</v>
      </c>
      <c r="G86" s="312"/>
      <c r="H86" s="312"/>
      <c r="I86" s="312"/>
      <c r="J86" s="312"/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509"/>
      <c r="Z86" s="312"/>
      <c r="AA86" s="312"/>
      <c r="AB86" s="312"/>
      <c r="AC86" s="61"/>
      <c r="AD86" s="61"/>
      <c r="AE86" s="61"/>
      <c r="AF86" s="61"/>
      <c r="AG86" s="87"/>
      <c r="AH86" s="87"/>
    </row>
    <row r="87" spans="1:34" ht="19.5" customHeight="1" x14ac:dyDescent="0.2">
      <c r="A87" s="802"/>
      <c r="B87" s="312"/>
      <c r="C87" s="323"/>
      <c r="D87" s="335">
        <v>1.7749999999999999</v>
      </c>
      <c r="E87" s="335">
        <v>1.375</v>
      </c>
      <c r="F87" s="762">
        <v>2.8</v>
      </c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509"/>
      <c r="Z87" s="312"/>
      <c r="AA87" s="312"/>
      <c r="AB87" s="312"/>
      <c r="AC87" s="61"/>
      <c r="AD87" s="61"/>
      <c r="AE87" s="61"/>
      <c r="AF87" s="61"/>
      <c r="AG87" s="87"/>
      <c r="AH87" s="87"/>
    </row>
    <row r="88" spans="1:34" ht="19.5" customHeight="1" x14ac:dyDescent="0.2">
      <c r="A88" s="802"/>
      <c r="B88" s="312"/>
      <c r="C88" s="323"/>
      <c r="D88" s="335">
        <v>1.875</v>
      </c>
      <c r="E88" s="335">
        <v>1.75</v>
      </c>
      <c r="F88" s="762">
        <v>3</v>
      </c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509"/>
      <c r="Z88" s="312"/>
      <c r="AA88" s="312"/>
      <c r="AB88" s="312"/>
      <c r="AC88" s="61"/>
      <c r="AD88" s="61"/>
      <c r="AE88" s="61"/>
      <c r="AF88" s="61"/>
      <c r="AG88" s="87"/>
      <c r="AH88" s="87"/>
    </row>
    <row r="89" spans="1:34" ht="19.5" customHeight="1" x14ac:dyDescent="0.2">
      <c r="A89" s="802"/>
      <c r="B89" s="312"/>
      <c r="C89" s="323"/>
      <c r="D89" s="335">
        <v>0.85</v>
      </c>
      <c r="E89" s="335">
        <v>1.175</v>
      </c>
      <c r="F89" s="762">
        <v>2.5499999999999998</v>
      </c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509"/>
      <c r="Z89" s="312"/>
      <c r="AA89" s="312"/>
      <c r="AB89" s="312"/>
      <c r="AC89" s="61"/>
      <c r="AD89" s="61"/>
      <c r="AE89" s="61"/>
      <c r="AF89" s="61"/>
      <c r="AG89" s="87"/>
      <c r="AH89" s="87"/>
    </row>
    <row r="90" spans="1:34" ht="19.5" customHeight="1" x14ac:dyDescent="0.2">
      <c r="A90" s="802"/>
      <c r="B90" s="312"/>
      <c r="C90" s="323"/>
      <c r="D90" s="335">
        <v>1.375</v>
      </c>
      <c r="E90" s="335">
        <v>1.625</v>
      </c>
      <c r="F90" s="762">
        <v>1.5</v>
      </c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509"/>
      <c r="Z90" s="312"/>
      <c r="AA90" s="312"/>
      <c r="AB90" s="312"/>
      <c r="AC90" s="61"/>
      <c r="AD90" s="61"/>
      <c r="AE90" s="61"/>
      <c r="AF90" s="61"/>
      <c r="AG90" s="87"/>
      <c r="AH90" s="87"/>
    </row>
    <row r="91" spans="1:34" ht="19.5" customHeight="1" x14ac:dyDescent="0.2">
      <c r="A91" s="802"/>
      <c r="B91" s="312"/>
      <c r="C91" s="323" t="s">
        <v>1882</v>
      </c>
      <c r="D91" s="335">
        <v>1.6459999999999999</v>
      </c>
      <c r="E91" s="335"/>
      <c r="F91" s="762"/>
      <c r="G91" s="312"/>
      <c r="H91" s="312"/>
      <c r="I91" s="312"/>
      <c r="J91" s="312"/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509"/>
      <c r="Z91" s="312"/>
      <c r="AA91" s="312"/>
      <c r="AB91" s="312"/>
      <c r="AC91" s="61"/>
      <c r="AD91" s="61"/>
      <c r="AE91" s="61"/>
      <c r="AF91" s="61"/>
      <c r="AG91" s="87"/>
      <c r="AH91" s="87"/>
    </row>
    <row r="92" spans="1:34" ht="19.5" customHeight="1" x14ac:dyDescent="0.2">
      <c r="A92" s="814"/>
      <c r="B92" s="815"/>
      <c r="C92" s="816"/>
      <c r="D92" s="797"/>
      <c r="E92" s="797"/>
      <c r="F92" s="817"/>
      <c r="G92" s="312"/>
      <c r="H92" s="312"/>
      <c r="I92" s="312"/>
      <c r="J92" s="312"/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509"/>
      <c r="Z92" s="312"/>
      <c r="AA92" s="312"/>
      <c r="AB92" s="312"/>
      <c r="AC92" s="61"/>
      <c r="AD92" s="61"/>
      <c r="AE92" s="61"/>
      <c r="AF92" s="61"/>
      <c r="AG92" s="87"/>
      <c r="AH92" s="87"/>
    </row>
    <row r="93" spans="1:34" ht="19.5" customHeight="1" x14ac:dyDescent="0.2">
      <c r="A93" s="810" t="s">
        <v>1883</v>
      </c>
      <c r="B93" s="791"/>
      <c r="C93" s="792"/>
      <c r="D93" s="811">
        <v>1.23</v>
      </c>
      <c r="E93" s="811">
        <v>1.0940000000000001</v>
      </c>
      <c r="F93" s="812">
        <v>1.4430000000000001</v>
      </c>
      <c r="G93" s="312"/>
      <c r="H93" s="312"/>
      <c r="I93" s="312"/>
      <c r="J93" s="312"/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509"/>
      <c r="Z93" s="312"/>
      <c r="AA93" s="312"/>
      <c r="AB93" s="312"/>
      <c r="AC93" s="61"/>
      <c r="AD93" s="61"/>
      <c r="AE93" s="61"/>
      <c r="AF93" s="61"/>
      <c r="AG93" s="87"/>
      <c r="AH93" s="87"/>
    </row>
    <row r="94" spans="1:34" ht="19.5" customHeight="1" x14ac:dyDescent="0.2">
      <c r="A94" s="802"/>
      <c r="B94" s="312"/>
      <c r="C94" s="323"/>
      <c r="D94" s="335">
        <v>1.2</v>
      </c>
      <c r="E94" s="335">
        <v>1.1240000000000001</v>
      </c>
      <c r="F94" s="762">
        <v>1.3520000000000001</v>
      </c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509"/>
      <c r="Z94" s="312"/>
      <c r="AA94" s="312"/>
      <c r="AB94" s="312"/>
      <c r="AC94" s="61"/>
      <c r="AD94" s="61"/>
      <c r="AE94" s="61"/>
      <c r="AF94" s="61"/>
      <c r="AG94" s="87"/>
      <c r="AH94" s="87"/>
    </row>
    <row r="95" spans="1:34" ht="19.5" customHeight="1" x14ac:dyDescent="0.2">
      <c r="A95" s="802"/>
      <c r="B95" s="312"/>
      <c r="C95" s="323"/>
      <c r="D95" s="335">
        <v>1.0780000000000001</v>
      </c>
      <c r="E95" s="335">
        <v>0.83499999999999996</v>
      </c>
      <c r="F95" s="762">
        <v>1.7010000000000001</v>
      </c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509"/>
      <c r="Z95" s="312"/>
      <c r="AA95" s="312"/>
      <c r="AB95" s="312"/>
      <c r="AC95" s="61"/>
      <c r="AD95" s="61"/>
      <c r="AE95" s="61"/>
      <c r="AF95" s="61"/>
      <c r="AG95" s="87"/>
      <c r="AH95" s="87"/>
    </row>
    <row r="96" spans="1:34" ht="19.5" customHeight="1" x14ac:dyDescent="0.2">
      <c r="A96" s="802"/>
      <c r="B96" s="312"/>
      <c r="C96" s="323"/>
      <c r="D96" s="335">
        <v>1.139</v>
      </c>
      <c r="E96" s="335">
        <v>1.0629999999999999</v>
      </c>
      <c r="F96" s="762">
        <v>1.823</v>
      </c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509"/>
      <c r="Z96" s="312"/>
      <c r="AA96" s="312"/>
      <c r="AB96" s="312"/>
      <c r="AC96" s="61"/>
      <c r="AD96" s="61"/>
      <c r="AE96" s="61"/>
      <c r="AF96" s="61"/>
      <c r="AG96" s="87"/>
      <c r="AH96" s="87"/>
    </row>
    <row r="97" spans="1:34" ht="19.5" customHeight="1" x14ac:dyDescent="0.2">
      <c r="A97" s="802"/>
      <c r="B97" s="312"/>
      <c r="C97" s="323"/>
      <c r="D97" s="335">
        <v>0.51600000000000001</v>
      </c>
      <c r="E97" s="335">
        <v>0.71399999999999997</v>
      </c>
      <c r="F97" s="762">
        <v>1.5489999999999999</v>
      </c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509"/>
      <c r="Z97" s="312"/>
      <c r="AA97" s="312"/>
      <c r="AB97" s="312"/>
      <c r="AC97" s="61"/>
      <c r="AD97" s="61"/>
      <c r="AE97" s="61"/>
      <c r="AF97" s="61"/>
      <c r="AG97" s="87"/>
      <c r="AH97" s="87"/>
    </row>
    <row r="98" spans="1:34" ht="19.5" customHeight="1" thickBot="1" x14ac:dyDescent="0.25">
      <c r="A98" s="818"/>
      <c r="B98" s="432"/>
      <c r="C98" s="819"/>
      <c r="D98" s="771">
        <v>0.83499999999999996</v>
      </c>
      <c r="E98" s="771">
        <v>0.98699999999999999</v>
      </c>
      <c r="F98" s="772">
        <v>0.91100000000000003</v>
      </c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509"/>
      <c r="Z98" s="312"/>
      <c r="AA98" s="312"/>
      <c r="AB98" s="312"/>
      <c r="AC98" s="61"/>
      <c r="AD98" s="61"/>
      <c r="AE98" s="61"/>
      <c r="AF98" s="61"/>
      <c r="AG98" s="87"/>
      <c r="AH98" s="87"/>
    </row>
    <row r="99" spans="1:34" ht="19.5" customHeight="1" x14ac:dyDescent="0.2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509"/>
      <c r="Z99" s="312"/>
      <c r="AA99" s="312"/>
      <c r="AB99" s="312"/>
      <c r="AC99" s="61"/>
      <c r="AD99" s="61"/>
      <c r="AE99" s="61"/>
      <c r="AF99" s="61"/>
      <c r="AG99" s="87"/>
      <c r="AH99" s="87"/>
    </row>
    <row r="100" spans="1:34" ht="19.5" customHeight="1" thickBot="1" x14ac:dyDescent="0.25">
      <c r="A100" s="312"/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509"/>
      <c r="Z100" s="312"/>
      <c r="AA100" s="312"/>
      <c r="AB100" s="312"/>
      <c r="AC100" s="61"/>
      <c r="AD100" s="61"/>
      <c r="AE100" s="61"/>
      <c r="AF100" s="61"/>
      <c r="AG100" s="87"/>
      <c r="AH100" s="87"/>
    </row>
    <row r="101" spans="1:34" ht="19.5" customHeight="1" thickBot="1" x14ac:dyDescent="0.25">
      <c r="A101" s="312"/>
      <c r="B101" s="1195" t="s">
        <v>2138</v>
      </c>
      <c r="C101" s="1196"/>
      <c r="D101" s="1050" t="s">
        <v>2108</v>
      </c>
      <c r="E101" s="312"/>
      <c r="F101" s="312"/>
      <c r="G101" s="312"/>
      <c r="H101" s="312"/>
      <c r="I101" s="312"/>
      <c r="J101" s="312"/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509"/>
      <c r="Z101" s="312"/>
      <c r="AA101" s="312"/>
      <c r="AB101" s="312"/>
      <c r="AC101" s="61"/>
      <c r="AD101" s="61"/>
      <c r="AE101" s="61"/>
      <c r="AF101" s="61"/>
      <c r="AG101" s="87"/>
      <c r="AH101" s="87"/>
    </row>
    <row r="102" spans="1:34" ht="19.5" customHeight="1" x14ac:dyDescent="0.2">
      <c r="B102" s="1004" t="s">
        <v>2105</v>
      </c>
      <c r="C102" s="1013" t="s">
        <v>2229</v>
      </c>
      <c r="D102" s="1051" t="s">
        <v>2219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509"/>
      <c r="Z102" s="312"/>
      <c r="AA102" s="312"/>
      <c r="AB102" s="312"/>
      <c r="AC102" s="61"/>
      <c r="AD102" s="61"/>
      <c r="AE102" s="61"/>
      <c r="AF102" s="61"/>
      <c r="AG102" s="87"/>
      <c r="AH102" s="87"/>
    </row>
    <row r="103" spans="1:34" ht="19.5" customHeight="1" thickBot="1" x14ac:dyDescent="0.25">
      <c r="B103" s="1006" t="s">
        <v>2105</v>
      </c>
      <c r="C103" s="1027" t="s">
        <v>2230</v>
      </c>
      <c r="D103" s="1052" t="s">
        <v>2220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61"/>
      <c r="AD103" s="61"/>
      <c r="AE103" s="61"/>
      <c r="AF103" s="61"/>
      <c r="AG103" s="87"/>
      <c r="AH103" s="87"/>
    </row>
    <row r="104" spans="1:34" ht="19.5" customHeight="1" x14ac:dyDescent="0.2"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61"/>
      <c r="AD104" s="61"/>
      <c r="AE104" s="61"/>
      <c r="AF104" s="61"/>
      <c r="AG104" s="87"/>
      <c r="AH104" s="87"/>
    </row>
    <row r="105" spans="1:34" ht="19.5" customHeight="1" x14ac:dyDescent="0.2"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  <c r="AA105" s="312"/>
      <c r="AB105" s="312"/>
      <c r="AC105" s="61"/>
      <c r="AD105" s="61"/>
      <c r="AE105" s="61"/>
      <c r="AF105" s="61"/>
      <c r="AG105" s="87"/>
      <c r="AH105" s="87"/>
    </row>
    <row r="106" spans="1:34" ht="19.5" customHeight="1" x14ac:dyDescent="0.2"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  <c r="AA106" s="312"/>
      <c r="AB106" s="312"/>
      <c r="AC106" s="61"/>
      <c r="AD106" s="61"/>
      <c r="AE106" s="61"/>
      <c r="AF106" s="61"/>
      <c r="AG106" s="87"/>
      <c r="AH106" s="87"/>
    </row>
    <row r="107" spans="1:34" ht="19.5" customHeight="1" x14ac:dyDescent="0.2"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61"/>
      <c r="AD107" s="61"/>
      <c r="AE107" s="61"/>
      <c r="AF107" s="61"/>
      <c r="AG107" s="87"/>
      <c r="AH107" s="87"/>
    </row>
    <row r="108" spans="1:34" ht="19.5" customHeight="1" x14ac:dyDescent="0.2"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61"/>
      <c r="AD108" s="61"/>
      <c r="AE108" s="61"/>
      <c r="AF108" s="61"/>
      <c r="AG108" s="87"/>
      <c r="AH108" s="87"/>
    </row>
    <row r="109" spans="1:34" ht="19.5" customHeight="1" x14ac:dyDescent="0.2"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  <c r="AA109" s="312"/>
      <c r="AB109" s="312"/>
      <c r="AC109" s="61"/>
      <c r="AD109" s="61"/>
      <c r="AE109" s="61"/>
      <c r="AF109" s="61"/>
      <c r="AG109" s="87"/>
      <c r="AH109" s="87"/>
    </row>
    <row r="110" spans="1:34" ht="19.5" customHeight="1" x14ac:dyDescent="0.2"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  <c r="AA110" s="312"/>
      <c r="AB110" s="312"/>
      <c r="AC110" s="61"/>
      <c r="AD110" s="61"/>
      <c r="AE110" s="61"/>
      <c r="AF110" s="61"/>
      <c r="AG110" s="87"/>
      <c r="AH110" s="87"/>
    </row>
    <row r="111" spans="1:34" ht="19.5" customHeight="1" x14ac:dyDescent="0.2"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509"/>
      <c r="Z111" s="509"/>
      <c r="AA111" s="509"/>
      <c r="AB111" s="509"/>
      <c r="AC111" s="87"/>
      <c r="AD111" s="87"/>
      <c r="AE111" s="87"/>
      <c r="AF111" s="87"/>
      <c r="AG111" s="87"/>
      <c r="AH111" s="87"/>
    </row>
    <row r="112" spans="1:34" ht="19.5" customHeight="1" x14ac:dyDescent="0.2"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509"/>
      <c r="Z112" s="509"/>
      <c r="AA112" s="509"/>
      <c r="AB112" s="509"/>
      <c r="AC112" s="87"/>
      <c r="AD112" s="87"/>
      <c r="AE112" s="87"/>
      <c r="AF112" s="87"/>
      <c r="AG112" s="87"/>
      <c r="AH112" s="87"/>
    </row>
    <row r="113" spans="1:34" ht="19.5" customHeight="1" x14ac:dyDescent="0.2"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509"/>
      <c r="Z113" s="509"/>
      <c r="AA113" s="509"/>
      <c r="AB113" s="509"/>
      <c r="AC113" s="87"/>
      <c r="AD113" s="87"/>
      <c r="AE113" s="87"/>
      <c r="AF113" s="87"/>
      <c r="AG113" s="87"/>
      <c r="AH113" s="87"/>
    </row>
    <row r="114" spans="1:34" x14ac:dyDescent="0.2">
      <c r="A114" s="314"/>
      <c r="B114" s="314"/>
      <c r="C114" s="314"/>
      <c r="D114" s="314"/>
      <c r="E114" s="314"/>
      <c r="F114" s="314"/>
      <c r="G114" s="314"/>
      <c r="H114" s="314"/>
      <c r="I114" s="314"/>
      <c r="J114" s="314"/>
      <c r="K114" s="314"/>
      <c r="L114" s="314"/>
      <c r="M114" s="314"/>
      <c r="N114" s="314"/>
      <c r="O114" s="314"/>
      <c r="P114" s="314"/>
      <c r="Q114" s="314"/>
      <c r="R114" s="314"/>
      <c r="S114" s="314"/>
      <c r="T114" s="314"/>
      <c r="U114" s="314"/>
      <c r="V114" s="314"/>
      <c r="W114" s="314"/>
      <c r="X114" s="314"/>
      <c r="Y114" s="273"/>
      <c r="Z114" s="273"/>
      <c r="AA114" s="273"/>
      <c r="AB114" s="273"/>
    </row>
  </sheetData>
  <mergeCells count="13">
    <mergeCell ref="B101:C101"/>
    <mergeCell ref="E69:G69"/>
    <mergeCell ref="A61:C61"/>
    <mergeCell ref="A62:D62"/>
    <mergeCell ref="A67:B67"/>
    <mergeCell ref="E67:G67"/>
    <mergeCell ref="A68:B68"/>
    <mergeCell ref="E68:G68"/>
    <mergeCell ref="A4:B4"/>
    <mergeCell ref="A23:D23"/>
    <mergeCell ref="A50:B50"/>
    <mergeCell ref="C50:E50"/>
    <mergeCell ref="A60:C60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R23"/>
  <sheetViews>
    <sheetView zoomScale="150" zoomScaleNormal="150" workbookViewId="0">
      <selection activeCell="R19" sqref="R19"/>
    </sheetView>
  </sheetViews>
  <sheetFormatPr baseColWidth="10" defaultColWidth="10.6640625" defaultRowHeight="15" customHeight="1" x14ac:dyDescent="0.2"/>
  <sheetData>
    <row r="1" spans="1:18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59" x14ac:dyDescent="0.55000000000000004">
      <c r="A9" s="5"/>
      <c r="B9" s="5"/>
      <c r="C9" s="5"/>
      <c r="D9" s="6" t="s">
        <v>1884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706"/>
  <sheetViews>
    <sheetView topLeftCell="A685" zoomScale="150" zoomScaleNormal="150" workbookViewId="0">
      <selection activeCell="H45" sqref="H45"/>
    </sheetView>
  </sheetViews>
  <sheetFormatPr baseColWidth="10" defaultColWidth="10.6640625" defaultRowHeight="15" customHeight="1" x14ac:dyDescent="0.2"/>
  <cols>
    <col min="1" max="1" width="16.83203125" customWidth="1"/>
    <col min="2" max="2" width="27.6640625" customWidth="1"/>
    <col min="5" max="5" width="18.1640625" customWidth="1"/>
    <col min="6" max="6" width="25.5" customWidth="1"/>
  </cols>
  <sheetData>
    <row r="1" spans="1:6" ht="19.5" customHeight="1" x14ac:dyDescent="0.2">
      <c r="A1" s="1226" t="s">
        <v>1885</v>
      </c>
      <c r="B1" s="1226"/>
      <c r="C1" s="8"/>
      <c r="D1" s="8"/>
      <c r="E1" s="8"/>
      <c r="F1" s="8"/>
    </row>
    <row r="2" spans="1:6" ht="15" customHeight="1" x14ac:dyDescent="0.2">
      <c r="A2" s="8"/>
      <c r="B2" s="8"/>
      <c r="C2" s="8"/>
      <c r="D2" s="8"/>
      <c r="E2" s="8"/>
      <c r="F2" s="8"/>
    </row>
    <row r="3" spans="1:6" ht="15" customHeight="1" x14ac:dyDescent="0.2">
      <c r="A3" s="316" t="s">
        <v>1296</v>
      </c>
      <c r="B3" s="314"/>
      <c r="C3" s="314"/>
      <c r="D3" s="314"/>
      <c r="E3" s="316"/>
      <c r="F3" s="314"/>
    </row>
    <row r="4" spans="1:6" ht="15" customHeight="1" x14ac:dyDescent="0.2">
      <c r="A4" s="314"/>
      <c r="B4" s="314"/>
      <c r="C4" s="314"/>
      <c r="D4" s="314"/>
      <c r="E4" s="314"/>
      <c r="F4" s="314"/>
    </row>
    <row r="5" spans="1:6" ht="15" customHeight="1" x14ac:dyDescent="0.2">
      <c r="A5" s="820" t="s">
        <v>39</v>
      </c>
      <c r="B5" s="821" t="s">
        <v>40</v>
      </c>
      <c r="C5" s="314"/>
      <c r="D5" s="314"/>
      <c r="E5" s="822"/>
      <c r="F5" s="822"/>
    </row>
    <row r="6" spans="1:6" ht="15" customHeight="1" x14ac:dyDescent="0.2">
      <c r="A6" s="823">
        <v>260</v>
      </c>
      <c r="B6" s="824">
        <v>21.66</v>
      </c>
      <c r="C6" s="314"/>
      <c r="D6" s="314"/>
      <c r="E6" s="105"/>
      <c r="F6" s="105"/>
    </row>
    <row r="7" spans="1:6" ht="15" customHeight="1" x14ac:dyDescent="0.2">
      <c r="A7" s="823">
        <v>259.89999999999998</v>
      </c>
      <c r="B7" s="824">
        <v>16.37</v>
      </c>
      <c r="C7" s="314"/>
      <c r="D7" s="314"/>
      <c r="E7" s="105"/>
      <c r="F7" s="105"/>
    </row>
    <row r="8" spans="1:6" ht="15" customHeight="1" x14ac:dyDescent="0.2">
      <c r="A8" s="823">
        <v>259.8</v>
      </c>
      <c r="B8" s="824">
        <v>6.26</v>
      </c>
      <c r="C8" s="314"/>
      <c r="D8" s="314"/>
      <c r="E8" s="105"/>
      <c r="F8" s="105"/>
    </row>
    <row r="9" spans="1:6" ht="15" customHeight="1" x14ac:dyDescent="0.2">
      <c r="A9" s="823">
        <v>259.7</v>
      </c>
      <c r="B9" s="824">
        <v>6.25</v>
      </c>
      <c r="C9" s="314"/>
      <c r="D9" s="314"/>
      <c r="E9" s="105"/>
      <c r="F9" s="105"/>
    </row>
    <row r="10" spans="1:6" ht="15" customHeight="1" x14ac:dyDescent="0.2">
      <c r="A10" s="823">
        <v>259.60000000000002</v>
      </c>
      <c r="B10" s="824">
        <v>9.7899999999999991</v>
      </c>
      <c r="C10" s="314"/>
      <c r="D10" s="314"/>
      <c r="E10" s="105"/>
      <c r="F10" s="105"/>
    </row>
    <row r="11" spans="1:6" ht="15" customHeight="1" x14ac:dyDescent="0.2">
      <c r="A11" s="823">
        <v>259.5</v>
      </c>
      <c r="B11" s="824">
        <v>17.03</v>
      </c>
      <c r="C11" s="314"/>
      <c r="D11" s="314"/>
      <c r="E11" s="105"/>
      <c r="F11" s="105"/>
    </row>
    <row r="12" spans="1:6" ht="15" customHeight="1" x14ac:dyDescent="0.2">
      <c r="A12" s="823">
        <v>259.39999999999998</v>
      </c>
      <c r="B12" s="824">
        <v>18.239999999999998</v>
      </c>
      <c r="C12" s="314"/>
      <c r="D12" s="314"/>
      <c r="E12" s="105"/>
      <c r="F12" s="105"/>
    </row>
    <row r="13" spans="1:6" ht="15" customHeight="1" x14ac:dyDescent="0.2">
      <c r="A13" s="823">
        <v>259.3</v>
      </c>
      <c r="B13" s="824">
        <v>15.62</v>
      </c>
      <c r="C13" s="314"/>
      <c r="D13" s="314"/>
      <c r="E13" s="105"/>
      <c r="F13" s="105"/>
    </row>
    <row r="14" spans="1:6" ht="15" customHeight="1" x14ac:dyDescent="0.2">
      <c r="A14" s="823">
        <v>259.2</v>
      </c>
      <c r="B14" s="824">
        <v>13.35</v>
      </c>
      <c r="C14" s="314"/>
      <c r="D14" s="314"/>
      <c r="E14" s="105"/>
      <c r="F14" s="105"/>
    </row>
    <row r="15" spans="1:6" ht="15" customHeight="1" x14ac:dyDescent="0.2">
      <c r="A15" s="823">
        <v>259.10000000000002</v>
      </c>
      <c r="B15" s="824">
        <v>8.52</v>
      </c>
      <c r="C15" s="314"/>
      <c r="D15" s="314"/>
      <c r="E15" s="105"/>
      <c r="F15" s="105"/>
    </row>
    <row r="16" spans="1:6" ht="15" customHeight="1" x14ac:dyDescent="0.2">
      <c r="A16" s="823">
        <v>259</v>
      </c>
      <c r="B16" s="824">
        <v>15.5</v>
      </c>
      <c r="C16" s="314"/>
      <c r="D16" s="314"/>
      <c r="E16" s="105"/>
      <c r="F16" s="105"/>
    </row>
    <row r="17" spans="1:6" ht="15" customHeight="1" x14ac:dyDescent="0.2">
      <c r="A17" s="823">
        <v>258.89999999999998</v>
      </c>
      <c r="B17" s="824">
        <v>27.06</v>
      </c>
      <c r="C17" s="314"/>
      <c r="D17" s="314"/>
      <c r="E17" s="105"/>
      <c r="F17" s="105"/>
    </row>
    <row r="18" spans="1:6" ht="15" customHeight="1" x14ac:dyDescent="0.2">
      <c r="A18" s="823">
        <v>258.8</v>
      </c>
      <c r="B18" s="824">
        <v>23.01</v>
      </c>
      <c r="C18" s="314"/>
      <c r="D18" s="314"/>
      <c r="E18" s="105"/>
      <c r="F18" s="105"/>
    </row>
    <row r="19" spans="1:6" ht="15" customHeight="1" x14ac:dyDescent="0.2">
      <c r="A19" s="823">
        <v>258.7</v>
      </c>
      <c r="B19" s="824">
        <v>21.89</v>
      </c>
      <c r="C19" s="314"/>
      <c r="D19" s="314"/>
      <c r="E19" s="105"/>
      <c r="F19" s="105"/>
    </row>
    <row r="20" spans="1:6" ht="15" customHeight="1" x14ac:dyDescent="0.2">
      <c r="A20" s="823">
        <v>258.60000000000002</v>
      </c>
      <c r="B20" s="824">
        <v>25.52</v>
      </c>
      <c r="C20" s="314"/>
      <c r="D20" s="314"/>
      <c r="E20" s="105"/>
      <c r="F20" s="105"/>
    </row>
    <row r="21" spans="1:6" ht="15" customHeight="1" x14ac:dyDescent="0.2">
      <c r="A21" s="823">
        <v>258.5</v>
      </c>
      <c r="B21" s="824">
        <v>31.56</v>
      </c>
      <c r="C21" s="314"/>
      <c r="D21" s="314"/>
      <c r="E21" s="105"/>
      <c r="F21" s="105"/>
    </row>
    <row r="22" spans="1:6" ht="15" customHeight="1" x14ac:dyDescent="0.2">
      <c r="A22" s="823">
        <v>258.39999999999998</v>
      </c>
      <c r="B22" s="824">
        <v>45.75</v>
      </c>
      <c r="C22" s="314"/>
      <c r="D22" s="314"/>
      <c r="E22" s="105"/>
      <c r="F22" s="105"/>
    </row>
    <row r="23" spans="1:6" ht="15" customHeight="1" x14ac:dyDescent="0.2">
      <c r="A23" s="823">
        <v>258.3</v>
      </c>
      <c r="B23" s="824">
        <v>58.4</v>
      </c>
      <c r="C23" s="314"/>
      <c r="D23" s="314"/>
      <c r="E23" s="105"/>
      <c r="F23" s="105"/>
    </row>
    <row r="24" spans="1:6" ht="15" customHeight="1" x14ac:dyDescent="0.2">
      <c r="A24" s="823">
        <v>258.2</v>
      </c>
      <c r="B24" s="824">
        <v>55.86</v>
      </c>
      <c r="C24" s="314"/>
      <c r="D24" s="314"/>
      <c r="E24" s="105"/>
      <c r="F24" s="105"/>
    </row>
    <row r="25" spans="1:6" ht="15" customHeight="1" x14ac:dyDescent="0.2">
      <c r="A25" s="823">
        <v>258.10000000000002</v>
      </c>
      <c r="B25" s="824">
        <v>44.22</v>
      </c>
      <c r="C25" s="314"/>
      <c r="D25" s="314"/>
      <c r="E25" s="105"/>
      <c r="F25" s="105"/>
    </row>
    <row r="26" spans="1:6" ht="15" customHeight="1" x14ac:dyDescent="0.2">
      <c r="A26" s="823">
        <v>258</v>
      </c>
      <c r="B26" s="824">
        <v>47.71</v>
      </c>
      <c r="C26" s="314"/>
      <c r="D26" s="314"/>
      <c r="E26" s="105"/>
      <c r="F26" s="105"/>
    </row>
    <row r="27" spans="1:6" ht="15" customHeight="1" x14ac:dyDescent="0.2">
      <c r="A27" s="823">
        <v>257.89999999999998</v>
      </c>
      <c r="B27" s="824">
        <v>43.32</v>
      </c>
      <c r="C27" s="314"/>
      <c r="D27" s="314"/>
      <c r="E27" s="105"/>
      <c r="F27" s="105"/>
    </row>
    <row r="28" spans="1:6" ht="15" customHeight="1" x14ac:dyDescent="0.2">
      <c r="A28" s="823">
        <v>257.8</v>
      </c>
      <c r="B28" s="824">
        <v>37.5</v>
      </c>
      <c r="C28" s="314"/>
      <c r="D28" s="314"/>
      <c r="E28" s="105"/>
      <c r="F28" s="105"/>
    </row>
    <row r="29" spans="1:6" ht="15" customHeight="1" x14ac:dyDescent="0.2">
      <c r="A29" s="823">
        <v>257.7</v>
      </c>
      <c r="B29" s="824">
        <v>31.77</v>
      </c>
      <c r="C29" s="314"/>
      <c r="D29" s="314"/>
      <c r="E29" s="105"/>
      <c r="F29" s="105"/>
    </row>
    <row r="30" spans="1:6" ht="15" customHeight="1" x14ac:dyDescent="0.2">
      <c r="A30" s="823">
        <v>257.60000000000002</v>
      </c>
      <c r="B30" s="824">
        <v>23.57</v>
      </c>
      <c r="C30" s="314"/>
      <c r="D30" s="314"/>
      <c r="E30" s="105"/>
      <c r="F30" s="105"/>
    </row>
    <row r="31" spans="1:6" ht="15" customHeight="1" x14ac:dyDescent="0.2">
      <c r="A31" s="823">
        <v>257.5</v>
      </c>
      <c r="B31" s="824">
        <v>7.05</v>
      </c>
      <c r="C31" s="314"/>
      <c r="D31" s="314"/>
      <c r="E31" s="105"/>
      <c r="F31" s="105"/>
    </row>
    <row r="32" spans="1:6" ht="15" customHeight="1" x14ac:dyDescent="0.2">
      <c r="A32" s="823">
        <v>257.39999999999998</v>
      </c>
      <c r="B32" s="824">
        <v>-10.73</v>
      </c>
      <c r="C32" s="314"/>
      <c r="D32" s="314"/>
      <c r="E32" s="105"/>
      <c r="F32" s="105"/>
    </row>
    <row r="33" spans="1:6" ht="15" customHeight="1" x14ac:dyDescent="0.2">
      <c r="A33" s="823">
        <v>257.3</v>
      </c>
      <c r="B33" s="824">
        <v>-19.399999999999999</v>
      </c>
      <c r="C33" s="314"/>
      <c r="D33" s="314"/>
      <c r="E33" s="105"/>
      <c r="F33" s="105"/>
    </row>
    <row r="34" spans="1:6" ht="15" customHeight="1" x14ac:dyDescent="0.2">
      <c r="A34" s="823">
        <v>257.2</v>
      </c>
      <c r="B34" s="824">
        <v>-9.52</v>
      </c>
      <c r="C34" s="314"/>
      <c r="D34" s="314"/>
      <c r="E34" s="105"/>
      <c r="F34" s="105"/>
    </row>
    <row r="35" spans="1:6" ht="15" customHeight="1" x14ac:dyDescent="0.2">
      <c r="A35" s="823">
        <v>257.10000000000002</v>
      </c>
      <c r="B35" s="824">
        <v>-8.76</v>
      </c>
      <c r="C35" s="314"/>
      <c r="D35" s="314"/>
      <c r="E35" s="105"/>
      <c r="F35" s="105"/>
    </row>
    <row r="36" spans="1:6" ht="15" customHeight="1" x14ac:dyDescent="0.2">
      <c r="A36" s="823">
        <v>257</v>
      </c>
      <c r="B36" s="824">
        <v>-8.9600000000000009</v>
      </c>
      <c r="C36" s="314"/>
      <c r="D36" s="314"/>
      <c r="E36" s="105"/>
      <c r="F36" s="105"/>
    </row>
    <row r="37" spans="1:6" ht="15" customHeight="1" x14ac:dyDescent="0.2">
      <c r="A37" s="823">
        <v>256.89999999999998</v>
      </c>
      <c r="B37" s="824">
        <v>-12.88</v>
      </c>
      <c r="C37" s="314"/>
      <c r="D37" s="314"/>
      <c r="E37" s="105"/>
      <c r="F37" s="105"/>
    </row>
    <row r="38" spans="1:6" ht="15" customHeight="1" x14ac:dyDescent="0.2">
      <c r="A38" s="823">
        <v>256.8</v>
      </c>
      <c r="B38" s="824">
        <v>-12.5</v>
      </c>
      <c r="C38" s="314"/>
      <c r="D38" s="314"/>
      <c r="E38" s="105"/>
      <c r="F38" s="105"/>
    </row>
    <row r="39" spans="1:6" ht="15" customHeight="1" x14ac:dyDescent="0.2">
      <c r="A39" s="823">
        <v>256.7</v>
      </c>
      <c r="B39" s="824">
        <v>-7.02</v>
      </c>
      <c r="C39" s="314"/>
      <c r="D39" s="314"/>
      <c r="E39" s="105"/>
      <c r="F39" s="105"/>
    </row>
    <row r="40" spans="1:6" ht="15" customHeight="1" x14ac:dyDescent="0.2">
      <c r="A40" s="823">
        <v>256.60000000000002</v>
      </c>
      <c r="B40" s="824">
        <v>11.51</v>
      </c>
      <c r="C40" s="314"/>
      <c r="D40" s="314"/>
      <c r="E40" s="105"/>
      <c r="F40" s="105"/>
    </row>
    <row r="41" spans="1:6" ht="15" customHeight="1" x14ac:dyDescent="0.2">
      <c r="A41" s="823">
        <v>256.5</v>
      </c>
      <c r="B41" s="824">
        <v>25.6</v>
      </c>
      <c r="C41" s="314"/>
      <c r="D41" s="314"/>
      <c r="E41" s="105"/>
      <c r="F41" s="105"/>
    </row>
    <row r="42" spans="1:6" ht="15" customHeight="1" x14ac:dyDescent="0.2">
      <c r="A42" s="823">
        <v>256.39999999999998</v>
      </c>
      <c r="B42" s="824">
        <v>30.34</v>
      </c>
      <c r="C42" s="314"/>
      <c r="D42" s="314"/>
      <c r="E42" s="105"/>
      <c r="F42" s="105"/>
    </row>
    <row r="43" spans="1:6" ht="15" customHeight="1" x14ac:dyDescent="0.2">
      <c r="A43" s="823">
        <v>256.3</v>
      </c>
      <c r="B43" s="824">
        <v>19.95</v>
      </c>
      <c r="C43" s="314"/>
      <c r="D43" s="314"/>
      <c r="E43" s="105"/>
      <c r="F43" s="105"/>
    </row>
    <row r="44" spans="1:6" ht="15" customHeight="1" x14ac:dyDescent="0.2">
      <c r="A44" s="823">
        <v>256.2</v>
      </c>
      <c r="B44" s="824">
        <v>20.07</v>
      </c>
      <c r="C44" s="314"/>
      <c r="D44" s="314"/>
      <c r="E44" s="105"/>
      <c r="F44" s="105"/>
    </row>
    <row r="45" spans="1:6" ht="15" customHeight="1" x14ac:dyDescent="0.2">
      <c r="A45" s="823">
        <v>256.10000000000002</v>
      </c>
      <c r="B45" s="824">
        <v>28.46</v>
      </c>
      <c r="C45" s="314"/>
      <c r="D45" s="314"/>
      <c r="E45" s="105"/>
      <c r="F45" s="105"/>
    </row>
    <row r="46" spans="1:6" ht="15" customHeight="1" x14ac:dyDescent="0.2">
      <c r="A46" s="823">
        <v>256</v>
      </c>
      <c r="B46" s="824">
        <v>26.16</v>
      </c>
      <c r="C46" s="314"/>
      <c r="D46" s="314"/>
      <c r="E46" s="105"/>
      <c r="F46" s="105"/>
    </row>
    <row r="47" spans="1:6" ht="15" customHeight="1" x14ac:dyDescent="0.2">
      <c r="A47" s="823">
        <v>255.9</v>
      </c>
      <c r="B47" s="824">
        <v>17.329999999999998</v>
      </c>
      <c r="C47" s="314"/>
      <c r="D47" s="314"/>
      <c r="E47" s="105"/>
      <c r="F47" s="105"/>
    </row>
    <row r="48" spans="1:6" ht="15" customHeight="1" x14ac:dyDescent="0.2">
      <c r="A48" s="823">
        <v>255.8</v>
      </c>
      <c r="B48" s="824">
        <v>3.24</v>
      </c>
      <c r="C48" s="314"/>
      <c r="D48" s="314"/>
      <c r="E48" s="105"/>
      <c r="F48" s="105"/>
    </row>
    <row r="49" spans="1:6" ht="15" customHeight="1" x14ac:dyDescent="0.2">
      <c r="A49" s="823">
        <v>255.7</v>
      </c>
      <c r="B49" s="824">
        <v>-6.74</v>
      </c>
      <c r="C49" s="314"/>
      <c r="D49" s="314"/>
      <c r="E49" s="105"/>
      <c r="F49" s="105"/>
    </row>
    <row r="50" spans="1:6" ht="15" customHeight="1" x14ac:dyDescent="0.2">
      <c r="A50" s="823">
        <v>255.6</v>
      </c>
      <c r="B50" s="824">
        <v>-15.61</v>
      </c>
      <c r="C50" s="314"/>
      <c r="D50" s="314"/>
      <c r="E50" s="105"/>
      <c r="F50" s="105"/>
    </row>
    <row r="51" spans="1:6" ht="15" customHeight="1" x14ac:dyDescent="0.2">
      <c r="A51" s="823">
        <v>255.5</v>
      </c>
      <c r="B51" s="824">
        <v>-18.52</v>
      </c>
      <c r="C51" s="314"/>
      <c r="D51" s="314"/>
      <c r="E51" s="105"/>
      <c r="F51" s="105"/>
    </row>
    <row r="52" spans="1:6" ht="15" customHeight="1" x14ac:dyDescent="0.2">
      <c r="A52" s="823">
        <v>255.4</v>
      </c>
      <c r="B52" s="824">
        <v>-22.87</v>
      </c>
      <c r="C52" s="314"/>
      <c r="D52" s="314"/>
      <c r="E52" s="105"/>
      <c r="F52" s="105"/>
    </row>
    <row r="53" spans="1:6" ht="15" customHeight="1" x14ac:dyDescent="0.2">
      <c r="A53" s="823">
        <v>255.3</v>
      </c>
      <c r="B53" s="824">
        <v>-28.58</v>
      </c>
      <c r="C53" s="314"/>
      <c r="D53" s="314"/>
      <c r="E53" s="105"/>
      <c r="F53" s="105"/>
    </row>
    <row r="54" spans="1:6" ht="15" customHeight="1" x14ac:dyDescent="0.2">
      <c r="A54" s="823">
        <v>255.2</v>
      </c>
      <c r="B54" s="824">
        <v>-32.99</v>
      </c>
      <c r="C54" s="314"/>
      <c r="D54" s="314"/>
      <c r="E54" s="105"/>
      <c r="F54" s="105"/>
    </row>
    <row r="55" spans="1:6" ht="15" customHeight="1" x14ac:dyDescent="0.2">
      <c r="A55" s="823">
        <v>255.1</v>
      </c>
      <c r="B55" s="824">
        <v>-30.74</v>
      </c>
      <c r="C55" s="314"/>
      <c r="D55" s="314"/>
      <c r="E55" s="105"/>
      <c r="F55" s="105"/>
    </row>
    <row r="56" spans="1:6" ht="15" customHeight="1" x14ac:dyDescent="0.2">
      <c r="A56" s="823">
        <v>255</v>
      </c>
      <c r="B56" s="824">
        <v>-17.149999999999999</v>
      </c>
      <c r="C56" s="314"/>
      <c r="D56" s="314"/>
      <c r="E56" s="105"/>
      <c r="F56" s="105"/>
    </row>
    <row r="57" spans="1:6" ht="15" customHeight="1" x14ac:dyDescent="0.2">
      <c r="A57" s="823">
        <v>254.9</v>
      </c>
      <c r="B57" s="824">
        <v>-8.27</v>
      </c>
      <c r="C57" s="314"/>
      <c r="D57" s="314"/>
      <c r="E57" s="105"/>
      <c r="F57" s="105"/>
    </row>
    <row r="58" spans="1:6" ht="15" customHeight="1" x14ac:dyDescent="0.2">
      <c r="A58" s="823">
        <v>254.8</v>
      </c>
      <c r="B58" s="824">
        <v>-1.2</v>
      </c>
      <c r="C58" s="314"/>
      <c r="D58" s="314"/>
      <c r="E58" s="105"/>
      <c r="F58" s="105"/>
    </row>
    <row r="59" spans="1:6" ht="15" customHeight="1" x14ac:dyDescent="0.2">
      <c r="A59" s="823">
        <v>254.7</v>
      </c>
      <c r="B59" s="824">
        <v>1.21</v>
      </c>
      <c r="C59" s="314"/>
      <c r="D59" s="314"/>
      <c r="E59" s="105"/>
      <c r="F59" s="105"/>
    </row>
    <row r="60" spans="1:6" ht="15" customHeight="1" x14ac:dyDescent="0.2">
      <c r="A60" s="823">
        <v>254.6</v>
      </c>
      <c r="B60" s="824">
        <v>3.44</v>
      </c>
      <c r="C60" s="314"/>
      <c r="D60" s="314"/>
      <c r="E60" s="105"/>
      <c r="F60" s="105"/>
    </row>
    <row r="61" spans="1:6" ht="15" customHeight="1" x14ac:dyDescent="0.2">
      <c r="A61" s="823">
        <v>254.5</v>
      </c>
      <c r="B61" s="824">
        <v>5.19</v>
      </c>
      <c r="C61" s="314"/>
      <c r="D61" s="314"/>
      <c r="E61" s="105"/>
      <c r="F61" s="105"/>
    </row>
    <row r="62" spans="1:6" ht="15" customHeight="1" x14ac:dyDescent="0.2">
      <c r="A62" s="823">
        <v>254.4</v>
      </c>
      <c r="B62" s="824">
        <v>6.54</v>
      </c>
      <c r="C62" s="314"/>
      <c r="D62" s="314"/>
      <c r="E62" s="105"/>
      <c r="F62" s="105"/>
    </row>
    <row r="63" spans="1:6" ht="15" customHeight="1" x14ac:dyDescent="0.2">
      <c r="A63" s="823">
        <v>254.3</v>
      </c>
      <c r="B63" s="824">
        <v>9.19</v>
      </c>
      <c r="C63" s="314"/>
      <c r="D63" s="314"/>
      <c r="E63" s="105"/>
      <c r="F63" s="105"/>
    </row>
    <row r="64" spans="1:6" ht="15" customHeight="1" x14ac:dyDescent="0.2">
      <c r="A64" s="823">
        <v>254.2</v>
      </c>
      <c r="B64" s="824">
        <v>8.74</v>
      </c>
      <c r="C64" s="314"/>
      <c r="D64" s="314"/>
      <c r="E64" s="105"/>
      <c r="F64" s="105"/>
    </row>
    <row r="65" spans="1:6" ht="15" customHeight="1" x14ac:dyDescent="0.2">
      <c r="A65" s="823">
        <v>254.1</v>
      </c>
      <c r="B65" s="824">
        <v>4.5999999999999996</v>
      </c>
      <c r="C65" s="314"/>
      <c r="D65" s="314"/>
      <c r="E65" s="105"/>
      <c r="F65" s="105"/>
    </row>
    <row r="66" spans="1:6" ht="15" customHeight="1" x14ac:dyDescent="0.2">
      <c r="A66" s="823">
        <v>254</v>
      </c>
      <c r="B66" s="824">
        <v>1.37</v>
      </c>
      <c r="C66" s="314"/>
      <c r="D66" s="314"/>
      <c r="E66" s="105"/>
      <c r="F66" s="105"/>
    </row>
    <row r="67" spans="1:6" ht="15" customHeight="1" x14ac:dyDescent="0.2">
      <c r="A67" s="823">
        <v>253.9</v>
      </c>
      <c r="B67" s="824">
        <v>3.58</v>
      </c>
      <c r="C67" s="314"/>
      <c r="D67" s="314"/>
      <c r="E67" s="105"/>
      <c r="F67" s="105"/>
    </row>
    <row r="68" spans="1:6" ht="15" customHeight="1" x14ac:dyDescent="0.2">
      <c r="A68" s="823">
        <v>253.8</v>
      </c>
      <c r="B68" s="824">
        <v>9.56</v>
      </c>
      <c r="C68" s="314"/>
      <c r="D68" s="314"/>
      <c r="E68" s="105"/>
      <c r="F68" s="105"/>
    </row>
    <row r="69" spans="1:6" ht="15" customHeight="1" x14ac:dyDescent="0.2">
      <c r="A69" s="823">
        <v>253.7</v>
      </c>
      <c r="B69" s="824">
        <v>14.68</v>
      </c>
      <c r="C69" s="314"/>
      <c r="D69" s="314"/>
      <c r="E69" s="105"/>
      <c r="F69" s="105"/>
    </row>
    <row r="70" spans="1:6" ht="15" customHeight="1" x14ac:dyDescent="0.2">
      <c r="A70" s="823">
        <v>253.6</v>
      </c>
      <c r="B70" s="824">
        <v>19.45</v>
      </c>
      <c r="C70" s="314"/>
      <c r="D70" s="314"/>
      <c r="E70" s="105"/>
      <c r="F70" s="105"/>
    </row>
    <row r="71" spans="1:6" ht="15" customHeight="1" x14ac:dyDescent="0.2">
      <c r="A71" s="823">
        <v>253.5</v>
      </c>
      <c r="B71" s="824">
        <v>18.02</v>
      </c>
      <c r="C71" s="314"/>
      <c r="D71" s="314"/>
      <c r="E71" s="105"/>
      <c r="F71" s="105"/>
    </row>
    <row r="72" spans="1:6" ht="15" customHeight="1" x14ac:dyDescent="0.2">
      <c r="A72" s="823">
        <v>253.4</v>
      </c>
      <c r="B72" s="824">
        <v>13.74</v>
      </c>
      <c r="C72" s="314"/>
      <c r="D72" s="314"/>
      <c r="E72" s="105"/>
      <c r="F72" s="105"/>
    </row>
    <row r="73" spans="1:6" ht="15" customHeight="1" x14ac:dyDescent="0.2">
      <c r="A73" s="823">
        <v>253.3</v>
      </c>
      <c r="B73" s="824">
        <v>1.37</v>
      </c>
      <c r="C73" s="314"/>
      <c r="D73" s="314"/>
      <c r="E73" s="105"/>
      <c r="F73" s="105"/>
    </row>
    <row r="74" spans="1:6" ht="15" customHeight="1" x14ac:dyDescent="0.2">
      <c r="A74" s="823">
        <v>253.2</v>
      </c>
      <c r="B74" s="824">
        <v>-2.34</v>
      </c>
      <c r="C74" s="314"/>
      <c r="D74" s="314"/>
      <c r="E74" s="105"/>
      <c r="F74" s="105"/>
    </row>
    <row r="75" spans="1:6" ht="15" customHeight="1" x14ac:dyDescent="0.2">
      <c r="A75" s="823">
        <v>253.1</v>
      </c>
      <c r="B75" s="824">
        <v>-16.350000000000001</v>
      </c>
      <c r="C75" s="314"/>
      <c r="D75" s="314"/>
      <c r="E75" s="105"/>
      <c r="F75" s="105"/>
    </row>
    <row r="76" spans="1:6" ht="15" customHeight="1" x14ac:dyDescent="0.2">
      <c r="A76" s="823">
        <v>253</v>
      </c>
      <c r="B76" s="824">
        <v>-21.74</v>
      </c>
      <c r="C76" s="314"/>
      <c r="D76" s="314"/>
      <c r="E76" s="105"/>
      <c r="F76" s="105"/>
    </row>
    <row r="77" spans="1:6" ht="15" customHeight="1" x14ac:dyDescent="0.2">
      <c r="A77" s="823">
        <v>252.9</v>
      </c>
      <c r="B77" s="824">
        <v>-31.24</v>
      </c>
      <c r="C77" s="314"/>
      <c r="D77" s="314"/>
      <c r="E77" s="105"/>
      <c r="F77" s="105"/>
    </row>
    <row r="78" spans="1:6" ht="15" customHeight="1" x14ac:dyDescent="0.2">
      <c r="A78" s="823">
        <v>252.8</v>
      </c>
      <c r="B78" s="824">
        <v>-37.65</v>
      </c>
      <c r="C78" s="314"/>
      <c r="D78" s="314"/>
      <c r="E78" s="105"/>
      <c r="F78" s="105"/>
    </row>
    <row r="79" spans="1:6" ht="15" customHeight="1" x14ac:dyDescent="0.2">
      <c r="A79" s="823">
        <v>252.7</v>
      </c>
      <c r="B79" s="824">
        <v>-43.32</v>
      </c>
      <c r="C79" s="314"/>
      <c r="D79" s="314"/>
      <c r="E79" s="105"/>
      <c r="F79" s="105"/>
    </row>
    <row r="80" spans="1:6" ht="15" customHeight="1" x14ac:dyDescent="0.2">
      <c r="A80" s="823">
        <v>252.6</v>
      </c>
      <c r="B80" s="824">
        <v>-47.02</v>
      </c>
      <c r="C80" s="314"/>
      <c r="D80" s="314"/>
      <c r="E80" s="105"/>
      <c r="F80" s="105"/>
    </row>
    <row r="81" spans="1:6" ht="15" customHeight="1" x14ac:dyDescent="0.2">
      <c r="A81" s="823">
        <v>252.5</v>
      </c>
      <c r="B81" s="824">
        <v>-40.98</v>
      </c>
      <c r="C81" s="314"/>
      <c r="D81" s="314"/>
      <c r="E81" s="105"/>
      <c r="F81" s="105"/>
    </row>
    <row r="82" spans="1:6" ht="15" customHeight="1" x14ac:dyDescent="0.2">
      <c r="A82" s="823">
        <v>252.4</v>
      </c>
      <c r="B82" s="824">
        <v>-31.28</v>
      </c>
      <c r="C82" s="314"/>
      <c r="D82" s="314"/>
      <c r="E82" s="105"/>
      <c r="F82" s="105"/>
    </row>
    <row r="83" spans="1:6" ht="15" customHeight="1" x14ac:dyDescent="0.2">
      <c r="A83" s="823">
        <v>252.3</v>
      </c>
      <c r="B83" s="824">
        <v>-20.53</v>
      </c>
      <c r="C83" s="314"/>
      <c r="D83" s="314"/>
      <c r="E83" s="105"/>
      <c r="F83" s="105"/>
    </row>
    <row r="84" spans="1:6" ht="15" customHeight="1" x14ac:dyDescent="0.2">
      <c r="A84" s="823">
        <v>252.2</v>
      </c>
      <c r="B84" s="824">
        <v>-12.25</v>
      </c>
      <c r="C84" s="314"/>
      <c r="D84" s="314"/>
      <c r="E84" s="105"/>
      <c r="F84" s="105"/>
    </row>
    <row r="85" spans="1:6" ht="15" customHeight="1" x14ac:dyDescent="0.2">
      <c r="A85" s="823">
        <v>252.1</v>
      </c>
      <c r="B85" s="824">
        <v>-12.91</v>
      </c>
      <c r="C85" s="314"/>
      <c r="D85" s="314"/>
      <c r="E85" s="105"/>
      <c r="F85" s="105"/>
    </row>
    <row r="86" spans="1:6" ht="15" customHeight="1" x14ac:dyDescent="0.2">
      <c r="A86" s="823">
        <v>252</v>
      </c>
      <c r="B86" s="824">
        <v>-20.41</v>
      </c>
      <c r="C86" s="314"/>
      <c r="D86" s="314"/>
      <c r="E86" s="105"/>
      <c r="F86" s="105"/>
    </row>
    <row r="87" spans="1:6" ht="15" customHeight="1" x14ac:dyDescent="0.2">
      <c r="A87" s="823">
        <v>251.9</v>
      </c>
      <c r="B87" s="824">
        <v>-26.63</v>
      </c>
      <c r="C87" s="314"/>
      <c r="D87" s="314"/>
      <c r="E87" s="105"/>
      <c r="F87" s="105"/>
    </row>
    <row r="88" spans="1:6" ht="15" customHeight="1" x14ac:dyDescent="0.2">
      <c r="A88" s="823">
        <v>251.8</v>
      </c>
      <c r="B88" s="824">
        <v>-27.35</v>
      </c>
      <c r="C88" s="314"/>
      <c r="D88" s="314"/>
      <c r="E88" s="105"/>
      <c r="F88" s="105"/>
    </row>
    <row r="89" spans="1:6" ht="15" customHeight="1" x14ac:dyDescent="0.2">
      <c r="A89" s="823">
        <v>251.7</v>
      </c>
      <c r="B89" s="824">
        <v>-26.47</v>
      </c>
      <c r="C89" s="314"/>
      <c r="D89" s="314"/>
      <c r="E89" s="105"/>
      <c r="F89" s="105"/>
    </row>
    <row r="90" spans="1:6" ht="15" customHeight="1" x14ac:dyDescent="0.2">
      <c r="A90" s="823">
        <v>251.6</v>
      </c>
      <c r="B90" s="824">
        <v>-31.5</v>
      </c>
      <c r="C90" s="314"/>
      <c r="D90" s="314"/>
      <c r="E90" s="105"/>
      <c r="F90" s="105"/>
    </row>
    <row r="91" spans="1:6" ht="15" customHeight="1" x14ac:dyDescent="0.2">
      <c r="A91" s="823">
        <v>251.5</v>
      </c>
      <c r="B91" s="824">
        <v>-38.21</v>
      </c>
      <c r="C91" s="314"/>
      <c r="D91" s="314"/>
      <c r="E91" s="105"/>
      <c r="F91" s="105"/>
    </row>
    <row r="92" spans="1:6" ht="15" customHeight="1" x14ac:dyDescent="0.2">
      <c r="A92" s="823">
        <v>251.4</v>
      </c>
      <c r="B92" s="824">
        <v>-40.71</v>
      </c>
      <c r="C92" s="314"/>
      <c r="D92" s="314"/>
      <c r="E92" s="105"/>
      <c r="F92" s="105"/>
    </row>
    <row r="93" spans="1:6" ht="15" customHeight="1" x14ac:dyDescent="0.2">
      <c r="A93" s="823">
        <v>251.3</v>
      </c>
      <c r="B93" s="824">
        <v>-38.72</v>
      </c>
      <c r="C93" s="314"/>
      <c r="D93" s="314"/>
      <c r="E93" s="105"/>
      <c r="F93" s="105"/>
    </row>
    <row r="94" spans="1:6" ht="15" customHeight="1" x14ac:dyDescent="0.2">
      <c r="A94" s="823">
        <v>251.2</v>
      </c>
      <c r="B94" s="824">
        <v>-37.24</v>
      </c>
      <c r="C94" s="314"/>
      <c r="D94" s="314"/>
      <c r="E94" s="105"/>
      <c r="F94" s="105"/>
    </row>
    <row r="95" spans="1:6" ht="15" customHeight="1" x14ac:dyDescent="0.2">
      <c r="A95" s="823">
        <v>251.1</v>
      </c>
      <c r="B95" s="824">
        <v>-42.09</v>
      </c>
      <c r="C95" s="314"/>
      <c r="D95" s="314"/>
      <c r="E95" s="105"/>
      <c r="F95" s="105"/>
    </row>
    <row r="96" spans="1:6" ht="15" customHeight="1" x14ac:dyDescent="0.2">
      <c r="A96" s="823">
        <v>251</v>
      </c>
      <c r="B96" s="824">
        <v>-45.9</v>
      </c>
      <c r="C96" s="314"/>
      <c r="D96" s="314"/>
      <c r="E96" s="105"/>
      <c r="F96" s="105"/>
    </row>
    <row r="97" spans="1:6" ht="15" customHeight="1" x14ac:dyDescent="0.2">
      <c r="A97" s="823">
        <v>250.9</v>
      </c>
      <c r="B97" s="824">
        <v>-56.09</v>
      </c>
      <c r="C97" s="314"/>
      <c r="D97" s="314"/>
      <c r="E97" s="105"/>
      <c r="F97" s="105"/>
    </row>
    <row r="98" spans="1:6" ht="15" customHeight="1" x14ac:dyDescent="0.2">
      <c r="A98" s="823">
        <v>250.8</v>
      </c>
      <c r="B98" s="824">
        <v>-73.66</v>
      </c>
      <c r="C98" s="314"/>
      <c r="D98" s="314"/>
      <c r="E98" s="105"/>
      <c r="F98" s="105"/>
    </row>
    <row r="99" spans="1:6" ht="15" customHeight="1" x14ac:dyDescent="0.2">
      <c r="A99" s="823">
        <v>250.7</v>
      </c>
      <c r="B99" s="824">
        <v>-80.45</v>
      </c>
      <c r="C99" s="314"/>
      <c r="D99" s="314"/>
      <c r="E99" s="105"/>
      <c r="F99" s="105"/>
    </row>
    <row r="100" spans="1:6" ht="15" customHeight="1" x14ac:dyDescent="0.2">
      <c r="A100" s="823">
        <v>250.6</v>
      </c>
      <c r="B100" s="824">
        <v>-81.19</v>
      </c>
      <c r="C100" s="314"/>
      <c r="D100" s="314"/>
      <c r="E100" s="105"/>
      <c r="F100" s="105"/>
    </row>
    <row r="101" spans="1:6" ht="15" customHeight="1" x14ac:dyDescent="0.2">
      <c r="A101" s="823">
        <v>250.5</v>
      </c>
      <c r="B101" s="824">
        <v>-91.87</v>
      </c>
      <c r="C101" s="314"/>
      <c r="D101" s="314"/>
      <c r="E101" s="105"/>
      <c r="F101" s="105"/>
    </row>
    <row r="102" spans="1:6" ht="15" customHeight="1" x14ac:dyDescent="0.2">
      <c r="A102" s="823">
        <v>250.4</v>
      </c>
      <c r="B102" s="824">
        <v>-101.27</v>
      </c>
      <c r="C102" s="314"/>
      <c r="D102" s="314"/>
      <c r="E102" s="105"/>
      <c r="F102" s="105"/>
    </row>
    <row r="103" spans="1:6" ht="15" customHeight="1" x14ac:dyDescent="0.2">
      <c r="A103" s="823">
        <v>250.3</v>
      </c>
      <c r="B103" s="824">
        <v>-101.2</v>
      </c>
      <c r="C103" s="314"/>
      <c r="D103" s="314"/>
      <c r="E103" s="105"/>
      <c r="F103" s="105"/>
    </row>
    <row r="104" spans="1:6" ht="15" customHeight="1" x14ac:dyDescent="0.2">
      <c r="A104" s="823">
        <v>250.2</v>
      </c>
      <c r="B104" s="824">
        <v>-99.37</v>
      </c>
      <c r="C104" s="314"/>
      <c r="D104" s="314"/>
      <c r="E104" s="105"/>
      <c r="F104" s="105"/>
    </row>
    <row r="105" spans="1:6" ht="15" customHeight="1" x14ac:dyDescent="0.2">
      <c r="A105" s="823">
        <v>250.1</v>
      </c>
      <c r="B105" s="824">
        <v>-98.99</v>
      </c>
      <c r="C105" s="314"/>
      <c r="D105" s="314"/>
      <c r="E105" s="105"/>
      <c r="F105" s="105"/>
    </row>
    <row r="106" spans="1:6" ht="15" customHeight="1" x14ac:dyDescent="0.2">
      <c r="A106" s="823">
        <v>250</v>
      </c>
      <c r="B106" s="824">
        <v>-95.22</v>
      </c>
      <c r="C106" s="314"/>
      <c r="D106" s="314"/>
      <c r="E106" s="105"/>
      <c r="F106" s="105"/>
    </row>
    <row r="107" spans="1:6" ht="15" customHeight="1" x14ac:dyDescent="0.2">
      <c r="A107" s="823">
        <v>249.9</v>
      </c>
      <c r="B107" s="824">
        <v>-92.69</v>
      </c>
      <c r="C107" s="314"/>
      <c r="D107" s="314"/>
      <c r="E107" s="105"/>
      <c r="F107" s="105"/>
    </row>
    <row r="108" spans="1:6" ht="15" customHeight="1" x14ac:dyDescent="0.2">
      <c r="A108" s="823">
        <v>249.8</v>
      </c>
      <c r="B108" s="824">
        <v>-91.87</v>
      </c>
      <c r="C108" s="314"/>
      <c r="D108" s="314"/>
      <c r="E108" s="105"/>
      <c r="F108" s="105"/>
    </row>
    <row r="109" spans="1:6" ht="15" customHeight="1" x14ac:dyDescent="0.2">
      <c r="A109" s="823">
        <v>249.7</v>
      </c>
      <c r="B109" s="824">
        <v>-98.01</v>
      </c>
      <c r="C109" s="314"/>
      <c r="D109" s="314"/>
      <c r="E109" s="105"/>
      <c r="F109" s="105"/>
    </row>
    <row r="110" spans="1:6" ht="15" customHeight="1" x14ac:dyDescent="0.2">
      <c r="A110" s="823">
        <v>249.6</v>
      </c>
      <c r="B110" s="824">
        <v>-98.8</v>
      </c>
      <c r="C110" s="314"/>
      <c r="D110" s="314"/>
      <c r="E110" s="105"/>
      <c r="F110" s="105"/>
    </row>
    <row r="111" spans="1:6" ht="15" customHeight="1" x14ac:dyDescent="0.2">
      <c r="A111" s="823">
        <v>249.5</v>
      </c>
      <c r="B111" s="824">
        <v>-101.43</v>
      </c>
      <c r="C111" s="314"/>
      <c r="D111" s="314"/>
      <c r="E111" s="105"/>
      <c r="F111" s="105"/>
    </row>
    <row r="112" spans="1:6" ht="15" customHeight="1" x14ac:dyDescent="0.2">
      <c r="A112" s="823">
        <v>249.4</v>
      </c>
      <c r="B112" s="824">
        <v>-101.29</v>
      </c>
      <c r="C112" s="314"/>
      <c r="D112" s="314"/>
      <c r="E112" s="105"/>
      <c r="F112" s="105"/>
    </row>
    <row r="113" spans="1:6" ht="15" customHeight="1" x14ac:dyDescent="0.2">
      <c r="A113" s="823">
        <v>249.3</v>
      </c>
      <c r="B113" s="824">
        <v>-106.58</v>
      </c>
      <c r="C113" s="314"/>
      <c r="D113" s="314"/>
      <c r="E113" s="105"/>
      <c r="F113" s="105"/>
    </row>
    <row r="114" spans="1:6" ht="15" customHeight="1" x14ac:dyDescent="0.2">
      <c r="A114" s="823">
        <v>249.2</v>
      </c>
      <c r="B114" s="824">
        <v>-108.93</v>
      </c>
      <c r="C114" s="314"/>
      <c r="D114" s="314"/>
      <c r="E114" s="105"/>
      <c r="F114" s="105"/>
    </row>
    <row r="115" spans="1:6" ht="15" customHeight="1" x14ac:dyDescent="0.2">
      <c r="A115" s="823">
        <v>249.1</v>
      </c>
      <c r="B115" s="824">
        <v>-118.36</v>
      </c>
      <c r="C115" s="314"/>
      <c r="D115" s="314"/>
      <c r="E115" s="105"/>
      <c r="F115" s="105"/>
    </row>
    <row r="116" spans="1:6" ht="15" customHeight="1" x14ac:dyDescent="0.2">
      <c r="A116" s="823">
        <v>249</v>
      </c>
      <c r="B116" s="824">
        <v>-132.97999999999999</v>
      </c>
      <c r="C116" s="314"/>
      <c r="D116" s="314"/>
      <c r="E116" s="105"/>
      <c r="F116" s="105"/>
    </row>
    <row r="117" spans="1:6" ht="15" customHeight="1" x14ac:dyDescent="0.2">
      <c r="A117" s="823">
        <v>248.9</v>
      </c>
      <c r="B117" s="824">
        <v>-141.38999999999999</v>
      </c>
      <c r="C117" s="314"/>
      <c r="D117" s="314"/>
      <c r="E117" s="105"/>
      <c r="F117" s="105"/>
    </row>
    <row r="118" spans="1:6" ht="15" customHeight="1" x14ac:dyDescent="0.2">
      <c r="A118" s="823">
        <v>248.8</v>
      </c>
      <c r="B118" s="824">
        <v>-145.57</v>
      </c>
      <c r="C118" s="314"/>
      <c r="D118" s="314"/>
      <c r="E118" s="105"/>
      <c r="F118" s="105"/>
    </row>
    <row r="119" spans="1:6" ht="15" customHeight="1" x14ac:dyDescent="0.2">
      <c r="A119" s="823">
        <v>248.7</v>
      </c>
      <c r="B119" s="824">
        <v>-139.69999999999999</v>
      </c>
      <c r="C119" s="314"/>
      <c r="D119" s="314"/>
      <c r="E119" s="105"/>
      <c r="F119" s="105"/>
    </row>
    <row r="120" spans="1:6" ht="15" customHeight="1" x14ac:dyDescent="0.2">
      <c r="A120" s="823">
        <v>248.6</v>
      </c>
      <c r="B120" s="824">
        <v>-140.93</v>
      </c>
      <c r="C120" s="314"/>
      <c r="D120" s="314"/>
      <c r="E120" s="105"/>
      <c r="F120" s="105"/>
    </row>
    <row r="121" spans="1:6" ht="15" customHeight="1" x14ac:dyDescent="0.2">
      <c r="A121" s="823">
        <v>248.5</v>
      </c>
      <c r="B121" s="824">
        <v>-136.32</v>
      </c>
      <c r="C121" s="314"/>
      <c r="D121" s="314"/>
      <c r="E121" s="105"/>
      <c r="F121" s="105"/>
    </row>
    <row r="122" spans="1:6" ht="15" customHeight="1" x14ac:dyDescent="0.2">
      <c r="A122" s="823">
        <v>248.4</v>
      </c>
      <c r="B122" s="824">
        <v>-130.06</v>
      </c>
      <c r="C122" s="314"/>
      <c r="D122" s="314"/>
      <c r="E122" s="105"/>
      <c r="F122" s="105"/>
    </row>
    <row r="123" spans="1:6" ht="15" customHeight="1" x14ac:dyDescent="0.2">
      <c r="A123" s="823">
        <v>248.3</v>
      </c>
      <c r="B123" s="824">
        <v>-122.36</v>
      </c>
      <c r="C123" s="314"/>
      <c r="D123" s="314"/>
      <c r="E123" s="105"/>
      <c r="F123" s="105"/>
    </row>
    <row r="124" spans="1:6" ht="15" customHeight="1" x14ac:dyDescent="0.2">
      <c r="A124" s="823">
        <v>248.2</v>
      </c>
      <c r="B124" s="824">
        <v>-110.87</v>
      </c>
      <c r="C124" s="314"/>
      <c r="D124" s="314"/>
      <c r="E124" s="105"/>
      <c r="F124" s="105"/>
    </row>
    <row r="125" spans="1:6" ht="15" customHeight="1" x14ac:dyDescent="0.2">
      <c r="A125" s="823">
        <v>248.1</v>
      </c>
      <c r="B125" s="824">
        <v>-109.42</v>
      </c>
      <c r="C125" s="314"/>
      <c r="D125" s="314"/>
      <c r="E125" s="105"/>
      <c r="F125" s="105"/>
    </row>
    <row r="126" spans="1:6" ht="15" customHeight="1" x14ac:dyDescent="0.2">
      <c r="A126" s="823">
        <v>248</v>
      </c>
      <c r="B126" s="824">
        <v>-122.61</v>
      </c>
      <c r="C126" s="314"/>
      <c r="D126" s="314"/>
      <c r="E126" s="105"/>
      <c r="F126" s="105"/>
    </row>
    <row r="127" spans="1:6" ht="15" customHeight="1" x14ac:dyDescent="0.2">
      <c r="A127" s="823">
        <v>247.9</v>
      </c>
      <c r="B127" s="824">
        <v>-126.47</v>
      </c>
      <c r="C127" s="314"/>
      <c r="D127" s="314"/>
      <c r="E127" s="105"/>
      <c r="F127" s="105"/>
    </row>
    <row r="128" spans="1:6" ht="15" customHeight="1" x14ac:dyDescent="0.2">
      <c r="A128" s="823">
        <v>247.8</v>
      </c>
      <c r="B128" s="824">
        <v>-137.63999999999999</v>
      </c>
      <c r="C128" s="314"/>
      <c r="D128" s="314"/>
      <c r="E128" s="105"/>
      <c r="F128" s="105"/>
    </row>
    <row r="129" spans="1:6" ht="15" customHeight="1" x14ac:dyDescent="0.2">
      <c r="A129" s="823">
        <v>247.7</v>
      </c>
      <c r="B129" s="824">
        <v>-161.76</v>
      </c>
      <c r="C129" s="314"/>
      <c r="D129" s="314"/>
      <c r="E129" s="105"/>
      <c r="F129" s="105"/>
    </row>
    <row r="130" spans="1:6" ht="15" customHeight="1" x14ac:dyDescent="0.2">
      <c r="A130" s="823">
        <v>247.6</v>
      </c>
      <c r="B130" s="824">
        <v>-181.07</v>
      </c>
      <c r="C130" s="314"/>
      <c r="D130" s="314"/>
      <c r="E130" s="105"/>
      <c r="F130" s="105"/>
    </row>
    <row r="131" spans="1:6" ht="15" customHeight="1" x14ac:dyDescent="0.2">
      <c r="A131" s="823">
        <v>247.5</v>
      </c>
      <c r="B131" s="824">
        <v>-185.61</v>
      </c>
      <c r="C131" s="314"/>
      <c r="D131" s="314"/>
      <c r="E131" s="105"/>
      <c r="F131" s="105"/>
    </row>
    <row r="132" spans="1:6" ht="15" customHeight="1" x14ac:dyDescent="0.2">
      <c r="A132" s="823">
        <v>247.4</v>
      </c>
      <c r="B132" s="824">
        <v>-202.44</v>
      </c>
      <c r="C132" s="314"/>
      <c r="D132" s="314"/>
      <c r="E132" s="105"/>
      <c r="F132" s="105"/>
    </row>
    <row r="133" spans="1:6" ht="15" customHeight="1" x14ac:dyDescent="0.2">
      <c r="A133" s="823">
        <v>247.3</v>
      </c>
      <c r="B133" s="824">
        <v>-215.98</v>
      </c>
      <c r="C133" s="314"/>
      <c r="D133" s="314"/>
      <c r="E133" s="105"/>
      <c r="F133" s="105"/>
    </row>
    <row r="134" spans="1:6" ht="15" customHeight="1" x14ac:dyDescent="0.2">
      <c r="A134" s="823">
        <v>247.2</v>
      </c>
      <c r="B134" s="824">
        <v>-231.53</v>
      </c>
      <c r="C134" s="314"/>
      <c r="D134" s="314"/>
      <c r="E134" s="105"/>
      <c r="F134" s="105"/>
    </row>
    <row r="135" spans="1:6" ht="15" customHeight="1" x14ac:dyDescent="0.2">
      <c r="A135" s="823">
        <v>247.1</v>
      </c>
      <c r="B135" s="824">
        <v>-237.6</v>
      </c>
      <c r="C135" s="314"/>
      <c r="D135" s="314"/>
      <c r="E135" s="105"/>
      <c r="F135" s="105"/>
    </row>
    <row r="136" spans="1:6" ht="15" customHeight="1" x14ac:dyDescent="0.2">
      <c r="A136" s="823">
        <v>247</v>
      </c>
      <c r="B136" s="824">
        <v>-255</v>
      </c>
      <c r="C136" s="314"/>
      <c r="D136" s="314"/>
      <c r="E136" s="105"/>
      <c r="F136" s="105"/>
    </row>
    <row r="137" spans="1:6" ht="15" customHeight="1" x14ac:dyDescent="0.2">
      <c r="A137" s="823">
        <v>246.9</v>
      </c>
      <c r="B137" s="824">
        <v>-266.49</v>
      </c>
      <c r="C137" s="314"/>
      <c r="D137" s="314"/>
      <c r="E137" s="105"/>
      <c r="F137" s="105"/>
    </row>
    <row r="138" spans="1:6" ht="15" customHeight="1" x14ac:dyDescent="0.2">
      <c r="A138" s="823">
        <v>246.8</v>
      </c>
      <c r="B138" s="824">
        <v>-270.49</v>
      </c>
      <c r="C138" s="314"/>
      <c r="D138" s="314"/>
      <c r="E138" s="105"/>
      <c r="F138" s="105"/>
    </row>
    <row r="139" spans="1:6" ht="15" customHeight="1" x14ac:dyDescent="0.2">
      <c r="A139" s="823">
        <v>246.7</v>
      </c>
      <c r="B139" s="824">
        <v>-283.19</v>
      </c>
      <c r="C139" s="314"/>
      <c r="D139" s="314"/>
      <c r="E139" s="105"/>
      <c r="F139" s="105"/>
    </row>
    <row r="140" spans="1:6" ht="15" customHeight="1" x14ac:dyDescent="0.2">
      <c r="A140" s="823">
        <v>246.6</v>
      </c>
      <c r="B140" s="824">
        <v>-289.75</v>
      </c>
      <c r="C140" s="314"/>
      <c r="D140" s="314"/>
      <c r="E140" s="105"/>
      <c r="F140" s="105"/>
    </row>
    <row r="141" spans="1:6" ht="15" customHeight="1" x14ac:dyDescent="0.2">
      <c r="A141" s="823">
        <v>246.5</v>
      </c>
      <c r="B141" s="824">
        <v>-293.7</v>
      </c>
      <c r="C141" s="314"/>
      <c r="D141" s="314"/>
      <c r="E141" s="105"/>
      <c r="F141" s="105"/>
    </row>
    <row r="142" spans="1:6" ht="15" customHeight="1" x14ac:dyDescent="0.2">
      <c r="A142" s="823">
        <v>246.4</v>
      </c>
      <c r="B142" s="824">
        <v>-299.39999999999998</v>
      </c>
      <c r="C142" s="314"/>
      <c r="D142" s="314"/>
      <c r="E142" s="105"/>
      <c r="F142" s="105"/>
    </row>
    <row r="143" spans="1:6" ht="15" customHeight="1" x14ac:dyDescent="0.2">
      <c r="A143" s="823">
        <v>246.3</v>
      </c>
      <c r="B143" s="824">
        <v>-309.89</v>
      </c>
      <c r="C143" s="314"/>
      <c r="D143" s="314"/>
      <c r="E143" s="105"/>
      <c r="F143" s="105"/>
    </row>
    <row r="144" spans="1:6" ht="15" customHeight="1" x14ac:dyDescent="0.2">
      <c r="A144" s="823">
        <v>246.2</v>
      </c>
      <c r="B144" s="824">
        <v>-313.08999999999997</v>
      </c>
      <c r="C144" s="314"/>
      <c r="D144" s="314"/>
      <c r="E144" s="105"/>
      <c r="F144" s="105"/>
    </row>
    <row r="145" spans="1:6" ht="15" customHeight="1" x14ac:dyDescent="0.2">
      <c r="A145" s="823">
        <v>246.1</v>
      </c>
      <c r="B145" s="824">
        <v>-316.45999999999998</v>
      </c>
      <c r="C145" s="314"/>
      <c r="D145" s="314"/>
      <c r="E145" s="105"/>
      <c r="F145" s="105"/>
    </row>
    <row r="146" spans="1:6" ht="15" customHeight="1" x14ac:dyDescent="0.2">
      <c r="A146" s="823">
        <v>246</v>
      </c>
      <c r="B146" s="824">
        <v>-323.89999999999998</v>
      </c>
      <c r="C146" s="314"/>
      <c r="D146" s="314"/>
      <c r="E146" s="105"/>
      <c r="F146" s="105"/>
    </row>
    <row r="147" spans="1:6" ht="15" customHeight="1" x14ac:dyDescent="0.2">
      <c r="A147" s="823">
        <v>245.9</v>
      </c>
      <c r="B147" s="824">
        <v>-326.79000000000002</v>
      </c>
      <c r="C147" s="314"/>
      <c r="D147" s="314"/>
      <c r="E147" s="314"/>
      <c r="F147" s="314"/>
    </row>
    <row r="148" spans="1:6" ht="15" customHeight="1" x14ac:dyDescent="0.2">
      <c r="A148" s="823">
        <v>245.8</v>
      </c>
      <c r="B148" s="824">
        <v>-345.84</v>
      </c>
      <c r="C148" s="314"/>
      <c r="D148" s="314"/>
      <c r="E148" s="314"/>
      <c r="F148" s="314"/>
    </row>
    <row r="149" spans="1:6" ht="15" customHeight="1" x14ac:dyDescent="0.2">
      <c r="A149" s="823">
        <v>245.7</v>
      </c>
      <c r="B149" s="824">
        <v>-355.74</v>
      </c>
      <c r="C149" s="314"/>
      <c r="D149" s="314"/>
      <c r="E149" s="314"/>
      <c r="F149" s="314"/>
    </row>
    <row r="150" spans="1:6" ht="15" customHeight="1" x14ac:dyDescent="0.2">
      <c r="A150" s="823">
        <v>245.6</v>
      </c>
      <c r="B150" s="824">
        <v>-358.01</v>
      </c>
      <c r="C150" s="314"/>
      <c r="D150" s="314"/>
      <c r="E150" s="314"/>
      <c r="F150" s="314"/>
    </row>
    <row r="151" spans="1:6" ht="15" customHeight="1" x14ac:dyDescent="0.2">
      <c r="A151" s="823">
        <v>245.5</v>
      </c>
      <c r="B151" s="824">
        <v>-369.68</v>
      </c>
      <c r="C151" s="314"/>
      <c r="D151" s="314"/>
      <c r="E151" s="314"/>
      <c r="F151" s="314"/>
    </row>
    <row r="152" spans="1:6" ht="15" customHeight="1" x14ac:dyDescent="0.2">
      <c r="A152" s="823">
        <v>245.4</v>
      </c>
      <c r="B152" s="824">
        <v>-391.6</v>
      </c>
      <c r="C152" s="314"/>
      <c r="D152" s="314"/>
      <c r="E152" s="314"/>
      <c r="F152" s="314"/>
    </row>
    <row r="153" spans="1:6" ht="15" customHeight="1" x14ac:dyDescent="0.2">
      <c r="A153" s="823">
        <v>245.3</v>
      </c>
      <c r="B153" s="824">
        <v>-423.03</v>
      </c>
      <c r="C153" s="314"/>
      <c r="D153" s="314"/>
      <c r="E153" s="314"/>
      <c r="F153" s="314"/>
    </row>
    <row r="154" spans="1:6" ht="15" customHeight="1" x14ac:dyDescent="0.2">
      <c r="A154" s="823">
        <v>245.2</v>
      </c>
      <c r="B154" s="824">
        <v>-441.56</v>
      </c>
      <c r="C154" s="314"/>
      <c r="D154" s="314"/>
      <c r="E154" s="314"/>
      <c r="F154" s="314"/>
    </row>
    <row r="155" spans="1:6" ht="15" customHeight="1" x14ac:dyDescent="0.2">
      <c r="A155" s="823">
        <v>245.1</v>
      </c>
      <c r="B155" s="824">
        <v>-459.23</v>
      </c>
      <c r="C155" s="314"/>
      <c r="D155" s="314"/>
      <c r="E155" s="314"/>
      <c r="F155" s="314"/>
    </row>
    <row r="156" spans="1:6" ht="15" customHeight="1" x14ac:dyDescent="0.2">
      <c r="A156" s="823">
        <v>245</v>
      </c>
      <c r="B156" s="824">
        <v>-480.64</v>
      </c>
      <c r="C156" s="314"/>
      <c r="D156" s="314"/>
      <c r="E156" s="314"/>
      <c r="F156" s="314"/>
    </row>
    <row r="157" spans="1:6" ht="15" customHeight="1" x14ac:dyDescent="0.2">
      <c r="A157" s="823">
        <v>244.9</v>
      </c>
      <c r="B157" s="824">
        <v>-493.05</v>
      </c>
      <c r="C157" s="314"/>
      <c r="D157" s="314"/>
      <c r="E157" s="314"/>
      <c r="F157" s="314"/>
    </row>
    <row r="158" spans="1:6" ht="15" customHeight="1" x14ac:dyDescent="0.2">
      <c r="A158" s="823">
        <v>244.8</v>
      </c>
      <c r="B158" s="824">
        <v>-515.64</v>
      </c>
      <c r="C158" s="314"/>
      <c r="D158" s="314"/>
      <c r="E158" s="314"/>
      <c r="F158" s="314"/>
    </row>
    <row r="159" spans="1:6" ht="15" customHeight="1" x14ac:dyDescent="0.2">
      <c r="A159" s="823">
        <v>244.7</v>
      </c>
      <c r="B159" s="824">
        <v>-535.15</v>
      </c>
      <c r="C159" s="314"/>
      <c r="D159" s="314"/>
      <c r="E159" s="314"/>
      <c r="F159" s="314"/>
    </row>
    <row r="160" spans="1:6" ht="15" customHeight="1" x14ac:dyDescent="0.2">
      <c r="A160" s="823">
        <v>244.6</v>
      </c>
      <c r="B160" s="824">
        <v>-540.02</v>
      </c>
      <c r="C160" s="314"/>
      <c r="D160" s="314"/>
      <c r="E160" s="314"/>
      <c r="F160" s="314"/>
    </row>
    <row r="161" spans="1:6" ht="15" customHeight="1" x14ac:dyDescent="0.2">
      <c r="A161" s="823">
        <v>244.5</v>
      </c>
      <c r="B161" s="824">
        <v>-545.38</v>
      </c>
      <c r="C161" s="314"/>
      <c r="D161" s="314"/>
      <c r="E161" s="314"/>
      <c r="F161" s="314"/>
    </row>
    <row r="162" spans="1:6" ht="15" customHeight="1" x14ac:dyDescent="0.2">
      <c r="A162" s="823">
        <v>244.4</v>
      </c>
      <c r="B162" s="824">
        <v>-548.89</v>
      </c>
      <c r="C162" s="314"/>
      <c r="D162" s="314"/>
      <c r="E162" s="314"/>
      <c r="F162" s="314"/>
    </row>
    <row r="163" spans="1:6" ht="15" customHeight="1" x14ac:dyDescent="0.2">
      <c r="A163" s="823">
        <v>244.3</v>
      </c>
      <c r="B163" s="824">
        <v>-560.48</v>
      </c>
      <c r="C163" s="314"/>
      <c r="D163" s="314"/>
      <c r="E163" s="314"/>
      <c r="F163" s="314"/>
    </row>
    <row r="164" spans="1:6" ht="15" customHeight="1" x14ac:dyDescent="0.2">
      <c r="A164" s="823">
        <v>244.2</v>
      </c>
      <c r="B164" s="824">
        <v>-575.44000000000005</v>
      </c>
      <c r="C164" s="314"/>
      <c r="D164" s="314"/>
      <c r="E164" s="314"/>
      <c r="F164" s="314"/>
    </row>
    <row r="165" spans="1:6" ht="15" customHeight="1" x14ac:dyDescent="0.2">
      <c r="A165" s="823">
        <v>244.1</v>
      </c>
      <c r="B165" s="824">
        <v>-587.85</v>
      </c>
      <c r="C165" s="314"/>
      <c r="D165" s="314"/>
      <c r="E165" s="314"/>
      <c r="F165" s="314"/>
    </row>
    <row r="166" spans="1:6" ht="15" customHeight="1" x14ac:dyDescent="0.2">
      <c r="A166" s="823">
        <v>244</v>
      </c>
      <c r="B166" s="824">
        <v>-610.78</v>
      </c>
      <c r="C166" s="314"/>
      <c r="D166" s="314"/>
      <c r="E166" s="314"/>
      <c r="F166" s="314"/>
    </row>
    <row r="167" spans="1:6" ht="15" customHeight="1" x14ac:dyDescent="0.2">
      <c r="A167" s="823">
        <v>243.9</v>
      </c>
      <c r="B167" s="824">
        <v>-625.53</v>
      </c>
      <c r="C167" s="314"/>
      <c r="D167" s="314"/>
      <c r="E167" s="314"/>
      <c r="F167" s="314"/>
    </row>
    <row r="168" spans="1:6" ht="15" customHeight="1" x14ac:dyDescent="0.2">
      <c r="A168" s="823">
        <v>243.8</v>
      </c>
      <c r="B168" s="824">
        <v>-640.97</v>
      </c>
      <c r="C168" s="314"/>
      <c r="D168" s="314"/>
      <c r="E168" s="314"/>
      <c r="F168" s="314"/>
    </row>
    <row r="169" spans="1:6" ht="15" customHeight="1" x14ac:dyDescent="0.2">
      <c r="A169" s="823">
        <v>243.7</v>
      </c>
      <c r="B169" s="824">
        <v>-650.38</v>
      </c>
      <c r="C169" s="314"/>
      <c r="D169" s="314"/>
      <c r="E169" s="314"/>
      <c r="F169" s="314"/>
    </row>
    <row r="170" spans="1:6" ht="15" customHeight="1" x14ac:dyDescent="0.2">
      <c r="A170" s="823">
        <v>243.6</v>
      </c>
      <c r="B170" s="824">
        <v>-668.93</v>
      </c>
      <c r="C170" s="314"/>
      <c r="D170" s="314"/>
      <c r="E170" s="314"/>
      <c r="F170" s="314"/>
    </row>
    <row r="171" spans="1:6" ht="15" customHeight="1" x14ac:dyDescent="0.2">
      <c r="A171" s="823">
        <v>243.5</v>
      </c>
      <c r="B171" s="824">
        <v>-690.07</v>
      </c>
      <c r="C171" s="314"/>
      <c r="D171" s="314"/>
      <c r="E171" s="314"/>
      <c r="F171" s="314"/>
    </row>
    <row r="172" spans="1:6" ht="15" customHeight="1" x14ac:dyDescent="0.2">
      <c r="A172" s="823">
        <v>243.4</v>
      </c>
      <c r="B172" s="824">
        <v>-712.43</v>
      </c>
      <c r="C172" s="314"/>
      <c r="D172" s="314"/>
      <c r="E172" s="314"/>
      <c r="F172" s="314"/>
    </row>
    <row r="173" spans="1:6" ht="15" customHeight="1" x14ac:dyDescent="0.2">
      <c r="A173" s="823">
        <v>243.3</v>
      </c>
      <c r="B173" s="824">
        <v>-736.01</v>
      </c>
      <c r="C173" s="314"/>
      <c r="D173" s="314"/>
      <c r="E173" s="314"/>
      <c r="F173" s="314"/>
    </row>
    <row r="174" spans="1:6" ht="15" customHeight="1" x14ac:dyDescent="0.2">
      <c r="A174" s="823">
        <v>243.2</v>
      </c>
      <c r="B174" s="824">
        <v>-762.73</v>
      </c>
      <c r="C174" s="314"/>
      <c r="D174" s="314"/>
      <c r="E174" s="314"/>
      <c r="F174" s="314"/>
    </row>
    <row r="175" spans="1:6" ht="15" customHeight="1" x14ac:dyDescent="0.2">
      <c r="A175" s="823">
        <v>243.1</v>
      </c>
      <c r="B175" s="824">
        <v>-789.48</v>
      </c>
      <c r="C175" s="314"/>
      <c r="D175" s="314"/>
      <c r="E175" s="314"/>
      <c r="F175" s="314"/>
    </row>
    <row r="176" spans="1:6" ht="15" customHeight="1" x14ac:dyDescent="0.2">
      <c r="A176" s="823">
        <v>243</v>
      </c>
      <c r="B176" s="824">
        <v>-812.09</v>
      </c>
      <c r="C176" s="314"/>
      <c r="D176" s="314"/>
      <c r="E176" s="314"/>
      <c r="F176" s="314"/>
    </row>
    <row r="177" spans="1:6" ht="15" customHeight="1" x14ac:dyDescent="0.2">
      <c r="A177" s="823">
        <v>242.9</v>
      </c>
      <c r="B177" s="824">
        <v>-851.74</v>
      </c>
      <c r="C177" s="314"/>
      <c r="D177" s="314"/>
      <c r="E177" s="314"/>
      <c r="F177" s="314"/>
    </row>
    <row r="178" spans="1:6" ht="15" customHeight="1" x14ac:dyDescent="0.2">
      <c r="A178" s="823">
        <v>242.8</v>
      </c>
      <c r="B178" s="824">
        <v>-874.9</v>
      </c>
      <c r="C178" s="314"/>
      <c r="D178" s="314"/>
      <c r="E178" s="314"/>
      <c r="F178" s="314"/>
    </row>
    <row r="179" spans="1:6" ht="15" customHeight="1" x14ac:dyDescent="0.2">
      <c r="A179" s="823">
        <v>242.7</v>
      </c>
      <c r="B179" s="824">
        <v>-898.13</v>
      </c>
      <c r="C179" s="314"/>
      <c r="D179" s="314"/>
      <c r="E179" s="314"/>
      <c r="F179" s="314"/>
    </row>
    <row r="180" spans="1:6" ht="15" customHeight="1" x14ac:dyDescent="0.2">
      <c r="A180" s="823">
        <v>242.6</v>
      </c>
      <c r="B180" s="824">
        <v>-927.93</v>
      </c>
      <c r="C180" s="314"/>
      <c r="D180" s="314"/>
      <c r="E180" s="314"/>
      <c r="F180" s="314"/>
    </row>
    <row r="181" spans="1:6" ht="15" customHeight="1" x14ac:dyDescent="0.2">
      <c r="A181" s="823">
        <v>242.5</v>
      </c>
      <c r="B181" s="824">
        <v>-949.38</v>
      </c>
      <c r="C181" s="314"/>
      <c r="D181" s="314"/>
      <c r="E181" s="314"/>
      <c r="F181" s="314"/>
    </row>
    <row r="182" spans="1:6" ht="15" customHeight="1" x14ac:dyDescent="0.2">
      <c r="A182" s="823">
        <v>242.4</v>
      </c>
      <c r="B182" s="824">
        <v>-967.46</v>
      </c>
      <c r="C182" s="314"/>
      <c r="D182" s="314"/>
      <c r="E182" s="314"/>
      <c r="F182" s="314"/>
    </row>
    <row r="183" spans="1:6" ht="15" customHeight="1" x14ac:dyDescent="0.2">
      <c r="A183" s="823">
        <v>242.3</v>
      </c>
      <c r="B183" s="824">
        <v>-981.27</v>
      </c>
      <c r="C183" s="314"/>
      <c r="D183" s="314"/>
      <c r="E183" s="314"/>
      <c r="F183" s="314"/>
    </row>
    <row r="184" spans="1:6" ht="15" customHeight="1" x14ac:dyDescent="0.2">
      <c r="A184" s="823">
        <v>242.2</v>
      </c>
      <c r="B184" s="824">
        <v>-996.69</v>
      </c>
      <c r="C184" s="314"/>
      <c r="D184" s="314"/>
      <c r="E184" s="314"/>
      <c r="F184" s="314"/>
    </row>
    <row r="185" spans="1:6" ht="15" customHeight="1" x14ac:dyDescent="0.2">
      <c r="A185" s="823">
        <v>242.1</v>
      </c>
      <c r="B185" s="824">
        <v>-1019.03</v>
      </c>
      <c r="C185" s="314"/>
      <c r="D185" s="314"/>
      <c r="E185" s="314"/>
      <c r="F185" s="314"/>
    </row>
    <row r="186" spans="1:6" ht="15" customHeight="1" x14ac:dyDescent="0.2">
      <c r="A186" s="823">
        <v>242</v>
      </c>
      <c r="B186" s="824">
        <v>-1050.06</v>
      </c>
      <c r="C186" s="314"/>
      <c r="D186" s="314"/>
      <c r="E186" s="314"/>
      <c r="F186" s="314"/>
    </row>
    <row r="187" spans="1:6" ht="15" customHeight="1" x14ac:dyDescent="0.2">
      <c r="A187" s="823">
        <v>241.9</v>
      </c>
      <c r="B187" s="824">
        <v>-1085.44</v>
      </c>
      <c r="C187" s="314"/>
      <c r="D187" s="314"/>
      <c r="E187" s="314"/>
      <c r="F187" s="314"/>
    </row>
    <row r="188" spans="1:6" ht="15" customHeight="1" x14ac:dyDescent="0.2">
      <c r="A188" s="823">
        <v>241.8</v>
      </c>
      <c r="B188" s="824">
        <v>-1114.24</v>
      </c>
      <c r="C188" s="314"/>
      <c r="D188" s="314"/>
      <c r="E188" s="314"/>
      <c r="F188" s="314"/>
    </row>
    <row r="189" spans="1:6" ht="15" customHeight="1" x14ac:dyDescent="0.2">
      <c r="A189" s="823">
        <v>241.7</v>
      </c>
      <c r="B189" s="824">
        <v>-1142.54</v>
      </c>
      <c r="C189" s="314"/>
      <c r="D189" s="314"/>
      <c r="E189" s="314"/>
      <c r="F189" s="314"/>
    </row>
    <row r="190" spans="1:6" ht="15" customHeight="1" x14ac:dyDescent="0.2">
      <c r="A190" s="823">
        <v>241.6</v>
      </c>
      <c r="B190" s="824">
        <v>-1172.93</v>
      </c>
      <c r="C190" s="314"/>
      <c r="D190" s="314"/>
      <c r="E190" s="314"/>
      <c r="F190" s="314"/>
    </row>
    <row r="191" spans="1:6" ht="15" customHeight="1" x14ac:dyDescent="0.2">
      <c r="A191" s="823">
        <v>241.5</v>
      </c>
      <c r="B191" s="824">
        <v>-1210.4000000000001</v>
      </c>
      <c r="C191" s="314"/>
      <c r="D191" s="314"/>
      <c r="E191" s="314"/>
      <c r="F191" s="314"/>
    </row>
    <row r="192" spans="1:6" ht="15" customHeight="1" x14ac:dyDescent="0.2">
      <c r="A192" s="823">
        <v>241.4</v>
      </c>
      <c r="B192" s="824">
        <v>-1244.79</v>
      </c>
      <c r="C192" s="314"/>
      <c r="D192" s="314"/>
      <c r="E192" s="314"/>
      <c r="F192" s="314"/>
    </row>
    <row r="193" spans="1:6" ht="15" customHeight="1" x14ac:dyDescent="0.2">
      <c r="A193" s="823">
        <v>241.3</v>
      </c>
      <c r="B193" s="824">
        <v>-1284.8800000000001</v>
      </c>
      <c r="C193" s="314"/>
      <c r="D193" s="314"/>
      <c r="E193" s="314"/>
      <c r="F193" s="314"/>
    </row>
    <row r="194" spans="1:6" ht="15" customHeight="1" x14ac:dyDescent="0.2">
      <c r="A194" s="823">
        <v>241.2</v>
      </c>
      <c r="B194" s="824">
        <v>-1301.17</v>
      </c>
      <c r="C194" s="314"/>
      <c r="D194" s="314"/>
      <c r="E194" s="314"/>
      <c r="F194" s="314"/>
    </row>
    <row r="195" spans="1:6" ht="15" customHeight="1" x14ac:dyDescent="0.2">
      <c r="A195" s="823">
        <v>241.1</v>
      </c>
      <c r="B195" s="824">
        <v>-1320.78</v>
      </c>
      <c r="C195" s="314"/>
      <c r="D195" s="314"/>
      <c r="E195" s="314"/>
      <c r="F195" s="314"/>
    </row>
    <row r="196" spans="1:6" ht="15" customHeight="1" x14ac:dyDescent="0.2">
      <c r="A196" s="823">
        <v>241</v>
      </c>
      <c r="B196" s="824">
        <v>-1348.16</v>
      </c>
      <c r="C196" s="314"/>
      <c r="D196" s="314"/>
      <c r="E196" s="314"/>
      <c r="F196" s="314"/>
    </row>
    <row r="197" spans="1:6" ht="15" customHeight="1" x14ac:dyDescent="0.2">
      <c r="A197" s="823">
        <v>240.9</v>
      </c>
      <c r="B197" s="824">
        <v>-1375.78</v>
      </c>
      <c r="C197" s="314"/>
      <c r="D197" s="314"/>
      <c r="E197" s="314"/>
      <c r="F197" s="314"/>
    </row>
    <row r="198" spans="1:6" ht="15" customHeight="1" x14ac:dyDescent="0.2">
      <c r="A198" s="823">
        <v>240.8</v>
      </c>
      <c r="B198" s="824">
        <v>-1409.8</v>
      </c>
      <c r="C198" s="314"/>
      <c r="D198" s="314"/>
      <c r="E198" s="314"/>
      <c r="F198" s="314"/>
    </row>
    <row r="199" spans="1:6" ht="15" customHeight="1" x14ac:dyDescent="0.2">
      <c r="A199" s="823">
        <v>240.7</v>
      </c>
      <c r="B199" s="824">
        <v>-1447.3</v>
      </c>
      <c r="C199" s="314"/>
      <c r="D199" s="314"/>
      <c r="E199" s="314"/>
      <c r="F199" s="314"/>
    </row>
    <row r="200" spans="1:6" ht="15" customHeight="1" x14ac:dyDescent="0.2">
      <c r="A200" s="823">
        <v>240.6</v>
      </c>
      <c r="B200" s="824">
        <v>-1495.28</v>
      </c>
      <c r="C200" s="314"/>
      <c r="D200" s="314"/>
      <c r="E200" s="314"/>
      <c r="F200" s="314"/>
    </row>
    <row r="201" spans="1:6" ht="15" customHeight="1" x14ac:dyDescent="0.2">
      <c r="A201" s="823">
        <v>240.5</v>
      </c>
      <c r="B201" s="824">
        <v>-1532.65</v>
      </c>
      <c r="C201" s="314"/>
      <c r="D201" s="314"/>
      <c r="E201" s="314"/>
      <c r="F201" s="314"/>
    </row>
    <row r="202" spans="1:6" ht="15" customHeight="1" x14ac:dyDescent="0.2">
      <c r="A202" s="823">
        <v>240.4</v>
      </c>
      <c r="B202" s="824">
        <v>-1570.98</v>
      </c>
      <c r="C202" s="314"/>
      <c r="D202" s="314"/>
      <c r="E202" s="314"/>
      <c r="F202" s="314"/>
    </row>
    <row r="203" spans="1:6" ht="15" customHeight="1" x14ac:dyDescent="0.2">
      <c r="A203" s="823">
        <v>240.3</v>
      </c>
      <c r="B203" s="824">
        <v>-1623.63</v>
      </c>
      <c r="C203" s="314"/>
      <c r="D203" s="314"/>
      <c r="E203" s="314"/>
      <c r="F203" s="314"/>
    </row>
    <row r="204" spans="1:6" ht="15" customHeight="1" x14ac:dyDescent="0.2">
      <c r="A204" s="823">
        <v>240.2</v>
      </c>
      <c r="B204" s="824">
        <v>-1669.49</v>
      </c>
      <c r="C204" s="314"/>
      <c r="D204" s="314"/>
      <c r="E204" s="314"/>
      <c r="F204" s="314"/>
    </row>
    <row r="205" spans="1:6" ht="15" customHeight="1" x14ac:dyDescent="0.2">
      <c r="A205" s="823">
        <v>240.1</v>
      </c>
      <c r="B205" s="824">
        <v>-1713.88</v>
      </c>
      <c r="C205" s="314"/>
      <c r="D205" s="314"/>
      <c r="E205" s="314"/>
      <c r="F205" s="314"/>
    </row>
    <row r="206" spans="1:6" ht="15" customHeight="1" x14ac:dyDescent="0.2">
      <c r="A206" s="823">
        <v>240</v>
      </c>
      <c r="B206" s="824">
        <v>-1749.13</v>
      </c>
      <c r="C206" s="314"/>
      <c r="D206" s="314"/>
      <c r="E206" s="314"/>
      <c r="F206" s="314"/>
    </row>
    <row r="207" spans="1:6" ht="15" customHeight="1" x14ac:dyDescent="0.2">
      <c r="A207" s="823">
        <v>239.9</v>
      </c>
      <c r="B207" s="824">
        <v>-1789.61</v>
      </c>
      <c r="C207" s="314"/>
      <c r="D207" s="314"/>
      <c r="E207" s="314"/>
      <c r="F207" s="314"/>
    </row>
    <row r="208" spans="1:6" ht="15" customHeight="1" x14ac:dyDescent="0.2">
      <c r="A208" s="823">
        <v>239.8</v>
      </c>
      <c r="B208" s="824">
        <v>-1828.47</v>
      </c>
      <c r="C208" s="314"/>
      <c r="D208" s="314"/>
      <c r="E208" s="314"/>
      <c r="F208" s="314"/>
    </row>
    <row r="209" spans="1:6" ht="15" customHeight="1" x14ac:dyDescent="0.2">
      <c r="A209" s="823">
        <v>239.7</v>
      </c>
      <c r="B209" s="824">
        <v>-1872.2</v>
      </c>
      <c r="C209" s="314"/>
      <c r="D209" s="314"/>
      <c r="E209" s="314"/>
      <c r="F209" s="314"/>
    </row>
    <row r="210" spans="1:6" ht="15" customHeight="1" x14ac:dyDescent="0.2">
      <c r="A210" s="823">
        <v>239.6</v>
      </c>
      <c r="B210" s="824">
        <v>-1923.84</v>
      </c>
      <c r="C210" s="314"/>
      <c r="D210" s="314"/>
      <c r="E210" s="314"/>
      <c r="F210" s="314"/>
    </row>
    <row r="211" spans="1:6" ht="15" customHeight="1" x14ac:dyDescent="0.2">
      <c r="A211" s="823">
        <v>239.5</v>
      </c>
      <c r="B211" s="824">
        <v>-1972.38</v>
      </c>
      <c r="C211" s="314"/>
      <c r="D211" s="314"/>
      <c r="E211" s="314"/>
      <c r="F211" s="314"/>
    </row>
    <row r="212" spans="1:6" ht="15" customHeight="1" x14ac:dyDescent="0.2">
      <c r="A212" s="823">
        <v>239.4</v>
      </c>
      <c r="B212" s="824">
        <v>-2003.45</v>
      </c>
      <c r="C212" s="314"/>
      <c r="D212" s="314"/>
      <c r="E212" s="314"/>
      <c r="F212" s="314"/>
    </row>
    <row r="213" spans="1:6" ht="15" customHeight="1" x14ac:dyDescent="0.2">
      <c r="A213" s="823">
        <v>239.3</v>
      </c>
      <c r="B213" s="824">
        <v>-2043.66</v>
      </c>
      <c r="C213" s="314"/>
      <c r="D213" s="314"/>
      <c r="E213" s="314"/>
      <c r="F213" s="314"/>
    </row>
    <row r="214" spans="1:6" ht="15" customHeight="1" x14ac:dyDescent="0.2">
      <c r="A214" s="823">
        <v>239.2</v>
      </c>
      <c r="B214" s="824">
        <v>-2089.4</v>
      </c>
      <c r="C214" s="314"/>
      <c r="D214" s="314"/>
      <c r="E214" s="314"/>
      <c r="F214" s="314"/>
    </row>
    <row r="215" spans="1:6" ht="15" customHeight="1" x14ac:dyDescent="0.2">
      <c r="A215" s="823">
        <v>239.1</v>
      </c>
      <c r="B215" s="824">
        <v>-2137.9</v>
      </c>
      <c r="C215" s="314"/>
      <c r="D215" s="314"/>
      <c r="E215" s="314"/>
      <c r="F215" s="314"/>
    </row>
    <row r="216" spans="1:6" ht="15" customHeight="1" x14ac:dyDescent="0.2">
      <c r="A216" s="823">
        <v>239</v>
      </c>
      <c r="B216" s="824">
        <v>-2177.27</v>
      </c>
      <c r="C216" s="314"/>
      <c r="D216" s="314"/>
      <c r="E216" s="314"/>
      <c r="F216" s="314"/>
    </row>
    <row r="217" spans="1:6" ht="15" customHeight="1" x14ac:dyDescent="0.2">
      <c r="A217" s="823">
        <v>238.9</v>
      </c>
      <c r="B217" s="824">
        <v>-2222.67</v>
      </c>
      <c r="C217" s="314"/>
      <c r="D217" s="314"/>
      <c r="E217" s="314"/>
      <c r="F217" s="314"/>
    </row>
    <row r="218" spans="1:6" ht="15" customHeight="1" x14ac:dyDescent="0.2">
      <c r="A218" s="823">
        <v>238.8</v>
      </c>
      <c r="B218" s="824">
        <v>-2261.48</v>
      </c>
      <c r="C218" s="314"/>
      <c r="D218" s="314"/>
      <c r="E218" s="314"/>
      <c r="F218" s="314"/>
    </row>
    <row r="219" spans="1:6" ht="15" customHeight="1" x14ac:dyDescent="0.2">
      <c r="A219" s="823">
        <v>238.7</v>
      </c>
      <c r="B219" s="824">
        <v>-2306.6</v>
      </c>
      <c r="C219" s="314"/>
      <c r="D219" s="314"/>
      <c r="E219" s="314"/>
      <c r="F219" s="314"/>
    </row>
    <row r="220" spans="1:6" ht="15" customHeight="1" x14ac:dyDescent="0.2">
      <c r="A220" s="823">
        <v>238.6</v>
      </c>
      <c r="B220" s="824">
        <v>-2368.1</v>
      </c>
      <c r="C220" s="314"/>
      <c r="D220" s="314"/>
      <c r="E220" s="314"/>
      <c r="F220" s="314"/>
    </row>
    <row r="221" spans="1:6" ht="15" customHeight="1" x14ac:dyDescent="0.2">
      <c r="A221" s="823">
        <v>238.5</v>
      </c>
      <c r="B221" s="824">
        <v>-2430.42</v>
      </c>
      <c r="C221" s="314"/>
      <c r="D221" s="314"/>
      <c r="E221" s="314"/>
      <c r="F221" s="314"/>
    </row>
    <row r="222" spans="1:6" ht="15" customHeight="1" x14ac:dyDescent="0.2">
      <c r="A222" s="823">
        <v>238.4</v>
      </c>
      <c r="B222" s="824">
        <v>-2489.63</v>
      </c>
      <c r="C222" s="314"/>
      <c r="D222" s="314"/>
      <c r="E222" s="314"/>
      <c r="F222" s="314"/>
    </row>
    <row r="223" spans="1:6" ht="15" customHeight="1" x14ac:dyDescent="0.2">
      <c r="A223" s="823">
        <v>238.3</v>
      </c>
      <c r="B223" s="824">
        <v>-2544.21</v>
      </c>
      <c r="C223" s="314"/>
      <c r="D223" s="314"/>
      <c r="E223" s="314"/>
      <c r="F223" s="314"/>
    </row>
    <row r="224" spans="1:6" ht="15" customHeight="1" x14ac:dyDescent="0.2">
      <c r="A224" s="823">
        <v>238.2</v>
      </c>
      <c r="B224" s="824">
        <v>-2602.06</v>
      </c>
      <c r="C224" s="314"/>
      <c r="D224" s="314"/>
      <c r="E224" s="314"/>
      <c r="F224" s="314"/>
    </row>
    <row r="225" spans="1:6" ht="15" customHeight="1" x14ac:dyDescent="0.2">
      <c r="A225" s="823">
        <v>238.1</v>
      </c>
      <c r="B225" s="824">
        <v>-2662.06</v>
      </c>
      <c r="C225" s="314"/>
      <c r="D225" s="314"/>
      <c r="E225" s="314"/>
      <c r="F225" s="314"/>
    </row>
    <row r="226" spans="1:6" ht="15" customHeight="1" x14ac:dyDescent="0.2">
      <c r="A226" s="823">
        <v>238</v>
      </c>
      <c r="B226" s="824">
        <v>-2721.75</v>
      </c>
      <c r="C226" s="314"/>
      <c r="D226" s="314"/>
      <c r="E226" s="314"/>
      <c r="F226" s="314"/>
    </row>
    <row r="227" spans="1:6" ht="15" customHeight="1" x14ac:dyDescent="0.2">
      <c r="A227" s="823">
        <v>237.9</v>
      </c>
      <c r="B227" s="824">
        <v>-2789.58</v>
      </c>
      <c r="C227" s="314"/>
      <c r="D227" s="314"/>
      <c r="E227" s="314"/>
      <c r="F227" s="314"/>
    </row>
    <row r="228" spans="1:6" ht="15" customHeight="1" x14ac:dyDescent="0.2">
      <c r="A228" s="823">
        <v>237.8</v>
      </c>
      <c r="B228" s="824">
        <v>-2850.71</v>
      </c>
      <c r="C228" s="314"/>
      <c r="D228" s="314"/>
      <c r="E228" s="314"/>
      <c r="F228" s="314"/>
    </row>
    <row r="229" spans="1:6" ht="15" customHeight="1" x14ac:dyDescent="0.2">
      <c r="A229" s="823">
        <v>237.7</v>
      </c>
      <c r="B229" s="824">
        <v>-2895.31</v>
      </c>
      <c r="C229" s="314"/>
      <c r="D229" s="314"/>
      <c r="E229" s="314"/>
      <c r="F229" s="314"/>
    </row>
    <row r="230" spans="1:6" ht="15" customHeight="1" x14ac:dyDescent="0.2">
      <c r="A230" s="823">
        <v>237.6</v>
      </c>
      <c r="B230" s="824">
        <v>-2945.06</v>
      </c>
      <c r="C230" s="314"/>
      <c r="D230" s="314"/>
      <c r="E230" s="314"/>
      <c r="F230" s="314"/>
    </row>
    <row r="231" spans="1:6" ht="15" customHeight="1" x14ac:dyDescent="0.2">
      <c r="A231" s="823">
        <v>237.5</v>
      </c>
      <c r="B231" s="824">
        <v>-3005.33</v>
      </c>
      <c r="C231" s="314"/>
      <c r="D231" s="314"/>
      <c r="E231" s="314"/>
      <c r="F231" s="314"/>
    </row>
    <row r="232" spans="1:6" ht="15" customHeight="1" x14ac:dyDescent="0.2">
      <c r="A232" s="823">
        <v>237.4</v>
      </c>
      <c r="B232" s="824">
        <v>-3059.54</v>
      </c>
      <c r="C232" s="314"/>
      <c r="D232" s="314"/>
      <c r="E232" s="314"/>
      <c r="F232" s="314"/>
    </row>
    <row r="233" spans="1:6" ht="15" customHeight="1" x14ac:dyDescent="0.2">
      <c r="A233" s="823">
        <v>237.3</v>
      </c>
      <c r="B233" s="824">
        <v>-3123.31</v>
      </c>
      <c r="C233" s="314"/>
      <c r="D233" s="314"/>
      <c r="E233" s="314"/>
      <c r="F233" s="314"/>
    </row>
    <row r="234" spans="1:6" ht="15" customHeight="1" x14ac:dyDescent="0.2">
      <c r="A234" s="823">
        <v>237.2</v>
      </c>
      <c r="B234" s="824">
        <v>-3186.33</v>
      </c>
      <c r="C234" s="314"/>
      <c r="D234" s="314"/>
      <c r="E234" s="314"/>
      <c r="F234" s="314"/>
    </row>
    <row r="235" spans="1:6" ht="15" customHeight="1" x14ac:dyDescent="0.2">
      <c r="A235" s="823">
        <v>237.1</v>
      </c>
      <c r="B235" s="824">
        <v>-3237.31</v>
      </c>
      <c r="C235" s="314"/>
      <c r="D235" s="314"/>
      <c r="E235" s="314"/>
      <c r="F235" s="314"/>
    </row>
    <row r="236" spans="1:6" ht="15" customHeight="1" x14ac:dyDescent="0.2">
      <c r="A236" s="823">
        <v>237</v>
      </c>
      <c r="B236" s="824">
        <v>-3297.4</v>
      </c>
      <c r="C236" s="314"/>
      <c r="D236" s="314"/>
      <c r="E236" s="314"/>
      <c r="F236" s="314"/>
    </row>
    <row r="237" spans="1:6" ht="15" customHeight="1" x14ac:dyDescent="0.2">
      <c r="A237" s="823">
        <v>236.9</v>
      </c>
      <c r="B237" s="824">
        <v>-3371.5</v>
      </c>
      <c r="C237" s="314"/>
      <c r="D237" s="314"/>
      <c r="E237" s="314"/>
      <c r="F237" s="314"/>
    </row>
    <row r="238" spans="1:6" ht="15" customHeight="1" x14ac:dyDescent="0.2">
      <c r="A238" s="823">
        <v>236.8</v>
      </c>
      <c r="B238" s="824">
        <v>-3440.25</v>
      </c>
      <c r="C238" s="314"/>
      <c r="D238" s="314"/>
      <c r="E238" s="314"/>
      <c r="F238" s="314"/>
    </row>
    <row r="239" spans="1:6" ht="15" customHeight="1" x14ac:dyDescent="0.2">
      <c r="A239" s="823">
        <v>236.7</v>
      </c>
      <c r="B239" s="824">
        <v>-3491.06</v>
      </c>
      <c r="C239" s="314"/>
      <c r="D239" s="314"/>
      <c r="E239" s="314"/>
      <c r="F239" s="314"/>
    </row>
    <row r="240" spans="1:6" ht="15" customHeight="1" x14ac:dyDescent="0.2">
      <c r="A240" s="823">
        <v>236.6</v>
      </c>
      <c r="B240" s="824">
        <v>-3546.54</v>
      </c>
      <c r="C240" s="314"/>
      <c r="D240" s="314"/>
      <c r="E240" s="314"/>
      <c r="F240" s="314"/>
    </row>
    <row r="241" spans="1:6" ht="15" customHeight="1" x14ac:dyDescent="0.2">
      <c r="A241" s="823">
        <v>236.5</v>
      </c>
      <c r="B241" s="824">
        <v>-3610.38</v>
      </c>
      <c r="C241" s="314"/>
      <c r="D241" s="314"/>
      <c r="E241" s="314"/>
      <c r="F241" s="314"/>
    </row>
    <row r="242" spans="1:6" ht="15" customHeight="1" x14ac:dyDescent="0.2">
      <c r="A242" s="823">
        <v>236.4</v>
      </c>
      <c r="B242" s="824">
        <v>-3674.88</v>
      </c>
      <c r="C242" s="314"/>
      <c r="D242" s="314"/>
      <c r="E242" s="314"/>
      <c r="F242" s="314"/>
    </row>
    <row r="243" spans="1:6" ht="15" customHeight="1" x14ac:dyDescent="0.2">
      <c r="A243" s="823">
        <v>236.3</v>
      </c>
      <c r="B243" s="824">
        <v>-3751.54</v>
      </c>
      <c r="C243" s="314"/>
      <c r="D243" s="314"/>
      <c r="E243" s="314"/>
      <c r="F243" s="314"/>
    </row>
    <row r="244" spans="1:6" ht="15" customHeight="1" x14ac:dyDescent="0.2">
      <c r="A244" s="823">
        <v>236.2</v>
      </c>
      <c r="B244" s="824">
        <v>-3820.6</v>
      </c>
      <c r="C244" s="314"/>
      <c r="D244" s="314"/>
      <c r="E244" s="314"/>
      <c r="F244" s="314"/>
    </row>
    <row r="245" spans="1:6" ht="15" customHeight="1" x14ac:dyDescent="0.2">
      <c r="A245" s="823">
        <v>236.1</v>
      </c>
      <c r="B245" s="824">
        <v>-3885.38</v>
      </c>
      <c r="C245" s="314"/>
      <c r="D245" s="314"/>
      <c r="E245" s="314"/>
      <c r="F245" s="314"/>
    </row>
    <row r="246" spans="1:6" ht="15" customHeight="1" x14ac:dyDescent="0.2">
      <c r="A246" s="823">
        <v>236</v>
      </c>
      <c r="B246" s="824">
        <v>-3959.85</v>
      </c>
      <c r="C246" s="314"/>
      <c r="D246" s="314"/>
      <c r="E246" s="314"/>
      <c r="F246" s="314"/>
    </row>
    <row r="247" spans="1:6" ht="15" customHeight="1" x14ac:dyDescent="0.2">
      <c r="A247" s="823">
        <v>235.9</v>
      </c>
      <c r="B247" s="824">
        <v>-4041.27</v>
      </c>
      <c r="C247" s="314"/>
      <c r="D247" s="314"/>
      <c r="E247" s="314"/>
      <c r="F247" s="314"/>
    </row>
    <row r="248" spans="1:6" ht="15" customHeight="1" x14ac:dyDescent="0.2">
      <c r="A248" s="823">
        <v>235.8</v>
      </c>
      <c r="B248" s="824">
        <v>-4141.0600000000004</v>
      </c>
      <c r="C248" s="314"/>
      <c r="D248" s="314"/>
      <c r="E248" s="314"/>
      <c r="F248" s="314"/>
    </row>
    <row r="249" spans="1:6" ht="15" customHeight="1" x14ac:dyDescent="0.2">
      <c r="A249" s="823">
        <v>235.7</v>
      </c>
      <c r="B249" s="824">
        <v>-4232.4399999999996</v>
      </c>
      <c r="C249" s="314"/>
      <c r="D249" s="314"/>
      <c r="E249" s="314"/>
      <c r="F249" s="314"/>
    </row>
    <row r="250" spans="1:6" ht="15" customHeight="1" x14ac:dyDescent="0.2">
      <c r="A250" s="823">
        <v>235.6</v>
      </c>
      <c r="B250" s="824">
        <v>-4318.42</v>
      </c>
      <c r="C250" s="314"/>
      <c r="D250" s="314"/>
      <c r="E250" s="314"/>
      <c r="F250" s="314"/>
    </row>
    <row r="251" spans="1:6" ht="15" customHeight="1" x14ac:dyDescent="0.2">
      <c r="A251" s="823">
        <v>235.5</v>
      </c>
      <c r="B251" s="824">
        <v>-4401.33</v>
      </c>
      <c r="C251" s="314"/>
      <c r="D251" s="314"/>
      <c r="E251" s="314"/>
      <c r="F251" s="314"/>
    </row>
    <row r="252" spans="1:6" ht="15" customHeight="1" x14ac:dyDescent="0.2">
      <c r="A252" s="823">
        <v>235.4</v>
      </c>
      <c r="B252" s="824">
        <v>-4490.9399999999996</v>
      </c>
      <c r="C252" s="314"/>
      <c r="D252" s="314"/>
      <c r="E252" s="314"/>
      <c r="F252" s="314"/>
    </row>
    <row r="253" spans="1:6" ht="15" customHeight="1" x14ac:dyDescent="0.2">
      <c r="A253" s="823">
        <v>235.3</v>
      </c>
      <c r="B253" s="824">
        <v>-4577.0600000000004</v>
      </c>
      <c r="C253" s="314"/>
      <c r="D253" s="314"/>
      <c r="E253" s="314"/>
      <c r="F253" s="314"/>
    </row>
    <row r="254" spans="1:6" ht="15" customHeight="1" x14ac:dyDescent="0.2">
      <c r="A254" s="823">
        <v>235.2</v>
      </c>
      <c r="B254" s="824">
        <v>-4635.4799999999996</v>
      </c>
      <c r="C254" s="314"/>
      <c r="D254" s="314"/>
      <c r="E254" s="314"/>
      <c r="F254" s="314"/>
    </row>
    <row r="255" spans="1:6" ht="15" customHeight="1" x14ac:dyDescent="0.2">
      <c r="A255" s="823">
        <v>235.1</v>
      </c>
      <c r="B255" s="824">
        <v>-4710.1000000000004</v>
      </c>
      <c r="C255" s="314"/>
      <c r="D255" s="314"/>
      <c r="E255" s="314"/>
      <c r="F255" s="314"/>
    </row>
    <row r="256" spans="1:6" ht="15" customHeight="1" x14ac:dyDescent="0.2">
      <c r="A256" s="823">
        <v>235</v>
      </c>
      <c r="B256" s="824">
        <v>-4794.75</v>
      </c>
      <c r="C256" s="314"/>
      <c r="D256" s="314"/>
      <c r="E256" s="314"/>
      <c r="F256" s="314"/>
    </row>
    <row r="257" spans="1:6" ht="15" customHeight="1" x14ac:dyDescent="0.2">
      <c r="A257" s="823">
        <v>234.9</v>
      </c>
      <c r="B257" s="824">
        <v>-4873.42</v>
      </c>
      <c r="C257" s="314"/>
      <c r="D257" s="314"/>
      <c r="E257" s="314"/>
      <c r="F257" s="314"/>
    </row>
    <row r="258" spans="1:6" ht="15" customHeight="1" x14ac:dyDescent="0.2">
      <c r="A258" s="823">
        <v>234.8</v>
      </c>
      <c r="B258" s="824">
        <v>-4961.1499999999996</v>
      </c>
      <c r="C258" s="314"/>
      <c r="D258" s="314"/>
      <c r="E258" s="314"/>
      <c r="F258" s="314"/>
    </row>
    <row r="259" spans="1:6" ht="15" customHeight="1" x14ac:dyDescent="0.2">
      <c r="A259" s="823">
        <v>234.7</v>
      </c>
      <c r="B259" s="824">
        <v>-5051.08</v>
      </c>
      <c r="C259" s="314"/>
      <c r="D259" s="314"/>
      <c r="E259" s="314"/>
      <c r="F259" s="314"/>
    </row>
    <row r="260" spans="1:6" ht="15" customHeight="1" x14ac:dyDescent="0.2">
      <c r="A260" s="823">
        <v>234.6</v>
      </c>
      <c r="B260" s="824">
        <v>-5130.0600000000004</v>
      </c>
      <c r="C260" s="314"/>
      <c r="D260" s="314"/>
      <c r="E260" s="314"/>
      <c r="F260" s="314"/>
    </row>
    <row r="261" spans="1:6" ht="15" customHeight="1" x14ac:dyDescent="0.2">
      <c r="A261" s="823">
        <v>234.5</v>
      </c>
      <c r="B261" s="824">
        <v>-5206.13</v>
      </c>
      <c r="C261" s="314"/>
      <c r="D261" s="314"/>
      <c r="E261" s="314"/>
      <c r="F261" s="314"/>
    </row>
    <row r="262" spans="1:6" ht="15" customHeight="1" x14ac:dyDescent="0.2">
      <c r="A262" s="823">
        <v>234.4</v>
      </c>
      <c r="B262" s="824">
        <v>-5308.92</v>
      </c>
      <c r="C262" s="314"/>
      <c r="D262" s="314"/>
      <c r="E262" s="314"/>
      <c r="F262" s="314"/>
    </row>
    <row r="263" spans="1:6" ht="15" customHeight="1" x14ac:dyDescent="0.2">
      <c r="A263" s="823">
        <v>234.3</v>
      </c>
      <c r="B263" s="824">
        <v>-5406.17</v>
      </c>
      <c r="C263" s="314"/>
      <c r="D263" s="314"/>
      <c r="E263" s="314"/>
      <c r="F263" s="314"/>
    </row>
    <row r="264" spans="1:6" ht="15" customHeight="1" x14ac:dyDescent="0.2">
      <c r="A264" s="823">
        <v>234.2</v>
      </c>
      <c r="B264" s="824">
        <v>-5492.75</v>
      </c>
      <c r="C264" s="314"/>
      <c r="D264" s="314"/>
      <c r="E264" s="314"/>
      <c r="F264" s="314"/>
    </row>
    <row r="265" spans="1:6" ht="15" customHeight="1" x14ac:dyDescent="0.2">
      <c r="A265" s="823">
        <v>234.1</v>
      </c>
      <c r="B265" s="824">
        <v>-5585.92</v>
      </c>
      <c r="C265" s="314"/>
      <c r="D265" s="314"/>
      <c r="E265" s="314"/>
      <c r="F265" s="314"/>
    </row>
    <row r="266" spans="1:6" ht="15" customHeight="1" x14ac:dyDescent="0.2">
      <c r="A266" s="823">
        <v>234</v>
      </c>
      <c r="B266" s="824">
        <v>-5679.67</v>
      </c>
      <c r="C266" s="314"/>
      <c r="D266" s="314"/>
      <c r="E266" s="314"/>
      <c r="F266" s="314"/>
    </row>
    <row r="267" spans="1:6" ht="15" customHeight="1" x14ac:dyDescent="0.2">
      <c r="A267" s="823">
        <v>233.9</v>
      </c>
      <c r="B267" s="824">
        <v>-5771.15</v>
      </c>
      <c r="C267" s="314"/>
      <c r="D267" s="314"/>
      <c r="E267" s="314"/>
      <c r="F267" s="314"/>
    </row>
    <row r="268" spans="1:6" ht="15" customHeight="1" x14ac:dyDescent="0.2">
      <c r="A268" s="823">
        <v>233.8</v>
      </c>
      <c r="B268" s="824">
        <v>-5876.31</v>
      </c>
      <c r="C268" s="314"/>
      <c r="D268" s="314"/>
      <c r="E268" s="314"/>
      <c r="F268" s="314"/>
    </row>
    <row r="269" spans="1:6" ht="15" customHeight="1" x14ac:dyDescent="0.2">
      <c r="A269" s="823">
        <v>233.7</v>
      </c>
      <c r="B269" s="824">
        <v>-5963.83</v>
      </c>
      <c r="C269" s="314"/>
      <c r="D269" s="314"/>
      <c r="E269" s="314"/>
      <c r="F269" s="314"/>
    </row>
    <row r="270" spans="1:6" ht="15" customHeight="1" x14ac:dyDescent="0.2">
      <c r="A270" s="823">
        <v>233.6</v>
      </c>
      <c r="B270" s="824">
        <v>-6051.88</v>
      </c>
      <c r="C270" s="314"/>
      <c r="D270" s="314"/>
      <c r="E270" s="314"/>
      <c r="F270" s="314"/>
    </row>
    <row r="271" spans="1:6" ht="15" customHeight="1" x14ac:dyDescent="0.2">
      <c r="A271" s="823">
        <v>233.5</v>
      </c>
      <c r="B271" s="824">
        <v>-6150.02</v>
      </c>
      <c r="C271" s="314"/>
      <c r="D271" s="314"/>
      <c r="E271" s="314"/>
      <c r="F271" s="314"/>
    </row>
    <row r="272" spans="1:6" ht="15" customHeight="1" x14ac:dyDescent="0.2">
      <c r="A272" s="823">
        <v>233.4</v>
      </c>
      <c r="B272" s="824">
        <v>-6248.48</v>
      </c>
      <c r="C272" s="314"/>
      <c r="D272" s="314"/>
      <c r="E272" s="314"/>
      <c r="F272" s="314"/>
    </row>
    <row r="273" spans="1:6" ht="15" customHeight="1" x14ac:dyDescent="0.2">
      <c r="A273" s="823">
        <v>233.3</v>
      </c>
      <c r="B273" s="824">
        <v>-6345</v>
      </c>
      <c r="C273" s="314"/>
      <c r="D273" s="314"/>
      <c r="E273" s="314"/>
      <c r="F273" s="314"/>
    </row>
    <row r="274" spans="1:6" ht="15" customHeight="1" x14ac:dyDescent="0.2">
      <c r="A274" s="823">
        <v>233.2</v>
      </c>
      <c r="B274" s="824">
        <v>-6447.81</v>
      </c>
      <c r="C274" s="314"/>
      <c r="D274" s="314"/>
      <c r="E274" s="314"/>
      <c r="F274" s="314"/>
    </row>
    <row r="275" spans="1:6" ht="15" customHeight="1" x14ac:dyDescent="0.2">
      <c r="A275" s="823">
        <v>233.1</v>
      </c>
      <c r="B275" s="824">
        <v>-6549.85</v>
      </c>
      <c r="C275" s="314"/>
      <c r="D275" s="314"/>
      <c r="E275" s="314"/>
      <c r="F275" s="314"/>
    </row>
    <row r="276" spans="1:6" ht="15" customHeight="1" x14ac:dyDescent="0.2">
      <c r="A276" s="823">
        <v>233</v>
      </c>
      <c r="B276" s="824">
        <v>-6634.63</v>
      </c>
      <c r="C276" s="314"/>
      <c r="D276" s="314"/>
      <c r="E276" s="314"/>
      <c r="F276" s="314"/>
    </row>
    <row r="277" spans="1:6" ht="15" customHeight="1" x14ac:dyDescent="0.2">
      <c r="A277" s="823">
        <v>232.9</v>
      </c>
      <c r="B277" s="824">
        <v>-6725.46</v>
      </c>
      <c r="C277" s="314"/>
      <c r="D277" s="314"/>
      <c r="E277" s="314"/>
      <c r="F277" s="314"/>
    </row>
    <row r="278" spans="1:6" ht="15" customHeight="1" x14ac:dyDescent="0.2">
      <c r="A278" s="823">
        <v>232.8</v>
      </c>
      <c r="B278" s="824">
        <v>-6829.77</v>
      </c>
      <c r="C278" s="314"/>
      <c r="D278" s="314"/>
      <c r="E278" s="314"/>
      <c r="F278" s="314"/>
    </row>
    <row r="279" spans="1:6" ht="15" customHeight="1" x14ac:dyDescent="0.2">
      <c r="A279" s="823">
        <v>232.7</v>
      </c>
      <c r="B279" s="824">
        <v>-6924.81</v>
      </c>
      <c r="C279" s="314"/>
      <c r="D279" s="314"/>
      <c r="E279" s="314"/>
      <c r="F279" s="314"/>
    </row>
    <row r="280" spans="1:6" ht="15" customHeight="1" x14ac:dyDescent="0.2">
      <c r="A280" s="823">
        <v>232.6</v>
      </c>
      <c r="B280" s="824">
        <v>-7040.25</v>
      </c>
      <c r="C280" s="314"/>
      <c r="D280" s="314"/>
      <c r="E280" s="314"/>
      <c r="F280" s="314"/>
    </row>
    <row r="281" spans="1:6" ht="15" customHeight="1" x14ac:dyDescent="0.2">
      <c r="A281" s="823">
        <v>232.5</v>
      </c>
      <c r="B281" s="824">
        <v>-7146.21</v>
      </c>
      <c r="C281" s="314"/>
      <c r="D281" s="314"/>
      <c r="E281" s="314"/>
      <c r="F281" s="314"/>
    </row>
    <row r="282" spans="1:6" ht="15" customHeight="1" x14ac:dyDescent="0.2">
      <c r="A282" s="823">
        <v>232.4</v>
      </c>
      <c r="B282" s="824">
        <v>-7240.94</v>
      </c>
      <c r="C282" s="314"/>
      <c r="D282" s="314"/>
      <c r="E282" s="314"/>
      <c r="F282" s="314"/>
    </row>
    <row r="283" spans="1:6" ht="15" customHeight="1" x14ac:dyDescent="0.2">
      <c r="A283" s="823">
        <v>232.3</v>
      </c>
      <c r="B283" s="824">
        <v>-7323.67</v>
      </c>
      <c r="C283" s="314"/>
      <c r="D283" s="314"/>
      <c r="E283" s="314"/>
      <c r="F283" s="314"/>
    </row>
    <row r="284" spans="1:6" ht="15" customHeight="1" x14ac:dyDescent="0.2">
      <c r="A284" s="823">
        <v>232.2</v>
      </c>
      <c r="B284" s="824">
        <v>-7429.29</v>
      </c>
      <c r="C284" s="314"/>
      <c r="D284" s="314"/>
      <c r="E284" s="314"/>
      <c r="F284" s="314"/>
    </row>
    <row r="285" spans="1:6" ht="15" customHeight="1" x14ac:dyDescent="0.2">
      <c r="A285" s="823">
        <v>232.1</v>
      </c>
      <c r="B285" s="824">
        <v>-7536.67</v>
      </c>
      <c r="C285" s="314"/>
      <c r="D285" s="314"/>
      <c r="E285" s="314"/>
      <c r="F285" s="314"/>
    </row>
    <row r="286" spans="1:6" ht="15" customHeight="1" x14ac:dyDescent="0.2">
      <c r="A286" s="823">
        <v>232</v>
      </c>
      <c r="B286" s="824">
        <v>-7635.9</v>
      </c>
      <c r="C286" s="314"/>
      <c r="D286" s="314"/>
      <c r="E286" s="314"/>
      <c r="F286" s="314"/>
    </row>
    <row r="287" spans="1:6" ht="15" customHeight="1" x14ac:dyDescent="0.2">
      <c r="A287" s="823">
        <v>231.9</v>
      </c>
      <c r="B287" s="824">
        <v>-7747.44</v>
      </c>
      <c r="C287" s="314"/>
      <c r="D287" s="314"/>
      <c r="E287" s="314"/>
      <c r="F287" s="314"/>
    </row>
    <row r="288" spans="1:6" ht="15" customHeight="1" x14ac:dyDescent="0.2">
      <c r="A288" s="823">
        <v>231.8</v>
      </c>
      <c r="B288" s="824">
        <v>-7856.92</v>
      </c>
      <c r="C288" s="314"/>
      <c r="D288" s="314"/>
      <c r="E288" s="314"/>
      <c r="F288" s="314"/>
    </row>
    <row r="289" spans="1:6" ht="15" customHeight="1" x14ac:dyDescent="0.2">
      <c r="A289" s="823">
        <v>231.7</v>
      </c>
      <c r="B289" s="824">
        <v>-7958.94</v>
      </c>
      <c r="C289" s="314"/>
      <c r="D289" s="314"/>
      <c r="E289" s="314"/>
      <c r="F289" s="314"/>
    </row>
    <row r="290" spans="1:6" ht="15" customHeight="1" x14ac:dyDescent="0.2">
      <c r="A290" s="823">
        <v>231.6</v>
      </c>
      <c r="B290" s="824">
        <v>-8052.79</v>
      </c>
      <c r="C290" s="314"/>
      <c r="D290" s="314"/>
      <c r="E290" s="314"/>
      <c r="F290" s="314"/>
    </row>
    <row r="291" spans="1:6" ht="15" customHeight="1" x14ac:dyDescent="0.2">
      <c r="A291" s="823">
        <v>231.5</v>
      </c>
      <c r="B291" s="824">
        <v>-8160.31</v>
      </c>
      <c r="C291" s="314"/>
      <c r="D291" s="314"/>
      <c r="E291" s="314"/>
      <c r="F291" s="314"/>
    </row>
    <row r="292" spans="1:6" ht="15" customHeight="1" x14ac:dyDescent="0.2">
      <c r="A292" s="823">
        <v>231.4</v>
      </c>
      <c r="B292" s="824">
        <v>-8276.5400000000009</v>
      </c>
      <c r="C292" s="314"/>
      <c r="D292" s="314"/>
      <c r="E292" s="314"/>
      <c r="F292" s="314"/>
    </row>
    <row r="293" spans="1:6" ht="15" customHeight="1" x14ac:dyDescent="0.2">
      <c r="A293" s="823">
        <v>231.3</v>
      </c>
      <c r="B293" s="824">
        <v>-8383.65</v>
      </c>
      <c r="C293" s="314"/>
      <c r="D293" s="314"/>
      <c r="E293" s="314"/>
      <c r="F293" s="314"/>
    </row>
    <row r="294" spans="1:6" ht="15" customHeight="1" x14ac:dyDescent="0.2">
      <c r="A294" s="823">
        <v>231.2</v>
      </c>
      <c r="B294" s="824">
        <v>-8479.35</v>
      </c>
      <c r="C294" s="314"/>
      <c r="D294" s="314"/>
      <c r="E294" s="314"/>
      <c r="F294" s="314"/>
    </row>
    <row r="295" spans="1:6" ht="15" customHeight="1" x14ac:dyDescent="0.2">
      <c r="A295" s="823">
        <v>231.1</v>
      </c>
      <c r="B295" s="824">
        <v>-8579.92</v>
      </c>
      <c r="C295" s="314"/>
      <c r="D295" s="314"/>
      <c r="E295" s="314"/>
      <c r="F295" s="314"/>
    </row>
    <row r="296" spans="1:6" ht="15" customHeight="1" x14ac:dyDescent="0.2">
      <c r="A296" s="823">
        <v>231</v>
      </c>
      <c r="B296" s="824">
        <v>-8678.0400000000009</v>
      </c>
      <c r="C296" s="314"/>
      <c r="D296" s="314"/>
      <c r="E296" s="314"/>
      <c r="F296" s="314"/>
    </row>
    <row r="297" spans="1:6" ht="15" customHeight="1" x14ac:dyDescent="0.2">
      <c r="A297" s="823">
        <v>230.9</v>
      </c>
      <c r="B297" s="824">
        <v>-8768.9</v>
      </c>
      <c r="C297" s="314"/>
      <c r="D297" s="314"/>
      <c r="E297" s="314"/>
      <c r="F297" s="314"/>
    </row>
    <row r="298" spans="1:6" ht="15" customHeight="1" x14ac:dyDescent="0.2">
      <c r="A298" s="823">
        <v>230.8</v>
      </c>
      <c r="B298" s="824">
        <v>-8879.35</v>
      </c>
      <c r="C298" s="314"/>
      <c r="D298" s="314"/>
      <c r="E298" s="314"/>
      <c r="F298" s="314"/>
    </row>
    <row r="299" spans="1:6" ht="15" customHeight="1" x14ac:dyDescent="0.2">
      <c r="A299" s="823">
        <v>230.7</v>
      </c>
      <c r="B299" s="824">
        <v>-8984.02</v>
      </c>
      <c r="C299" s="314"/>
      <c r="D299" s="314"/>
      <c r="E299" s="314"/>
      <c r="F299" s="314"/>
    </row>
    <row r="300" spans="1:6" ht="15" customHeight="1" x14ac:dyDescent="0.2">
      <c r="A300" s="823">
        <v>230.6</v>
      </c>
      <c r="B300" s="824">
        <v>-9086.48</v>
      </c>
      <c r="C300" s="314"/>
      <c r="D300" s="314"/>
      <c r="E300" s="314"/>
      <c r="F300" s="314"/>
    </row>
    <row r="301" spans="1:6" ht="15" customHeight="1" x14ac:dyDescent="0.2">
      <c r="A301" s="823">
        <v>230.5</v>
      </c>
      <c r="B301" s="824">
        <v>-9177.58</v>
      </c>
      <c r="C301" s="314"/>
      <c r="D301" s="314"/>
      <c r="E301" s="314"/>
      <c r="F301" s="314"/>
    </row>
    <row r="302" spans="1:6" ht="15" customHeight="1" x14ac:dyDescent="0.2">
      <c r="A302" s="823">
        <v>230.4</v>
      </c>
      <c r="B302" s="824">
        <v>-9289.33</v>
      </c>
      <c r="C302" s="314"/>
      <c r="D302" s="314"/>
      <c r="E302" s="314"/>
      <c r="F302" s="314"/>
    </row>
    <row r="303" spans="1:6" ht="15" customHeight="1" x14ac:dyDescent="0.2">
      <c r="A303" s="823">
        <v>230.3</v>
      </c>
      <c r="B303" s="824">
        <v>-9413.06</v>
      </c>
      <c r="C303" s="314"/>
      <c r="D303" s="314"/>
      <c r="E303" s="314"/>
      <c r="F303" s="314"/>
    </row>
    <row r="304" spans="1:6" ht="15" customHeight="1" x14ac:dyDescent="0.2">
      <c r="A304" s="823">
        <v>230.2</v>
      </c>
      <c r="B304" s="824">
        <v>-9515.52</v>
      </c>
      <c r="C304" s="314"/>
      <c r="D304" s="314"/>
      <c r="E304" s="314"/>
      <c r="F304" s="314"/>
    </row>
    <row r="305" spans="1:6" ht="15" customHeight="1" x14ac:dyDescent="0.2">
      <c r="A305" s="823">
        <v>230.1</v>
      </c>
      <c r="B305" s="824">
        <v>-9608.31</v>
      </c>
      <c r="C305" s="314"/>
      <c r="D305" s="314"/>
      <c r="E305" s="314"/>
      <c r="F305" s="314"/>
    </row>
    <row r="306" spans="1:6" ht="15" customHeight="1" x14ac:dyDescent="0.2">
      <c r="A306" s="823">
        <v>230</v>
      </c>
      <c r="B306" s="824">
        <v>-9706.83</v>
      </c>
      <c r="C306" s="314"/>
      <c r="D306" s="314"/>
      <c r="E306" s="314"/>
      <c r="F306" s="314"/>
    </row>
    <row r="307" spans="1:6" ht="15" customHeight="1" x14ac:dyDescent="0.2">
      <c r="A307" s="823">
        <v>229.9</v>
      </c>
      <c r="B307" s="824">
        <v>-9829.25</v>
      </c>
      <c r="C307" s="314"/>
      <c r="D307" s="314"/>
      <c r="E307" s="314"/>
      <c r="F307" s="314"/>
    </row>
    <row r="308" spans="1:6" ht="15" customHeight="1" x14ac:dyDescent="0.2">
      <c r="A308" s="823">
        <v>229.8</v>
      </c>
      <c r="B308" s="824">
        <v>-9947.6</v>
      </c>
      <c r="C308" s="314"/>
      <c r="D308" s="314"/>
      <c r="E308" s="314"/>
      <c r="F308" s="314"/>
    </row>
    <row r="309" spans="1:6" ht="15" customHeight="1" x14ac:dyDescent="0.2">
      <c r="A309" s="823">
        <v>229.7</v>
      </c>
      <c r="B309" s="824">
        <v>-10072.42</v>
      </c>
      <c r="C309" s="314"/>
      <c r="D309" s="314"/>
      <c r="E309" s="314"/>
      <c r="F309" s="314"/>
    </row>
    <row r="310" spans="1:6" ht="15" customHeight="1" x14ac:dyDescent="0.2">
      <c r="A310" s="823">
        <v>229.6</v>
      </c>
      <c r="B310" s="824">
        <v>-10184</v>
      </c>
      <c r="C310" s="314"/>
      <c r="D310" s="314"/>
      <c r="E310" s="314"/>
      <c r="F310" s="314"/>
    </row>
    <row r="311" spans="1:6" ht="15" customHeight="1" x14ac:dyDescent="0.2">
      <c r="A311" s="823">
        <v>229.5</v>
      </c>
      <c r="B311" s="824">
        <v>-10278.77</v>
      </c>
      <c r="C311" s="314"/>
      <c r="D311" s="314"/>
      <c r="E311" s="314"/>
      <c r="F311" s="314"/>
    </row>
    <row r="312" spans="1:6" ht="15" customHeight="1" x14ac:dyDescent="0.2">
      <c r="A312" s="823">
        <v>229.4</v>
      </c>
      <c r="B312" s="824">
        <v>-10376.83</v>
      </c>
      <c r="C312" s="314"/>
      <c r="D312" s="314"/>
      <c r="E312" s="314"/>
      <c r="F312" s="314"/>
    </row>
    <row r="313" spans="1:6" ht="15" customHeight="1" x14ac:dyDescent="0.2">
      <c r="A313" s="823">
        <v>229.3</v>
      </c>
      <c r="B313" s="824">
        <v>-10493.54</v>
      </c>
      <c r="C313" s="314"/>
      <c r="D313" s="314"/>
      <c r="E313" s="314"/>
      <c r="F313" s="314"/>
    </row>
    <row r="314" spans="1:6" ht="15" customHeight="1" x14ac:dyDescent="0.2">
      <c r="A314" s="823">
        <v>229.2</v>
      </c>
      <c r="B314" s="824">
        <v>-10596.85</v>
      </c>
      <c r="C314" s="314"/>
      <c r="D314" s="314"/>
      <c r="E314" s="314"/>
      <c r="F314" s="314"/>
    </row>
    <row r="315" spans="1:6" ht="15" customHeight="1" x14ac:dyDescent="0.2">
      <c r="A315" s="823">
        <v>229.1</v>
      </c>
      <c r="B315" s="824">
        <v>-10692.02</v>
      </c>
      <c r="C315" s="314"/>
      <c r="D315" s="314"/>
      <c r="E315" s="314"/>
      <c r="F315" s="314"/>
    </row>
    <row r="316" spans="1:6" ht="15" customHeight="1" x14ac:dyDescent="0.2">
      <c r="A316" s="823">
        <v>229</v>
      </c>
      <c r="B316" s="824">
        <v>-10788.04</v>
      </c>
      <c r="C316" s="314"/>
      <c r="D316" s="314"/>
      <c r="E316" s="314"/>
      <c r="F316" s="314"/>
    </row>
    <row r="317" spans="1:6" ht="15" customHeight="1" x14ac:dyDescent="0.2">
      <c r="A317" s="823">
        <v>228.9</v>
      </c>
      <c r="B317" s="824">
        <v>-10875.81</v>
      </c>
      <c r="C317" s="314"/>
      <c r="D317" s="314"/>
      <c r="E317" s="314"/>
      <c r="F317" s="314"/>
    </row>
    <row r="318" spans="1:6" ht="15" customHeight="1" x14ac:dyDescent="0.2">
      <c r="A318" s="823">
        <v>228.8</v>
      </c>
      <c r="B318" s="824">
        <v>-10977.08</v>
      </c>
      <c r="C318" s="314"/>
      <c r="D318" s="314"/>
      <c r="E318" s="314"/>
      <c r="F318" s="314"/>
    </row>
    <row r="319" spans="1:6" ht="15" customHeight="1" x14ac:dyDescent="0.2">
      <c r="A319" s="823">
        <v>228.7</v>
      </c>
      <c r="B319" s="824">
        <v>-11114.04</v>
      </c>
      <c r="C319" s="314"/>
      <c r="D319" s="314"/>
      <c r="E319" s="314"/>
      <c r="F319" s="314"/>
    </row>
    <row r="320" spans="1:6" ht="15" customHeight="1" x14ac:dyDescent="0.2">
      <c r="A320" s="823">
        <v>228.6</v>
      </c>
      <c r="B320" s="824">
        <v>-11224.13</v>
      </c>
      <c r="C320" s="314"/>
      <c r="D320" s="314"/>
      <c r="E320" s="314"/>
      <c r="F320" s="314"/>
    </row>
    <row r="321" spans="1:6" ht="15" customHeight="1" x14ac:dyDescent="0.2">
      <c r="A321" s="823">
        <v>228.5</v>
      </c>
      <c r="B321" s="824">
        <v>-11337.75</v>
      </c>
      <c r="C321" s="314"/>
      <c r="D321" s="314"/>
      <c r="E321" s="314"/>
      <c r="F321" s="314"/>
    </row>
    <row r="322" spans="1:6" ht="15" customHeight="1" x14ac:dyDescent="0.2">
      <c r="A322" s="823">
        <v>228.4</v>
      </c>
      <c r="B322" s="824">
        <v>-11443.75</v>
      </c>
      <c r="C322" s="314"/>
      <c r="D322" s="314"/>
      <c r="E322" s="314"/>
      <c r="F322" s="314"/>
    </row>
    <row r="323" spans="1:6" ht="15" customHeight="1" x14ac:dyDescent="0.2">
      <c r="A323" s="823">
        <v>228.3</v>
      </c>
      <c r="B323" s="824">
        <v>-11569.92</v>
      </c>
      <c r="C323" s="314"/>
      <c r="D323" s="314"/>
      <c r="E323" s="314"/>
      <c r="F323" s="314"/>
    </row>
    <row r="324" spans="1:6" ht="15" customHeight="1" x14ac:dyDescent="0.2">
      <c r="A324" s="823">
        <v>228.2</v>
      </c>
      <c r="B324" s="824">
        <v>-11683.52</v>
      </c>
      <c r="C324" s="314"/>
      <c r="D324" s="314"/>
      <c r="E324" s="314"/>
      <c r="F324" s="314"/>
    </row>
    <row r="325" spans="1:6" ht="15" customHeight="1" x14ac:dyDescent="0.2">
      <c r="A325" s="823">
        <v>228.1</v>
      </c>
      <c r="B325" s="824">
        <v>-11775.73</v>
      </c>
      <c r="C325" s="314"/>
      <c r="D325" s="314"/>
      <c r="E325" s="314"/>
      <c r="F325" s="314"/>
    </row>
    <row r="326" spans="1:6" ht="15" customHeight="1" x14ac:dyDescent="0.2">
      <c r="A326" s="823">
        <v>228</v>
      </c>
      <c r="B326" s="824">
        <v>-11876.44</v>
      </c>
      <c r="C326" s="314"/>
      <c r="D326" s="314"/>
      <c r="E326" s="314"/>
      <c r="F326" s="314"/>
    </row>
    <row r="327" spans="1:6" ht="15" customHeight="1" x14ac:dyDescent="0.2">
      <c r="A327" s="823">
        <v>227.9</v>
      </c>
      <c r="B327" s="824">
        <v>-11936.38</v>
      </c>
      <c r="C327" s="314"/>
      <c r="D327" s="314"/>
      <c r="E327" s="314"/>
      <c r="F327" s="314"/>
    </row>
    <row r="328" spans="1:6" ht="15" customHeight="1" x14ac:dyDescent="0.2">
      <c r="A328" s="823">
        <v>227.8</v>
      </c>
      <c r="B328" s="824">
        <v>-12023.73</v>
      </c>
      <c r="C328" s="314"/>
      <c r="D328" s="314"/>
      <c r="E328" s="314"/>
      <c r="F328" s="314"/>
    </row>
    <row r="329" spans="1:6" ht="15" customHeight="1" x14ac:dyDescent="0.2">
      <c r="A329" s="823">
        <v>227.7</v>
      </c>
      <c r="B329" s="824">
        <v>-12123.46</v>
      </c>
      <c r="C329" s="314"/>
      <c r="D329" s="314"/>
      <c r="E329" s="314"/>
      <c r="F329" s="314"/>
    </row>
    <row r="330" spans="1:6" ht="15" customHeight="1" x14ac:dyDescent="0.2">
      <c r="A330" s="823">
        <v>227.6</v>
      </c>
      <c r="B330" s="824">
        <v>-12223.25</v>
      </c>
      <c r="C330" s="314"/>
      <c r="D330" s="314"/>
      <c r="E330" s="314"/>
      <c r="F330" s="314"/>
    </row>
    <row r="331" spans="1:6" ht="15" customHeight="1" x14ac:dyDescent="0.2">
      <c r="A331" s="823">
        <v>227.5</v>
      </c>
      <c r="B331" s="824">
        <v>-12340.04</v>
      </c>
      <c r="C331" s="314"/>
      <c r="D331" s="314"/>
      <c r="E331" s="314"/>
      <c r="F331" s="314"/>
    </row>
    <row r="332" spans="1:6" ht="15" customHeight="1" x14ac:dyDescent="0.2">
      <c r="A332" s="823">
        <v>227.4</v>
      </c>
      <c r="B332" s="824">
        <v>-12444.98</v>
      </c>
      <c r="C332" s="314"/>
      <c r="D332" s="314"/>
      <c r="E332" s="314"/>
      <c r="F332" s="314"/>
    </row>
    <row r="333" spans="1:6" ht="15" customHeight="1" x14ac:dyDescent="0.2">
      <c r="A333" s="823">
        <v>227.3</v>
      </c>
      <c r="B333" s="824">
        <v>-12585.77</v>
      </c>
      <c r="C333" s="314"/>
      <c r="D333" s="314"/>
      <c r="E333" s="314"/>
      <c r="F333" s="314"/>
    </row>
    <row r="334" spans="1:6" ht="15" customHeight="1" x14ac:dyDescent="0.2">
      <c r="A334" s="823">
        <v>227.2</v>
      </c>
      <c r="B334" s="824">
        <v>-12719.13</v>
      </c>
      <c r="C334" s="314"/>
      <c r="D334" s="314"/>
      <c r="E334" s="314"/>
      <c r="F334" s="314"/>
    </row>
    <row r="335" spans="1:6" ht="15" customHeight="1" x14ac:dyDescent="0.2">
      <c r="A335" s="823">
        <v>227.1</v>
      </c>
      <c r="B335" s="824">
        <v>-12846.98</v>
      </c>
      <c r="C335" s="314"/>
      <c r="D335" s="314"/>
      <c r="E335" s="314"/>
      <c r="F335" s="314"/>
    </row>
    <row r="336" spans="1:6" ht="15" customHeight="1" x14ac:dyDescent="0.2">
      <c r="A336" s="823">
        <v>227</v>
      </c>
      <c r="B336" s="824">
        <v>-12971.17</v>
      </c>
      <c r="C336" s="314"/>
      <c r="D336" s="314"/>
      <c r="E336" s="314"/>
      <c r="F336" s="314"/>
    </row>
    <row r="337" spans="1:6" ht="15" customHeight="1" x14ac:dyDescent="0.2">
      <c r="A337" s="823">
        <v>226.9</v>
      </c>
      <c r="B337" s="824">
        <v>-13079.96</v>
      </c>
      <c r="C337" s="314"/>
      <c r="D337" s="314"/>
      <c r="E337" s="314"/>
      <c r="F337" s="314"/>
    </row>
    <row r="338" spans="1:6" ht="15" customHeight="1" x14ac:dyDescent="0.2">
      <c r="A338" s="823">
        <v>226.8</v>
      </c>
      <c r="B338" s="824">
        <v>-13195.13</v>
      </c>
      <c r="C338" s="314"/>
      <c r="D338" s="314"/>
      <c r="E338" s="314"/>
      <c r="F338" s="314"/>
    </row>
    <row r="339" spans="1:6" ht="15" customHeight="1" x14ac:dyDescent="0.2">
      <c r="A339" s="823">
        <v>226.7</v>
      </c>
      <c r="B339" s="824">
        <v>-13306.27</v>
      </c>
      <c r="C339" s="314"/>
      <c r="D339" s="314"/>
      <c r="E339" s="314"/>
      <c r="F339" s="314"/>
    </row>
    <row r="340" spans="1:6" ht="15" customHeight="1" x14ac:dyDescent="0.2">
      <c r="A340" s="823">
        <v>226.6</v>
      </c>
      <c r="B340" s="824">
        <v>-13404.77</v>
      </c>
      <c r="C340" s="314"/>
      <c r="D340" s="314"/>
      <c r="E340" s="314"/>
      <c r="F340" s="314"/>
    </row>
    <row r="341" spans="1:6" ht="15" customHeight="1" x14ac:dyDescent="0.2">
      <c r="A341" s="823">
        <v>226.5</v>
      </c>
      <c r="B341" s="824">
        <v>-13517.25</v>
      </c>
      <c r="C341" s="314"/>
      <c r="D341" s="314"/>
      <c r="E341" s="314"/>
      <c r="F341" s="314"/>
    </row>
    <row r="342" spans="1:6" ht="15" customHeight="1" x14ac:dyDescent="0.2">
      <c r="A342" s="823">
        <v>226.4</v>
      </c>
      <c r="B342" s="824">
        <v>-13595.6</v>
      </c>
      <c r="C342" s="314"/>
      <c r="D342" s="314"/>
      <c r="E342" s="314"/>
      <c r="F342" s="314"/>
    </row>
    <row r="343" spans="1:6" ht="15" customHeight="1" x14ac:dyDescent="0.2">
      <c r="A343" s="823">
        <v>226.3</v>
      </c>
      <c r="B343" s="824">
        <v>-13714.94</v>
      </c>
      <c r="C343" s="314"/>
      <c r="D343" s="314"/>
      <c r="E343" s="314"/>
      <c r="F343" s="314"/>
    </row>
    <row r="344" spans="1:6" ht="15" customHeight="1" x14ac:dyDescent="0.2">
      <c r="A344" s="823">
        <v>226.2</v>
      </c>
      <c r="B344" s="824">
        <v>-13827.29</v>
      </c>
      <c r="C344" s="314"/>
      <c r="D344" s="314"/>
      <c r="E344" s="314"/>
      <c r="F344" s="314"/>
    </row>
    <row r="345" spans="1:6" ht="15" customHeight="1" x14ac:dyDescent="0.2">
      <c r="A345" s="823">
        <v>226.1</v>
      </c>
      <c r="B345" s="824">
        <v>-13945.44</v>
      </c>
      <c r="C345" s="314"/>
      <c r="D345" s="314"/>
      <c r="E345" s="314"/>
      <c r="F345" s="314"/>
    </row>
    <row r="346" spans="1:6" ht="15" customHeight="1" x14ac:dyDescent="0.2">
      <c r="A346" s="823">
        <v>226</v>
      </c>
      <c r="B346" s="824">
        <v>-14050.35</v>
      </c>
      <c r="C346" s="314"/>
      <c r="D346" s="314"/>
      <c r="E346" s="314"/>
      <c r="F346" s="314"/>
    </row>
    <row r="347" spans="1:6" ht="15" customHeight="1" x14ac:dyDescent="0.2">
      <c r="A347" s="823">
        <v>225.9</v>
      </c>
      <c r="B347" s="824">
        <v>-14152.13</v>
      </c>
      <c r="C347" s="314"/>
      <c r="D347" s="314"/>
      <c r="E347" s="314"/>
      <c r="F347" s="314"/>
    </row>
    <row r="348" spans="1:6" ht="15" customHeight="1" x14ac:dyDescent="0.2">
      <c r="A348" s="823">
        <v>225.8</v>
      </c>
      <c r="B348" s="824">
        <v>-14243.06</v>
      </c>
      <c r="C348" s="314"/>
      <c r="D348" s="314"/>
      <c r="E348" s="314"/>
      <c r="F348" s="314"/>
    </row>
    <row r="349" spans="1:6" ht="15" customHeight="1" x14ac:dyDescent="0.2">
      <c r="A349" s="823">
        <v>225.7</v>
      </c>
      <c r="B349" s="824">
        <v>-14317.42</v>
      </c>
      <c r="C349" s="314"/>
      <c r="D349" s="314"/>
      <c r="E349" s="314"/>
      <c r="F349" s="314"/>
    </row>
    <row r="350" spans="1:6" ht="15" customHeight="1" x14ac:dyDescent="0.2">
      <c r="A350" s="823">
        <v>225.6</v>
      </c>
      <c r="B350" s="824">
        <v>-14416.75</v>
      </c>
      <c r="C350" s="314"/>
      <c r="D350" s="314"/>
      <c r="E350" s="314"/>
      <c r="F350" s="314"/>
    </row>
    <row r="351" spans="1:6" ht="15" customHeight="1" x14ac:dyDescent="0.2">
      <c r="A351" s="823">
        <v>225.5</v>
      </c>
      <c r="B351" s="824">
        <v>-14503.04</v>
      </c>
      <c r="C351" s="314"/>
      <c r="D351" s="314"/>
      <c r="E351" s="314"/>
      <c r="F351" s="314"/>
    </row>
    <row r="352" spans="1:6" ht="15" customHeight="1" x14ac:dyDescent="0.2">
      <c r="A352" s="823">
        <v>225.4</v>
      </c>
      <c r="B352" s="824">
        <v>-14560.08</v>
      </c>
      <c r="C352" s="314"/>
      <c r="D352" s="314"/>
      <c r="E352" s="314"/>
      <c r="F352" s="314"/>
    </row>
    <row r="353" spans="1:6" ht="15" customHeight="1" x14ac:dyDescent="0.2">
      <c r="A353" s="823">
        <v>225.3</v>
      </c>
      <c r="B353" s="824">
        <v>-14634.92</v>
      </c>
      <c r="C353" s="314"/>
      <c r="D353" s="314"/>
      <c r="E353" s="314"/>
      <c r="F353" s="314"/>
    </row>
    <row r="354" spans="1:6" ht="15" customHeight="1" x14ac:dyDescent="0.2">
      <c r="A354" s="823">
        <v>225.2</v>
      </c>
      <c r="B354" s="824">
        <v>-14700.94</v>
      </c>
      <c r="C354" s="314"/>
      <c r="D354" s="314"/>
      <c r="E354" s="314"/>
      <c r="F354" s="314"/>
    </row>
    <row r="355" spans="1:6" ht="15" customHeight="1" x14ac:dyDescent="0.2">
      <c r="A355" s="823">
        <v>225.1</v>
      </c>
      <c r="B355" s="824">
        <v>-14746.31</v>
      </c>
      <c r="C355" s="314"/>
      <c r="D355" s="314"/>
      <c r="E355" s="314"/>
      <c r="F355" s="314"/>
    </row>
    <row r="356" spans="1:6" ht="15" customHeight="1" x14ac:dyDescent="0.2">
      <c r="A356" s="823">
        <v>225</v>
      </c>
      <c r="B356" s="824">
        <v>-14791.4</v>
      </c>
      <c r="C356" s="314"/>
      <c r="D356" s="314"/>
      <c r="E356" s="314"/>
      <c r="F356" s="314"/>
    </row>
    <row r="357" spans="1:6" ht="15" customHeight="1" x14ac:dyDescent="0.2">
      <c r="A357" s="823">
        <v>224.9</v>
      </c>
      <c r="B357" s="824">
        <v>-14876.42</v>
      </c>
      <c r="C357" s="314"/>
      <c r="D357" s="314"/>
      <c r="E357" s="314"/>
      <c r="F357" s="314"/>
    </row>
    <row r="358" spans="1:6" ht="15" customHeight="1" x14ac:dyDescent="0.2">
      <c r="A358" s="823">
        <v>224.8</v>
      </c>
      <c r="B358" s="824">
        <v>-14941.42</v>
      </c>
      <c r="C358" s="314"/>
      <c r="D358" s="314"/>
      <c r="E358" s="314"/>
      <c r="F358" s="314"/>
    </row>
    <row r="359" spans="1:6" ht="15" customHeight="1" x14ac:dyDescent="0.2">
      <c r="A359" s="823">
        <v>224.7</v>
      </c>
      <c r="B359" s="824">
        <v>-14994.92</v>
      </c>
      <c r="C359" s="314"/>
      <c r="D359" s="314"/>
      <c r="E359" s="314"/>
      <c r="F359" s="314"/>
    </row>
    <row r="360" spans="1:6" ht="15" customHeight="1" x14ac:dyDescent="0.2">
      <c r="A360" s="823">
        <v>224.6</v>
      </c>
      <c r="B360" s="824">
        <v>-15056.63</v>
      </c>
      <c r="C360" s="314"/>
      <c r="D360" s="314"/>
      <c r="E360" s="314"/>
      <c r="F360" s="314"/>
    </row>
    <row r="361" spans="1:6" ht="15" customHeight="1" x14ac:dyDescent="0.2">
      <c r="A361" s="823">
        <v>224.5</v>
      </c>
      <c r="B361" s="824">
        <v>-15132.46</v>
      </c>
      <c r="C361" s="314"/>
      <c r="D361" s="314"/>
      <c r="E361" s="314"/>
      <c r="F361" s="314"/>
    </row>
    <row r="362" spans="1:6" ht="15" customHeight="1" x14ac:dyDescent="0.2">
      <c r="A362" s="823">
        <v>224.4</v>
      </c>
      <c r="B362" s="824">
        <v>-15186.46</v>
      </c>
      <c r="C362" s="314"/>
      <c r="D362" s="314"/>
      <c r="E362" s="314"/>
      <c r="F362" s="314"/>
    </row>
    <row r="363" spans="1:6" ht="15" customHeight="1" x14ac:dyDescent="0.2">
      <c r="A363" s="823">
        <v>224.3</v>
      </c>
      <c r="B363" s="824">
        <v>-15245.58</v>
      </c>
      <c r="C363" s="314"/>
      <c r="D363" s="314"/>
      <c r="E363" s="314"/>
      <c r="F363" s="314"/>
    </row>
    <row r="364" spans="1:6" ht="15" customHeight="1" x14ac:dyDescent="0.2">
      <c r="A364" s="823">
        <v>224.2</v>
      </c>
      <c r="B364" s="824">
        <v>-15315.63</v>
      </c>
      <c r="C364" s="314"/>
      <c r="D364" s="314"/>
      <c r="E364" s="314"/>
      <c r="F364" s="314"/>
    </row>
    <row r="365" spans="1:6" ht="15" customHeight="1" x14ac:dyDescent="0.2">
      <c r="A365" s="823">
        <v>224.1</v>
      </c>
      <c r="B365" s="824">
        <v>-15369.48</v>
      </c>
      <c r="C365" s="314"/>
      <c r="D365" s="314"/>
      <c r="E365" s="314"/>
      <c r="F365" s="314"/>
    </row>
    <row r="366" spans="1:6" ht="15" customHeight="1" x14ac:dyDescent="0.2">
      <c r="A366" s="823">
        <v>224</v>
      </c>
      <c r="B366" s="824">
        <v>-15448.46</v>
      </c>
      <c r="C366" s="314"/>
      <c r="D366" s="314"/>
      <c r="E366" s="314"/>
      <c r="F366" s="314"/>
    </row>
    <row r="367" spans="1:6" ht="15" customHeight="1" x14ac:dyDescent="0.2">
      <c r="A367" s="823">
        <v>223.9</v>
      </c>
      <c r="B367" s="824">
        <v>-15507.08</v>
      </c>
      <c r="C367" s="314"/>
      <c r="D367" s="314"/>
      <c r="E367" s="314"/>
      <c r="F367" s="314"/>
    </row>
    <row r="368" spans="1:6" ht="15" customHeight="1" x14ac:dyDescent="0.2">
      <c r="A368" s="823">
        <v>223.8</v>
      </c>
      <c r="B368" s="824">
        <v>-15574.58</v>
      </c>
      <c r="C368" s="314"/>
      <c r="D368" s="314"/>
      <c r="E368" s="314"/>
      <c r="F368" s="314"/>
    </row>
    <row r="369" spans="1:6" ht="15" customHeight="1" x14ac:dyDescent="0.2">
      <c r="A369" s="823">
        <v>223.7</v>
      </c>
      <c r="B369" s="824">
        <v>-15664.21</v>
      </c>
      <c r="C369" s="314"/>
      <c r="D369" s="314"/>
      <c r="E369" s="314"/>
      <c r="F369" s="314"/>
    </row>
    <row r="370" spans="1:6" ht="15" customHeight="1" x14ac:dyDescent="0.2">
      <c r="A370" s="823">
        <v>223.6</v>
      </c>
      <c r="B370" s="824">
        <v>-15715.13</v>
      </c>
      <c r="C370" s="314"/>
      <c r="D370" s="314"/>
      <c r="E370" s="314"/>
      <c r="F370" s="314"/>
    </row>
    <row r="371" spans="1:6" ht="15" customHeight="1" x14ac:dyDescent="0.2">
      <c r="A371" s="823">
        <v>223.5</v>
      </c>
      <c r="B371" s="824">
        <v>-15777.04</v>
      </c>
      <c r="C371" s="314"/>
      <c r="D371" s="314"/>
      <c r="E371" s="314"/>
      <c r="F371" s="314"/>
    </row>
    <row r="372" spans="1:6" ht="15" customHeight="1" x14ac:dyDescent="0.2">
      <c r="A372" s="823">
        <v>223.4</v>
      </c>
      <c r="B372" s="824">
        <v>-15831.29</v>
      </c>
      <c r="C372" s="314"/>
      <c r="D372" s="314"/>
      <c r="E372" s="314"/>
      <c r="F372" s="314"/>
    </row>
    <row r="373" spans="1:6" ht="15" customHeight="1" x14ac:dyDescent="0.2">
      <c r="A373" s="823">
        <v>223.3</v>
      </c>
      <c r="B373" s="824">
        <v>-15904.33</v>
      </c>
      <c r="C373" s="314"/>
      <c r="D373" s="314"/>
      <c r="E373" s="314"/>
      <c r="F373" s="314"/>
    </row>
    <row r="374" spans="1:6" ht="15" customHeight="1" x14ac:dyDescent="0.2">
      <c r="A374" s="823">
        <v>223.2</v>
      </c>
      <c r="B374" s="824">
        <v>-15962.81</v>
      </c>
      <c r="C374" s="314"/>
      <c r="D374" s="314"/>
      <c r="E374" s="314"/>
      <c r="F374" s="314"/>
    </row>
    <row r="375" spans="1:6" ht="15" customHeight="1" x14ac:dyDescent="0.2">
      <c r="A375" s="823">
        <v>223.1</v>
      </c>
      <c r="B375" s="824">
        <v>-16012.33</v>
      </c>
      <c r="C375" s="314"/>
      <c r="D375" s="314"/>
      <c r="E375" s="314"/>
      <c r="F375" s="314"/>
    </row>
    <row r="376" spans="1:6" ht="15" customHeight="1" x14ac:dyDescent="0.2">
      <c r="A376" s="823">
        <v>223</v>
      </c>
      <c r="B376" s="824">
        <v>-16055.48</v>
      </c>
      <c r="C376" s="314"/>
      <c r="D376" s="314"/>
      <c r="E376" s="314"/>
      <c r="F376" s="314"/>
    </row>
    <row r="377" spans="1:6" ht="15" customHeight="1" x14ac:dyDescent="0.2">
      <c r="A377" s="823">
        <v>222.9</v>
      </c>
      <c r="B377" s="824">
        <v>-16071.19</v>
      </c>
      <c r="C377" s="314"/>
      <c r="D377" s="314"/>
      <c r="E377" s="314"/>
      <c r="F377" s="314"/>
    </row>
    <row r="378" spans="1:6" ht="15" customHeight="1" x14ac:dyDescent="0.2">
      <c r="A378" s="823">
        <v>222.8</v>
      </c>
      <c r="B378" s="824">
        <v>-16112.19</v>
      </c>
      <c r="C378" s="314"/>
      <c r="D378" s="314"/>
      <c r="E378" s="314"/>
      <c r="F378" s="314"/>
    </row>
    <row r="379" spans="1:6" ht="15" customHeight="1" x14ac:dyDescent="0.2">
      <c r="A379" s="823">
        <v>222.7</v>
      </c>
      <c r="B379" s="824">
        <v>-16198.9</v>
      </c>
      <c r="C379" s="314"/>
      <c r="D379" s="314"/>
      <c r="E379" s="314"/>
      <c r="F379" s="314"/>
    </row>
    <row r="380" spans="1:6" ht="15" customHeight="1" x14ac:dyDescent="0.2">
      <c r="A380" s="823">
        <v>222.6</v>
      </c>
      <c r="B380" s="824">
        <v>-16259.42</v>
      </c>
      <c r="C380" s="314"/>
      <c r="D380" s="314"/>
      <c r="E380" s="314"/>
      <c r="F380" s="314"/>
    </row>
    <row r="381" spans="1:6" ht="15" customHeight="1" x14ac:dyDescent="0.2">
      <c r="A381" s="823">
        <v>222.5</v>
      </c>
      <c r="B381" s="824">
        <v>-16310.46</v>
      </c>
      <c r="C381" s="314"/>
      <c r="D381" s="314"/>
      <c r="E381" s="314"/>
      <c r="F381" s="314"/>
    </row>
    <row r="382" spans="1:6" ht="15" customHeight="1" x14ac:dyDescent="0.2">
      <c r="A382" s="823">
        <v>222.4</v>
      </c>
      <c r="B382" s="824">
        <v>-16355.69</v>
      </c>
      <c r="C382" s="314"/>
      <c r="D382" s="314"/>
      <c r="E382" s="314"/>
      <c r="F382" s="314"/>
    </row>
    <row r="383" spans="1:6" ht="15" customHeight="1" x14ac:dyDescent="0.2">
      <c r="A383" s="823">
        <v>222.3</v>
      </c>
      <c r="B383" s="824">
        <v>-16383.79</v>
      </c>
      <c r="C383" s="314"/>
      <c r="D383" s="314"/>
      <c r="E383" s="314"/>
      <c r="F383" s="314"/>
    </row>
    <row r="384" spans="1:6" ht="15" customHeight="1" x14ac:dyDescent="0.2">
      <c r="A384" s="823">
        <v>222.2</v>
      </c>
      <c r="B384" s="824">
        <v>-16388.73</v>
      </c>
      <c r="C384" s="314"/>
      <c r="D384" s="314"/>
      <c r="E384" s="314"/>
      <c r="F384" s="314"/>
    </row>
    <row r="385" spans="1:6" ht="15" customHeight="1" x14ac:dyDescent="0.2">
      <c r="A385" s="823">
        <v>222.1</v>
      </c>
      <c r="B385" s="824">
        <v>-16420.75</v>
      </c>
      <c r="C385" s="314"/>
      <c r="D385" s="314"/>
      <c r="E385" s="314"/>
      <c r="F385" s="314"/>
    </row>
    <row r="386" spans="1:6" ht="15" customHeight="1" x14ac:dyDescent="0.2">
      <c r="A386" s="823">
        <v>222</v>
      </c>
      <c r="B386" s="824">
        <v>-16444.88</v>
      </c>
      <c r="C386" s="314"/>
      <c r="D386" s="314"/>
      <c r="E386" s="314"/>
      <c r="F386" s="314"/>
    </row>
    <row r="387" spans="1:6" ht="15" customHeight="1" x14ac:dyDescent="0.2">
      <c r="A387" s="823">
        <v>221.9</v>
      </c>
      <c r="B387" s="824">
        <v>-16464.580000000002</v>
      </c>
      <c r="C387" s="314"/>
      <c r="D387" s="314"/>
      <c r="E387" s="314"/>
      <c r="F387" s="314"/>
    </row>
    <row r="388" spans="1:6" ht="15" customHeight="1" x14ac:dyDescent="0.2">
      <c r="A388" s="823">
        <v>221.8</v>
      </c>
      <c r="B388" s="824">
        <v>-16459.77</v>
      </c>
      <c r="C388" s="314"/>
      <c r="D388" s="314"/>
      <c r="E388" s="314"/>
      <c r="F388" s="314"/>
    </row>
    <row r="389" spans="1:6" ht="15" customHeight="1" x14ac:dyDescent="0.2">
      <c r="A389" s="823">
        <v>221.7</v>
      </c>
      <c r="B389" s="824">
        <v>-16500.25</v>
      </c>
      <c r="C389" s="314"/>
      <c r="D389" s="314"/>
      <c r="E389" s="314"/>
      <c r="F389" s="314"/>
    </row>
    <row r="390" spans="1:6" ht="15" customHeight="1" x14ac:dyDescent="0.2">
      <c r="A390" s="823">
        <v>221.6</v>
      </c>
      <c r="B390" s="824">
        <v>-16545.63</v>
      </c>
      <c r="C390" s="314"/>
      <c r="D390" s="314"/>
      <c r="E390" s="314"/>
      <c r="F390" s="314"/>
    </row>
    <row r="391" spans="1:6" ht="15" customHeight="1" x14ac:dyDescent="0.2">
      <c r="A391" s="823">
        <v>221.5</v>
      </c>
      <c r="B391" s="824">
        <v>-16578.650000000001</v>
      </c>
      <c r="C391" s="314"/>
      <c r="D391" s="314"/>
      <c r="E391" s="314"/>
      <c r="F391" s="314"/>
    </row>
    <row r="392" spans="1:6" ht="15" customHeight="1" x14ac:dyDescent="0.2">
      <c r="A392" s="823">
        <v>221.4</v>
      </c>
      <c r="B392" s="824">
        <v>-16625.349999999999</v>
      </c>
      <c r="C392" s="314"/>
      <c r="D392" s="314"/>
      <c r="E392" s="314"/>
      <c r="F392" s="314"/>
    </row>
    <row r="393" spans="1:6" ht="15" customHeight="1" x14ac:dyDescent="0.2">
      <c r="A393" s="823">
        <v>221.3</v>
      </c>
      <c r="B393" s="824">
        <v>-16652.599999999999</v>
      </c>
      <c r="C393" s="314"/>
      <c r="D393" s="314"/>
      <c r="E393" s="314"/>
      <c r="F393" s="314"/>
    </row>
    <row r="394" spans="1:6" ht="15" customHeight="1" x14ac:dyDescent="0.2">
      <c r="A394" s="823">
        <v>221.2</v>
      </c>
      <c r="B394" s="824">
        <v>-16675.900000000001</v>
      </c>
      <c r="C394" s="314"/>
      <c r="D394" s="314"/>
      <c r="E394" s="314"/>
      <c r="F394" s="314"/>
    </row>
    <row r="395" spans="1:6" ht="15" customHeight="1" x14ac:dyDescent="0.2">
      <c r="A395" s="823">
        <v>221.1</v>
      </c>
      <c r="B395" s="824">
        <v>-16695.79</v>
      </c>
      <c r="C395" s="314"/>
      <c r="D395" s="314"/>
      <c r="E395" s="314"/>
      <c r="F395" s="314"/>
    </row>
    <row r="396" spans="1:6" ht="15" customHeight="1" x14ac:dyDescent="0.2">
      <c r="A396" s="823">
        <v>221</v>
      </c>
      <c r="B396" s="824">
        <v>-16711.849999999999</v>
      </c>
      <c r="C396" s="314"/>
      <c r="D396" s="314"/>
      <c r="E396" s="314"/>
      <c r="F396" s="314"/>
    </row>
    <row r="397" spans="1:6" ht="15" customHeight="1" x14ac:dyDescent="0.2">
      <c r="A397" s="823">
        <v>220.9</v>
      </c>
      <c r="B397" s="824">
        <v>-16716.580000000002</v>
      </c>
      <c r="C397" s="314"/>
      <c r="D397" s="314"/>
      <c r="E397" s="314"/>
      <c r="F397" s="314"/>
    </row>
    <row r="398" spans="1:6" ht="15" customHeight="1" x14ac:dyDescent="0.2">
      <c r="A398" s="823">
        <v>220.8</v>
      </c>
      <c r="B398" s="824">
        <v>-16701.400000000001</v>
      </c>
      <c r="C398" s="314"/>
      <c r="D398" s="314"/>
      <c r="E398" s="314"/>
      <c r="F398" s="314"/>
    </row>
    <row r="399" spans="1:6" ht="15" customHeight="1" x14ac:dyDescent="0.2">
      <c r="A399" s="823">
        <v>220.7</v>
      </c>
      <c r="B399" s="824">
        <v>-16688.73</v>
      </c>
      <c r="C399" s="314"/>
      <c r="D399" s="314"/>
      <c r="E399" s="314"/>
      <c r="F399" s="314"/>
    </row>
    <row r="400" spans="1:6" ht="15" customHeight="1" x14ac:dyDescent="0.2">
      <c r="A400" s="823">
        <v>220.6</v>
      </c>
      <c r="B400" s="824">
        <v>-16655.04</v>
      </c>
      <c r="C400" s="314"/>
      <c r="D400" s="314"/>
      <c r="E400" s="314"/>
      <c r="F400" s="314"/>
    </row>
    <row r="401" spans="1:6" ht="15" customHeight="1" x14ac:dyDescent="0.2">
      <c r="A401" s="823">
        <v>220.5</v>
      </c>
      <c r="B401" s="824">
        <v>-16654.27</v>
      </c>
      <c r="C401" s="314"/>
      <c r="D401" s="314"/>
      <c r="E401" s="314"/>
      <c r="F401" s="314"/>
    </row>
    <row r="402" spans="1:6" ht="15" customHeight="1" x14ac:dyDescent="0.2">
      <c r="A402" s="823">
        <v>220.4</v>
      </c>
      <c r="B402" s="824">
        <v>-16672.810000000001</v>
      </c>
      <c r="C402" s="314"/>
      <c r="D402" s="314"/>
      <c r="E402" s="314"/>
      <c r="F402" s="314"/>
    </row>
    <row r="403" spans="1:6" ht="15" customHeight="1" x14ac:dyDescent="0.2">
      <c r="A403" s="823">
        <v>220.3</v>
      </c>
      <c r="B403" s="824">
        <v>-16666.52</v>
      </c>
      <c r="C403" s="314"/>
      <c r="D403" s="314"/>
      <c r="E403" s="314"/>
      <c r="F403" s="314"/>
    </row>
    <row r="404" spans="1:6" ht="15" customHeight="1" x14ac:dyDescent="0.2">
      <c r="A404" s="823">
        <v>220.2</v>
      </c>
      <c r="B404" s="824">
        <v>-16635.63</v>
      </c>
      <c r="C404" s="314"/>
      <c r="D404" s="314"/>
      <c r="E404" s="314"/>
      <c r="F404" s="314"/>
    </row>
    <row r="405" spans="1:6" ht="15" customHeight="1" x14ac:dyDescent="0.2">
      <c r="A405" s="823">
        <v>220.1</v>
      </c>
      <c r="B405" s="824">
        <v>-16620.099999999999</v>
      </c>
      <c r="C405" s="314"/>
      <c r="D405" s="314"/>
      <c r="E405" s="314"/>
      <c r="F405" s="314"/>
    </row>
    <row r="406" spans="1:6" ht="15" customHeight="1" x14ac:dyDescent="0.2">
      <c r="A406" s="823">
        <v>220</v>
      </c>
      <c r="B406" s="824">
        <v>-16601.169999999998</v>
      </c>
      <c r="C406" s="314"/>
      <c r="D406" s="314"/>
      <c r="E406" s="314"/>
      <c r="F406" s="314"/>
    </row>
    <row r="407" spans="1:6" ht="15" customHeight="1" x14ac:dyDescent="0.2">
      <c r="A407" s="823">
        <v>219.9</v>
      </c>
      <c r="B407" s="824">
        <v>-16579.25</v>
      </c>
      <c r="C407" s="314"/>
      <c r="D407" s="314"/>
      <c r="E407" s="314"/>
      <c r="F407" s="314"/>
    </row>
    <row r="408" spans="1:6" ht="15" customHeight="1" x14ac:dyDescent="0.2">
      <c r="A408" s="823">
        <v>219.8</v>
      </c>
      <c r="B408" s="824">
        <v>-16534.689999999999</v>
      </c>
      <c r="C408" s="314"/>
      <c r="D408" s="314"/>
      <c r="E408" s="314"/>
      <c r="F408" s="314"/>
    </row>
    <row r="409" spans="1:6" ht="15" customHeight="1" x14ac:dyDescent="0.2">
      <c r="A409" s="823">
        <v>219.7</v>
      </c>
      <c r="B409" s="824">
        <v>-16535.939999999999</v>
      </c>
      <c r="C409" s="314"/>
      <c r="D409" s="314"/>
      <c r="E409" s="314"/>
      <c r="F409" s="314"/>
    </row>
    <row r="410" spans="1:6" ht="15" customHeight="1" x14ac:dyDescent="0.2">
      <c r="A410" s="823">
        <v>219.6</v>
      </c>
      <c r="B410" s="824">
        <v>-16539.13</v>
      </c>
      <c r="C410" s="314"/>
      <c r="D410" s="314"/>
      <c r="E410" s="314"/>
      <c r="F410" s="314"/>
    </row>
    <row r="411" spans="1:6" ht="15" customHeight="1" x14ac:dyDescent="0.2">
      <c r="A411" s="823">
        <v>219.5</v>
      </c>
      <c r="B411" s="824">
        <v>-16542.23</v>
      </c>
      <c r="C411" s="314"/>
      <c r="D411" s="314"/>
      <c r="E411" s="314"/>
      <c r="F411" s="314"/>
    </row>
    <row r="412" spans="1:6" ht="15" customHeight="1" x14ac:dyDescent="0.2">
      <c r="A412" s="823">
        <v>219.4</v>
      </c>
      <c r="B412" s="824">
        <v>-16546.830000000002</v>
      </c>
      <c r="C412" s="314"/>
      <c r="D412" s="314"/>
      <c r="E412" s="314"/>
      <c r="F412" s="314"/>
    </row>
    <row r="413" spans="1:6" ht="15" customHeight="1" x14ac:dyDescent="0.2">
      <c r="A413" s="823">
        <v>219.3</v>
      </c>
      <c r="B413" s="824">
        <v>-16567.98</v>
      </c>
      <c r="C413" s="314"/>
      <c r="D413" s="314"/>
      <c r="E413" s="314"/>
      <c r="F413" s="314"/>
    </row>
    <row r="414" spans="1:6" ht="15" customHeight="1" x14ac:dyDescent="0.2">
      <c r="A414" s="823">
        <v>219.2</v>
      </c>
      <c r="B414" s="824">
        <v>-16584.400000000001</v>
      </c>
      <c r="C414" s="314"/>
      <c r="D414" s="314"/>
      <c r="E414" s="314"/>
      <c r="F414" s="314"/>
    </row>
    <row r="415" spans="1:6" ht="15" customHeight="1" x14ac:dyDescent="0.2">
      <c r="A415" s="823">
        <v>219.1</v>
      </c>
      <c r="B415" s="824">
        <v>-16554.63</v>
      </c>
      <c r="C415" s="314"/>
      <c r="D415" s="314"/>
      <c r="E415" s="314"/>
      <c r="F415" s="314"/>
    </row>
    <row r="416" spans="1:6" ht="15" customHeight="1" x14ac:dyDescent="0.2">
      <c r="A416" s="823">
        <v>219</v>
      </c>
      <c r="B416" s="824">
        <v>-16547.73</v>
      </c>
      <c r="C416" s="314"/>
      <c r="D416" s="314"/>
      <c r="E416" s="314"/>
      <c r="F416" s="314"/>
    </row>
    <row r="417" spans="1:6" ht="15" customHeight="1" x14ac:dyDescent="0.2">
      <c r="A417" s="823">
        <v>218.9</v>
      </c>
      <c r="B417" s="824">
        <v>-16535.25</v>
      </c>
      <c r="C417" s="314"/>
      <c r="D417" s="314"/>
      <c r="E417" s="314"/>
      <c r="F417" s="314"/>
    </row>
    <row r="418" spans="1:6" ht="15" customHeight="1" x14ac:dyDescent="0.2">
      <c r="A418" s="823">
        <v>218.8</v>
      </c>
      <c r="B418" s="824">
        <v>-16515.71</v>
      </c>
      <c r="C418" s="314"/>
      <c r="D418" s="314"/>
      <c r="E418" s="314"/>
      <c r="F418" s="314"/>
    </row>
    <row r="419" spans="1:6" ht="15" customHeight="1" x14ac:dyDescent="0.2">
      <c r="A419" s="823">
        <v>218.7</v>
      </c>
      <c r="B419" s="824">
        <v>-16494.46</v>
      </c>
      <c r="C419" s="314"/>
      <c r="D419" s="314"/>
      <c r="E419" s="314"/>
      <c r="F419" s="314"/>
    </row>
    <row r="420" spans="1:6" ht="15" customHeight="1" x14ac:dyDescent="0.2">
      <c r="A420" s="823">
        <v>218.6</v>
      </c>
      <c r="B420" s="824">
        <v>-16460.21</v>
      </c>
      <c r="C420" s="314"/>
      <c r="D420" s="314"/>
      <c r="E420" s="314"/>
      <c r="F420" s="314"/>
    </row>
    <row r="421" spans="1:6" ht="15" customHeight="1" x14ac:dyDescent="0.2">
      <c r="A421" s="823">
        <v>218.5</v>
      </c>
      <c r="B421" s="824">
        <v>-16398.310000000001</v>
      </c>
      <c r="C421" s="314"/>
      <c r="D421" s="314"/>
      <c r="E421" s="314"/>
      <c r="F421" s="314"/>
    </row>
    <row r="422" spans="1:6" ht="15" customHeight="1" x14ac:dyDescent="0.2">
      <c r="A422" s="823">
        <v>218.4</v>
      </c>
      <c r="B422" s="824">
        <v>-16325.56</v>
      </c>
      <c r="C422" s="314"/>
      <c r="D422" s="314"/>
      <c r="E422" s="314"/>
      <c r="F422" s="314"/>
    </row>
    <row r="423" spans="1:6" ht="15" customHeight="1" x14ac:dyDescent="0.2">
      <c r="A423" s="823">
        <v>218.3</v>
      </c>
      <c r="B423" s="824">
        <v>-16268.21</v>
      </c>
      <c r="C423" s="314"/>
      <c r="D423" s="314"/>
      <c r="E423" s="314"/>
      <c r="F423" s="314"/>
    </row>
    <row r="424" spans="1:6" ht="15" customHeight="1" x14ac:dyDescent="0.2">
      <c r="A424" s="823">
        <v>218.2</v>
      </c>
      <c r="B424" s="824">
        <v>-16256.08</v>
      </c>
      <c r="C424" s="314"/>
      <c r="D424" s="314"/>
      <c r="E424" s="314"/>
      <c r="F424" s="314"/>
    </row>
    <row r="425" spans="1:6" ht="15" customHeight="1" x14ac:dyDescent="0.2">
      <c r="A425" s="823">
        <v>218.1</v>
      </c>
      <c r="B425" s="824">
        <v>-16213.21</v>
      </c>
      <c r="C425" s="314"/>
      <c r="D425" s="314"/>
      <c r="E425" s="314"/>
      <c r="F425" s="314"/>
    </row>
    <row r="426" spans="1:6" ht="15" customHeight="1" x14ac:dyDescent="0.2">
      <c r="A426" s="823">
        <v>218</v>
      </c>
      <c r="B426" s="824">
        <v>-16158.17</v>
      </c>
      <c r="C426" s="314"/>
      <c r="D426" s="314"/>
      <c r="E426" s="314"/>
      <c r="F426" s="314"/>
    </row>
    <row r="427" spans="1:6" ht="15" customHeight="1" x14ac:dyDescent="0.2">
      <c r="A427" s="823">
        <v>217.9</v>
      </c>
      <c r="B427" s="824">
        <v>-16105.6</v>
      </c>
      <c r="C427" s="314"/>
      <c r="D427" s="314"/>
      <c r="E427" s="314"/>
      <c r="F427" s="314"/>
    </row>
    <row r="428" spans="1:6" ht="15" customHeight="1" x14ac:dyDescent="0.2">
      <c r="A428" s="823">
        <v>217.8</v>
      </c>
      <c r="B428" s="824">
        <v>-16061.73</v>
      </c>
      <c r="C428" s="314"/>
      <c r="D428" s="314"/>
      <c r="E428" s="314"/>
      <c r="F428" s="314"/>
    </row>
    <row r="429" spans="1:6" ht="15" customHeight="1" x14ac:dyDescent="0.2">
      <c r="A429" s="823">
        <v>217.7</v>
      </c>
      <c r="B429" s="824">
        <v>-16067.27</v>
      </c>
      <c r="C429" s="314"/>
      <c r="D429" s="314"/>
      <c r="E429" s="314"/>
      <c r="F429" s="314"/>
    </row>
    <row r="430" spans="1:6" ht="15" customHeight="1" x14ac:dyDescent="0.2">
      <c r="A430" s="823">
        <v>217.6</v>
      </c>
      <c r="B430" s="824">
        <v>-16079.29</v>
      </c>
      <c r="C430" s="314"/>
      <c r="D430" s="314"/>
      <c r="E430" s="314"/>
      <c r="F430" s="314"/>
    </row>
    <row r="431" spans="1:6" ht="15" customHeight="1" x14ac:dyDescent="0.2">
      <c r="A431" s="823">
        <v>217.5</v>
      </c>
      <c r="B431" s="824">
        <v>-16074.1</v>
      </c>
      <c r="C431" s="314"/>
      <c r="D431" s="314"/>
      <c r="E431" s="314"/>
      <c r="F431" s="314"/>
    </row>
    <row r="432" spans="1:6" ht="15" customHeight="1" x14ac:dyDescent="0.2">
      <c r="A432" s="823">
        <v>217.4</v>
      </c>
      <c r="B432" s="824">
        <v>-16061.1</v>
      </c>
      <c r="C432" s="314"/>
      <c r="D432" s="314"/>
      <c r="E432" s="314"/>
      <c r="F432" s="314"/>
    </row>
    <row r="433" spans="1:6" ht="15" customHeight="1" x14ac:dyDescent="0.2">
      <c r="A433" s="823">
        <v>217.3</v>
      </c>
      <c r="B433" s="824">
        <v>-16067.96</v>
      </c>
      <c r="C433" s="314"/>
      <c r="D433" s="314"/>
      <c r="E433" s="314"/>
      <c r="F433" s="314"/>
    </row>
    <row r="434" spans="1:6" ht="15" customHeight="1" x14ac:dyDescent="0.2">
      <c r="A434" s="823">
        <v>217.2</v>
      </c>
      <c r="B434" s="824">
        <v>-16090.02</v>
      </c>
      <c r="C434" s="314"/>
      <c r="D434" s="314"/>
      <c r="E434" s="314"/>
      <c r="F434" s="314"/>
    </row>
    <row r="435" spans="1:6" ht="15" customHeight="1" x14ac:dyDescent="0.2">
      <c r="A435" s="823">
        <v>217.1</v>
      </c>
      <c r="B435" s="824">
        <v>-16097.85</v>
      </c>
      <c r="C435" s="314"/>
      <c r="D435" s="314"/>
      <c r="E435" s="314"/>
      <c r="F435" s="314"/>
    </row>
    <row r="436" spans="1:6" ht="15" customHeight="1" x14ac:dyDescent="0.2">
      <c r="A436" s="823">
        <v>217</v>
      </c>
      <c r="B436" s="824">
        <v>-16111.67</v>
      </c>
      <c r="C436" s="314"/>
      <c r="D436" s="314"/>
      <c r="E436" s="314"/>
      <c r="F436" s="314"/>
    </row>
    <row r="437" spans="1:6" ht="15" customHeight="1" x14ac:dyDescent="0.2">
      <c r="A437" s="823">
        <v>216.9</v>
      </c>
      <c r="B437" s="824">
        <v>-16090.21</v>
      </c>
      <c r="C437" s="314"/>
      <c r="D437" s="314"/>
      <c r="E437" s="314"/>
      <c r="F437" s="314"/>
    </row>
    <row r="438" spans="1:6" ht="15" customHeight="1" x14ac:dyDescent="0.2">
      <c r="A438" s="823">
        <v>216.8</v>
      </c>
      <c r="B438" s="824">
        <v>-16060.71</v>
      </c>
      <c r="C438" s="314"/>
      <c r="D438" s="314"/>
      <c r="E438" s="314"/>
      <c r="F438" s="314"/>
    </row>
    <row r="439" spans="1:6" ht="15" customHeight="1" x14ac:dyDescent="0.2">
      <c r="A439" s="823">
        <v>216.7</v>
      </c>
      <c r="B439" s="824">
        <v>-16073.42</v>
      </c>
      <c r="C439" s="314"/>
      <c r="D439" s="314"/>
      <c r="E439" s="314"/>
      <c r="F439" s="314"/>
    </row>
    <row r="440" spans="1:6" ht="15" customHeight="1" x14ac:dyDescent="0.2">
      <c r="A440" s="823">
        <v>216.6</v>
      </c>
      <c r="B440" s="824">
        <v>-16125.92</v>
      </c>
      <c r="C440" s="314"/>
      <c r="D440" s="314"/>
      <c r="E440" s="314"/>
      <c r="F440" s="314"/>
    </row>
    <row r="441" spans="1:6" ht="15" customHeight="1" x14ac:dyDescent="0.2">
      <c r="A441" s="823">
        <v>216.5</v>
      </c>
      <c r="B441" s="824">
        <v>-16179.38</v>
      </c>
      <c r="C441" s="314"/>
      <c r="D441" s="314"/>
      <c r="E441" s="314"/>
      <c r="F441" s="314"/>
    </row>
    <row r="442" spans="1:6" ht="15" customHeight="1" x14ac:dyDescent="0.2">
      <c r="A442" s="823">
        <v>216.4</v>
      </c>
      <c r="B442" s="824">
        <v>-16182.75</v>
      </c>
      <c r="C442" s="314"/>
      <c r="D442" s="314"/>
      <c r="E442" s="314"/>
      <c r="F442" s="314"/>
    </row>
    <row r="443" spans="1:6" ht="15" customHeight="1" x14ac:dyDescent="0.2">
      <c r="A443" s="823">
        <v>216.3</v>
      </c>
      <c r="B443" s="824">
        <v>-16191.4</v>
      </c>
      <c r="C443" s="314"/>
      <c r="D443" s="314"/>
      <c r="E443" s="314"/>
      <c r="F443" s="314"/>
    </row>
    <row r="444" spans="1:6" ht="15" customHeight="1" x14ac:dyDescent="0.2">
      <c r="A444" s="823">
        <v>216.2</v>
      </c>
      <c r="B444" s="824">
        <v>-16191.67</v>
      </c>
      <c r="C444" s="314"/>
      <c r="D444" s="314"/>
      <c r="E444" s="314"/>
      <c r="F444" s="314"/>
    </row>
    <row r="445" spans="1:6" ht="15" customHeight="1" x14ac:dyDescent="0.2">
      <c r="A445" s="823">
        <v>216.1</v>
      </c>
      <c r="B445" s="824">
        <v>-16148.1</v>
      </c>
      <c r="C445" s="314"/>
      <c r="D445" s="314"/>
      <c r="E445" s="314"/>
      <c r="F445" s="314"/>
    </row>
    <row r="446" spans="1:6" ht="15" customHeight="1" x14ac:dyDescent="0.2">
      <c r="A446" s="823">
        <v>216</v>
      </c>
      <c r="B446" s="824">
        <v>-16121.13</v>
      </c>
      <c r="C446" s="314"/>
      <c r="D446" s="314"/>
      <c r="E446" s="314"/>
      <c r="F446" s="314"/>
    </row>
    <row r="447" spans="1:6" ht="15" customHeight="1" x14ac:dyDescent="0.2">
      <c r="A447" s="823">
        <v>215.9</v>
      </c>
      <c r="B447" s="824">
        <v>-16138.35</v>
      </c>
      <c r="C447" s="314"/>
      <c r="D447" s="314"/>
      <c r="E447" s="314"/>
      <c r="F447" s="314"/>
    </row>
    <row r="448" spans="1:6" ht="15" customHeight="1" x14ac:dyDescent="0.2">
      <c r="A448" s="823">
        <v>215.8</v>
      </c>
      <c r="B448" s="824">
        <v>-16134.79</v>
      </c>
      <c r="C448" s="314"/>
      <c r="D448" s="314"/>
      <c r="E448" s="314"/>
      <c r="F448" s="314"/>
    </row>
    <row r="449" spans="1:6" ht="15" customHeight="1" x14ac:dyDescent="0.2">
      <c r="A449" s="823">
        <v>215.7</v>
      </c>
      <c r="B449" s="824">
        <v>-16071.17</v>
      </c>
      <c r="C449" s="314"/>
      <c r="D449" s="314"/>
      <c r="E449" s="314"/>
      <c r="F449" s="314"/>
    </row>
    <row r="450" spans="1:6" ht="15" customHeight="1" x14ac:dyDescent="0.2">
      <c r="A450" s="823">
        <v>215.6</v>
      </c>
      <c r="B450" s="824">
        <v>-16027.63</v>
      </c>
      <c r="C450" s="314"/>
      <c r="D450" s="314"/>
      <c r="E450" s="314"/>
      <c r="F450" s="314"/>
    </row>
    <row r="451" spans="1:6" ht="15" customHeight="1" x14ac:dyDescent="0.2">
      <c r="A451" s="823">
        <v>215.5</v>
      </c>
      <c r="B451" s="824">
        <v>-16012.4</v>
      </c>
      <c r="C451" s="314"/>
      <c r="D451" s="314"/>
      <c r="E451" s="314"/>
      <c r="F451" s="314"/>
    </row>
    <row r="452" spans="1:6" ht="15" customHeight="1" x14ac:dyDescent="0.2">
      <c r="A452" s="823">
        <v>215.4</v>
      </c>
      <c r="B452" s="824">
        <v>-15995.52</v>
      </c>
      <c r="C452" s="314"/>
      <c r="D452" s="314"/>
      <c r="E452" s="314"/>
      <c r="F452" s="314"/>
    </row>
    <row r="453" spans="1:6" ht="15" customHeight="1" x14ac:dyDescent="0.2">
      <c r="A453" s="823">
        <v>215.3</v>
      </c>
      <c r="B453" s="824">
        <v>-15996.73</v>
      </c>
      <c r="C453" s="314"/>
      <c r="D453" s="314"/>
      <c r="E453" s="314"/>
      <c r="F453" s="314"/>
    </row>
    <row r="454" spans="1:6" ht="15" customHeight="1" x14ac:dyDescent="0.2">
      <c r="A454" s="823">
        <v>215.2</v>
      </c>
      <c r="B454" s="824">
        <v>-16018.35</v>
      </c>
      <c r="C454" s="314"/>
      <c r="D454" s="314"/>
      <c r="E454" s="314"/>
      <c r="F454" s="314"/>
    </row>
    <row r="455" spans="1:6" ht="15" customHeight="1" x14ac:dyDescent="0.2">
      <c r="A455" s="823">
        <v>215.1</v>
      </c>
      <c r="B455" s="824">
        <v>-15990.88</v>
      </c>
      <c r="C455" s="314"/>
      <c r="D455" s="314"/>
      <c r="E455" s="314"/>
      <c r="F455" s="314"/>
    </row>
    <row r="456" spans="1:6" ht="15" customHeight="1" x14ac:dyDescent="0.2">
      <c r="A456" s="823">
        <v>215</v>
      </c>
      <c r="B456" s="824">
        <v>-15935.44</v>
      </c>
      <c r="C456" s="314"/>
      <c r="D456" s="314"/>
      <c r="E456" s="314"/>
      <c r="F456" s="314"/>
    </row>
    <row r="457" spans="1:6" ht="15" customHeight="1" x14ac:dyDescent="0.2">
      <c r="A457" s="823">
        <v>214.9</v>
      </c>
      <c r="B457" s="824">
        <v>-15923.4</v>
      </c>
      <c r="C457" s="314"/>
      <c r="D457" s="314"/>
      <c r="E457" s="314"/>
      <c r="F457" s="314"/>
    </row>
    <row r="458" spans="1:6" ht="15" customHeight="1" x14ac:dyDescent="0.2">
      <c r="A458" s="823">
        <v>214.8</v>
      </c>
      <c r="B458" s="824">
        <v>-15928.4</v>
      </c>
      <c r="C458" s="314"/>
      <c r="D458" s="314"/>
      <c r="E458" s="314"/>
      <c r="F458" s="314"/>
    </row>
    <row r="459" spans="1:6" ht="15" customHeight="1" x14ac:dyDescent="0.2">
      <c r="A459" s="823">
        <v>214.7</v>
      </c>
      <c r="B459" s="824">
        <v>-15869.25</v>
      </c>
      <c r="C459" s="314"/>
      <c r="D459" s="314"/>
      <c r="E459" s="314"/>
      <c r="F459" s="314"/>
    </row>
    <row r="460" spans="1:6" ht="15" customHeight="1" x14ac:dyDescent="0.2">
      <c r="A460" s="823">
        <v>214.6</v>
      </c>
      <c r="B460" s="824">
        <v>-15841.23</v>
      </c>
      <c r="C460" s="314"/>
      <c r="D460" s="314"/>
      <c r="E460" s="314"/>
      <c r="F460" s="314"/>
    </row>
    <row r="461" spans="1:6" ht="15" customHeight="1" x14ac:dyDescent="0.2">
      <c r="A461" s="823">
        <v>214.5</v>
      </c>
      <c r="B461" s="824">
        <v>-15813.65</v>
      </c>
      <c r="C461" s="314"/>
      <c r="D461" s="314"/>
      <c r="E461" s="314"/>
      <c r="F461" s="314"/>
    </row>
    <row r="462" spans="1:6" ht="15" customHeight="1" x14ac:dyDescent="0.2">
      <c r="A462" s="823">
        <v>214.4</v>
      </c>
      <c r="B462" s="824">
        <v>-15796.15</v>
      </c>
      <c r="C462" s="314"/>
      <c r="D462" s="314"/>
      <c r="E462" s="314"/>
      <c r="F462" s="314"/>
    </row>
    <row r="463" spans="1:6" ht="15" customHeight="1" x14ac:dyDescent="0.2">
      <c r="A463" s="823">
        <v>214.3</v>
      </c>
      <c r="B463" s="824">
        <v>-15788.58</v>
      </c>
      <c r="C463" s="314"/>
      <c r="D463" s="314"/>
      <c r="E463" s="314"/>
      <c r="F463" s="314"/>
    </row>
    <row r="464" spans="1:6" ht="15" customHeight="1" x14ac:dyDescent="0.2">
      <c r="A464" s="823">
        <v>214.2</v>
      </c>
      <c r="B464" s="824">
        <v>-15779.54</v>
      </c>
      <c r="C464" s="314"/>
      <c r="D464" s="314"/>
      <c r="E464" s="314"/>
      <c r="F464" s="314"/>
    </row>
    <row r="465" spans="1:6" ht="15" customHeight="1" x14ac:dyDescent="0.2">
      <c r="A465" s="823">
        <v>214.1</v>
      </c>
      <c r="B465" s="824">
        <v>-15763.15</v>
      </c>
      <c r="C465" s="314"/>
      <c r="D465" s="314"/>
      <c r="E465" s="314"/>
      <c r="F465" s="314"/>
    </row>
    <row r="466" spans="1:6" ht="15" customHeight="1" x14ac:dyDescent="0.2">
      <c r="A466" s="823">
        <v>214</v>
      </c>
      <c r="B466" s="824">
        <v>-15730.33</v>
      </c>
      <c r="C466" s="314"/>
      <c r="D466" s="314"/>
      <c r="E466" s="314"/>
      <c r="F466" s="314"/>
    </row>
    <row r="467" spans="1:6" ht="15" customHeight="1" x14ac:dyDescent="0.2">
      <c r="A467" s="823">
        <v>213.9</v>
      </c>
      <c r="B467" s="824">
        <v>-15719.31</v>
      </c>
      <c r="C467" s="314"/>
      <c r="D467" s="314"/>
      <c r="E467" s="314"/>
      <c r="F467" s="314"/>
    </row>
    <row r="468" spans="1:6" ht="15" customHeight="1" x14ac:dyDescent="0.2">
      <c r="A468" s="823">
        <v>213.8</v>
      </c>
      <c r="B468" s="824">
        <v>-15712.94</v>
      </c>
      <c r="C468" s="314"/>
      <c r="D468" s="314"/>
      <c r="E468" s="314"/>
      <c r="F468" s="314"/>
    </row>
    <row r="469" spans="1:6" ht="15" customHeight="1" x14ac:dyDescent="0.2">
      <c r="A469" s="823">
        <v>213.7</v>
      </c>
      <c r="B469" s="824">
        <v>-15742.15</v>
      </c>
      <c r="C469" s="314"/>
      <c r="D469" s="314"/>
      <c r="E469" s="314"/>
      <c r="F469" s="314"/>
    </row>
    <row r="470" spans="1:6" ht="15" customHeight="1" x14ac:dyDescent="0.2">
      <c r="A470" s="823">
        <v>213.6</v>
      </c>
      <c r="B470" s="824">
        <v>-15741.19</v>
      </c>
      <c r="C470" s="314"/>
      <c r="D470" s="314"/>
      <c r="E470" s="314"/>
      <c r="F470" s="314"/>
    </row>
    <row r="471" spans="1:6" ht="15" customHeight="1" x14ac:dyDescent="0.2">
      <c r="A471" s="823">
        <v>213.5</v>
      </c>
      <c r="B471" s="824">
        <v>-15738.4</v>
      </c>
      <c r="C471" s="314"/>
      <c r="D471" s="314"/>
      <c r="E471" s="314"/>
      <c r="F471" s="314"/>
    </row>
    <row r="472" spans="1:6" ht="15" customHeight="1" x14ac:dyDescent="0.2">
      <c r="A472" s="823">
        <v>213.4</v>
      </c>
      <c r="B472" s="824">
        <v>-15759.44</v>
      </c>
      <c r="C472" s="314"/>
      <c r="D472" s="314"/>
      <c r="E472" s="314"/>
      <c r="F472" s="314"/>
    </row>
    <row r="473" spans="1:6" ht="15" customHeight="1" x14ac:dyDescent="0.2">
      <c r="A473" s="823">
        <v>213.3</v>
      </c>
      <c r="B473" s="824">
        <v>-15768.48</v>
      </c>
      <c r="C473" s="314"/>
      <c r="D473" s="314"/>
      <c r="E473" s="314"/>
      <c r="F473" s="314"/>
    </row>
    <row r="474" spans="1:6" ht="15" customHeight="1" x14ac:dyDescent="0.2">
      <c r="A474" s="823">
        <v>213.2</v>
      </c>
      <c r="B474" s="824">
        <v>-15760.5</v>
      </c>
      <c r="C474" s="314"/>
      <c r="D474" s="314"/>
      <c r="E474" s="314"/>
      <c r="F474" s="314"/>
    </row>
    <row r="475" spans="1:6" ht="15" customHeight="1" x14ac:dyDescent="0.2">
      <c r="A475" s="823">
        <v>213.1</v>
      </c>
      <c r="B475" s="824">
        <v>-15758.38</v>
      </c>
      <c r="C475" s="314"/>
      <c r="D475" s="314"/>
      <c r="E475" s="314"/>
      <c r="F475" s="314"/>
    </row>
    <row r="476" spans="1:6" ht="15" customHeight="1" x14ac:dyDescent="0.2">
      <c r="A476" s="823">
        <v>213</v>
      </c>
      <c r="B476" s="824">
        <v>-15765.13</v>
      </c>
      <c r="C476" s="314"/>
      <c r="D476" s="314"/>
      <c r="E476" s="314"/>
      <c r="F476" s="314"/>
    </row>
    <row r="477" spans="1:6" ht="15" customHeight="1" x14ac:dyDescent="0.2">
      <c r="A477" s="823">
        <v>212.9</v>
      </c>
      <c r="B477" s="824">
        <v>-15758.02</v>
      </c>
      <c r="C477" s="314"/>
      <c r="D477" s="314"/>
      <c r="E477" s="314"/>
      <c r="F477" s="314"/>
    </row>
    <row r="478" spans="1:6" ht="15" customHeight="1" x14ac:dyDescent="0.2">
      <c r="A478" s="823">
        <v>212.8</v>
      </c>
      <c r="B478" s="824">
        <v>-15740.17</v>
      </c>
      <c r="C478" s="314"/>
      <c r="D478" s="314"/>
      <c r="E478" s="314"/>
      <c r="F478" s="314"/>
    </row>
    <row r="479" spans="1:6" ht="15" customHeight="1" x14ac:dyDescent="0.2">
      <c r="A479" s="823">
        <v>212.7</v>
      </c>
      <c r="B479" s="824">
        <v>-15743.29</v>
      </c>
      <c r="C479" s="314"/>
      <c r="D479" s="314"/>
      <c r="E479" s="314"/>
      <c r="F479" s="314"/>
    </row>
    <row r="480" spans="1:6" ht="15" customHeight="1" x14ac:dyDescent="0.2">
      <c r="A480" s="823">
        <v>212.6</v>
      </c>
      <c r="B480" s="824">
        <v>-15751.21</v>
      </c>
      <c r="C480" s="314"/>
      <c r="D480" s="314"/>
      <c r="E480" s="314"/>
      <c r="F480" s="314"/>
    </row>
    <row r="481" spans="1:6" ht="15" customHeight="1" x14ac:dyDescent="0.2">
      <c r="A481" s="823">
        <v>212.5</v>
      </c>
      <c r="B481" s="824">
        <v>-15781</v>
      </c>
      <c r="C481" s="314"/>
      <c r="D481" s="314"/>
      <c r="E481" s="314"/>
      <c r="F481" s="314"/>
    </row>
    <row r="482" spans="1:6" ht="15" customHeight="1" x14ac:dyDescent="0.2">
      <c r="A482" s="823">
        <v>212.4</v>
      </c>
      <c r="B482" s="824">
        <v>-15766.79</v>
      </c>
      <c r="C482" s="314"/>
      <c r="D482" s="314"/>
      <c r="E482" s="314"/>
      <c r="F482" s="314"/>
    </row>
    <row r="483" spans="1:6" ht="15" customHeight="1" x14ac:dyDescent="0.2">
      <c r="A483" s="823">
        <v>212.3</v>
      </c>
      <c r="B483" s="824">
        <v>-15771.73</v>
      </c>
      <c r="C483" s="314"/>
      <c r="D483" s="314"/>
      <c r="E483" s="314"/>
      <c r="F483" s="314"/>
    </row>
    <row r="484" spans="1:6" ht="15" customHeight="1" x14ac:dyDescent="0.2">
      <c r="A484" s="823">
        <v>212.2</v>
      </c>
      <c r="B484" s="824">
        <v>-15831.17</v>
      </c>
      <c r="C484" s="314"/>
      <c r="D484" s="314"/>
      <c r="E484" s="314"/>
      <c r="F484" s="314"/>
    </row>
    <row r="485" spans="1:6" ht="15" customHeight="1" x14ac:dyDescent="0.2">
      <c r="A485" s="823">
        <v>212.1</v>
      </c>
      <c r="B485" s="824">
        <v>-15889.56</v>
      </c>
      <c r="C485" s="314"/>
      <c r="D485" s="314"/>
      <c r="E485" s="314"/>
      <c r="F485" s="314"/>
    </row>
    <row r="486" spans="1:6" ht="15" customHeight="1" x14ac:dyDescent="0.2">
      <c r="A486" s="823">
        <v>212</v>
      </c>
      <c r="B486" s="824">
        <v>-15933.38</v>
      </c>
      <c r="C486" s="314"/>
      <c r="D486" s="314"/>
      <c r="E486" s="314"/>
      <c r="F486" s="314"/>
    </row>
    <row r="487" spans="1:6" ht="15" customHeight="1" x14ac:dyDescent="0.2">
      <c r="A487" s="823">
        <v>211.9</v>
      </c>
      <c r="B487" s="824">
        <v>-15983.27</v>
      </c>
      <c r="C487" s="314"/>
      <c r="D487" s="314"/>
      <c r="E487" s="314"/>
      <c r="F487" s="314"/>
    </row>
    <row r="488" spans="1:6" ht="15" customHeight="1" x14ac:dyDescent="0.2">
      <c r="A488" s="823">
        <v>211.8</v>
      </c>
      <c r="B488" s="824">
        <v>-16022.35</v>
      </c>
      <c r="C488" s="314"/>
      <c r="D488" s="314"/>
      <c r="E488" s="314"/>
      <c r="F488" s="314"/>
    </row>
    <row r="489" spans="1:6" ht="15" customHeight="1" x14ac:dyDescent="0.2">
      <c r="A489" s="823">
        <v>211.7</v>
      </c>
      <c r="B489" s="824">
        <v>-16041.88</v>
      </c>
      <c r="C489" s="314"/>
      <c r="D489" s="314"/>
      <c r="E489" s="314"/>
      <c r="F489" s="314"/>
    </row>
    <row r="490" spans="1:6" ht="15" customHeight="1" x14ac:dyDescent="0.2">
      <c r="A490" s="823">
        <v>211.6</v>
      </c>
      <c r="B490" s="824">
        <v>-16066.71</v>
      </c>
      <c r="C490" s="314"/>
      <c r="D490" s="314"/>
      <c r="E490" s="314"/>
      <c r="F490" s="314"/>
    </row>
    <row r="491" spans="1:6" ht="15" customHeight="1" x14ac:dyDescent="0.2">
      <c r="A491" s="823">
        <v>211.5</v>
      </c>
      <c r="B491" s="824">
        <v>-16128.81</v>
      </c>
      <c r="C491" s="314"/>
      <c r="D491" s="314"/>
      <c r="E491" s="314"/>
      <c r="F491" s="314"/>
    </row>
    <row r="492" spans="1:6" ht="15" customHeight="1" x14ac:dyDescent="0.2">
      <c r="A492" s="823">
        <v>211.4</v>
      </c>
      <c r="B492" s="824">
        <v>-16174.9</v>
      </c>
      <c r="C492" s="314"/>
      <c r="D492" s="314"/>
      <c r="E492" s="314"/>
      <c r="F492" s="314"/>
    </row>
    <row r="493" spans="1:6" ht="15" customHeight="1" x14ac:dyDescent="0.2">
      <c r="A493" s="823">
        <v>211.3</v>
      </c>
      <c r="B493" s="824">
        <v>-16204.29</v>
      </c>
      <c r="C493" s="314"/>
      <c r="D493" s="314"/>
      <c r="E493" s="314"/>
      <c r="F493" s="314"/>
    </row>
    <row r="494" spans="1:6" ht="15" customHeight="1" x14ac:dyDescent="0.2">
      <c r="A494" s="823">
        <v>211.2</v>
      </c>
      <c r="B494" s="824">
        <v>-16236.98</v>
      </c>
      <c r="C494" s="314"/>
      <c r="D494" s="314"/>
      <c r="E494" s="314"/>
      <c r="F494" s="314"/>
    </row>
    <row r="495" spans="1:6" ht="15" customHeight="1" x14ac:dyDescent="0.2">
      <c r="A495" s="823">
        <v>211.1</v>
      </c>
      <c r="B495" s="824">
        <v>-16287.96</v>
      </c>
      <c r="C495" s="314"/>
      <c r="D495" s="314"/>
      <c r="E495" s="314"/>
      <c r="F495" s="314"/>
    </row>
    <row r="496" spans="1:6" ht="15" customHeight="1" x14ac:dyDescent="0.2">
      <c r="A496" s="823">
        <v>211</v>
      </c>
      <c r="B496" s="824">
        <v>-16311.27</v>
      </c>
      <c r="C496" s="314"/>
      <c r="D496" s="314"/>
      <c r="E496" s="314"/>
      <c r="F496" s="314"/>
    </row>
    <row r="497" spans="1:6" ht="15" customHeight="1" x14ac:dyDescent="0.2">
      <c r="A497" s="823">
        <v>210.9</v>
      </c>
      <c r="B497" s="824">
        <v>-16347.23</v>
      </c>
      <c r="C497" s="314"/>
      <c r="D497" s="314"/>
      <c r="E497" s="314"/>
      <c r="F497" s="314"/>
    </row>
    <row r="498" spans="1:6" ht="15" customHeight="1" x14ac:dyDescent="0.2">
      <c r="A498" s="823">
        <v>210.8</v>
      </c>
      <c r="B498" s="824">
        <v>-16376.98</v>
      </c>
      <c r="C498" s="314"/>
      <c r="D498" s="314"/>
      <c r="E498" s="314"/>
      <c r="F498" s="314"/>
    </row>
    <row r="499" spans="1:6" ht="15" customHeight="1" x14ac:dyDescent="0.2">
      <c r="A499" s="823">
        <v>210.7</v>
      </c>
      <c r="B499" s="824">
        <v>-16373.98</v>
      </c>
      <c r="C499" s="314"/>
      <c r="D499" s="314"/>
      <c r="E499" s="314"/>
      <c r="F499" s="314"/>
    </row>
    <row r="500" spans="1:6" ht="15" customHeight="1" x14ac:dyDescent="0.2">
      <c r="A500" s="823">
        <v>210.6</v>
      </c>
      <c r="B500" s="824">
        <v>-16451.04</v>
      </c>
      <c r="C500" s="314"/>
      <c r="D500" s="314"/>
      <c r="E500" s="314"/>
      <c r="F500" s="314"/>
    </row>
    <row r="501" spans="1:6" ht="15" customHeight="1" x14ac:dyDescent="0.2">
      <c r="A501" s="823">
        <v>210.5</v>
      </c>
      <c r="B501" s="824">
        <v>-16484.79</v>
      </c>
      <c r="C501" s="314"/>
      <c r="D501" s="314"/>
      <c r="E501" s="314"/>
      <c r="F501" s="314"/>
    </row>
    <row r="502" spans="1:6" ht="15" customHeight="1" x14ac:dyDescent="0.2">
      <c r="A502" s="823">
        <v>210.4</v>
      </c>
      <c r="B502" s="824">
        <v>-16499.080000000002</v>
      </c>
      <c r="C502" s="314"/>
      <c r="D502" s="314"/>
      <c r="E502" s="314"/>
      <c r="F502" s="314"/>
    </row>
    <row r="503" spans="1:6" ht="15" customHeight="1" x14ac:dyDescent="0.2">
      <c r="A503" s="823">
        <v>210.3</v>
      </c>
      <c r="B503" s="824">
        <v>-16504.27</v>
      </c>
      <c r="C503" s="314"/>
      <c r="D503" s="314"/>
      <c r="E503" s="314"/>
      <c r="F503" s="314"/>
    </row>
    <row r="504" spans="1:6" ht="15" customHeight="1" x14ac:dyDescent="0.2">
      <c r="A504" s="823">
        <v>210.2</v>
      </c>
      <c r="B504" s="824">
        <v>-16507.98</v>
      </c>
      <c r="C504" s="314"/>
      <c r="D504" s="314"/>
      <c r="E504" s="314"/>
      <c r="F504" s="314"/>
    </row>
    <row r="505" spans="1:6" ht="15" customHeight="1" x14ac:dyDescent="0.2">
      <c r="A505" s="823">
        <v>210.1</v>
      </c>
      <c r="B505" s="824">
        <v>-16539.71</v>
      </c>
      <c r="C505" s="314"/>
      <c r="D505" s="314"/>
      <c r="E505" s="314"/>
      <c r="F505" s="314"/>
    </row>
    <row r="506" spans="1:6" ht="15" customHeight="1" x14ac:dyDescent="0.2">
      <c r="A506" s="823">
        <v>210</v>
      </c>
      <c r="B506" s="824">
        <v>-16605.919999999998</v>
      </c>
      <c r="C506" s="314"/>
      <c r="D506" s="314"/>
      <c r="E506" s="314"/>
      <c r="F506" s="314"/>
    </row>
    <row r="507" spans="1:6" ht="15" customHeight="1" x14ac:dyDescent="0.2">
      <c r="A507" s="823">
        <v>209.9</v>
      </c>
      <c r="B507" s="824">
        <v>-16691.77</v>
      </c>
      <c r="C507" s="314"/>
      <c r="D507" s="314"/>
      <c r="E507" s="314"/>
      <c r="F507" s="314"/>
    </row>
    <row r="508" spans="1:6" ht="15" customHeight="1" x14ac:dyDescent="0.2">
      <c r="A508" s="823">
        <v>209.8</v>
      </c>
      <c r="B508" s="824">
        <v>-16732.27</v>
      </c>
      <c r="C508" s="314"/>
      <c r="D508" s="314"/>
      <c r="E508" s="314"/>
      <c r="F508" s="314"/>
    </row>
    <row r="509" spans="1:6" ht="15" customHeight="1" x14ac:dyDescent="0.2">
      <c r="A509" s="823">
        <v>209.7</v>
      </c>
      <c r="B509" s="824">
        <v>-16723.75</v>
      </c>
      <c r="C509" s="314"/>
      <c r="D509" s="314"/>
      <c r="E509" s="314"/>
      <c r="F509" s="314"/>
    </row>
    <row r="510" spans="1:6" ht="15" customHeight="1" x14ac:dyDescent="0.2">
      <c r="A510" s="823">
        <v>209.6</v>
      </c>
      <c r="B510" s="824">
        <v>-16755.439999999999</v>
      </c>
      <c r="C510" s="314"/>
      <c r="D510" s="314"/>
      <c r="E510" s="314"/>
      <c r="F510" s="314"/>
    </row>
    <row r="511" spans="1:6" ht="15" customHeight="1" x14ac:dyDescent="0.2">
      <c r="A511" s="823">
        <v>209.5</v>
      </c>
      <c r="B511" s="824">
        <v>-16800.689999999999</v>
      </c>
      <c r="C511" s="314"/>
      <c r="D511" s="314"/>
      <c r="E511" s="314"/>
      <c r="F511" s="314"/>
    </row>
    <row r="512" spans="1:6" ht="15" customHeight="1" x14ac:dyDescent="0.2">
      <c r="A512" s="823">
        <v>209.4</v>
      </c>
      <c r="B512" s="824">
        <v>-16888.939999999999</v>
      </c>
      <c r="C512" s="314"/>
      <c r="D512" s="314"/>
      <c r="E512" s="314"/>
      <c r="F512" s="314"/>
    </row>
    <row r="513" spans="1:6" ht="15" customHeight="1" x14ac:dyDescent="0.2">
      <c r="A513" s="823">
        <v>209.3</v>
      </c>
      <c r="B513" s="824">
        <v>-16991.060000000001</v>
      </c>
      <c r="C513" s="314"/>
      <c r="D513" s="314"/>
      <c r="E513" s="314"/>
      <c r="F513" s="314"/>
    </row>
    <row r="514" spans="1:6" ht="15" customHeight="1" x14ac:dyDescent="0.2">
      <c r="A514" s="823">
        <v>209.2</v>
      </c>
      <c r="B514" s="824">
        <v>-17046.669999999998</v>
      </c>
      <c r="C514" s="314"/>
      <c r="D514" s="314"/>
      <c r="E514" s="314"/>
      <c r="F514" s="314"/>
    </row>
    <row r="515" spans="1:6" ht="15" customHeight="1" x14ac:dyDescent="0.2">
      <c r="A515" s="823">
        <v>209.1</v>
      </c>
      <c r="B515" s="824">
        <v>-17041.080000000002</v>
      </c>
      <c r="C515" s="314"/>
      <c r="D515" s="314"/>
      <c r="E515" s="314"/>
      <c r="F515" s="314"/>
    </row>
    <row r="516" spans="1:6" ht="15" customHeight="1" x14ac:dyDescent="0.2">
      <c r="A516" s="823">
        <v>209</v>
      </c>
      <c r="B516" s="824">
        <v>-17076.04</v>
      </c>
      <c r="C516" s="314"/>
      <c r="D516" s="314"/>
      <c r="E516" s="314"/>
      <c r="F516" s="314"/>
    </row>
    <row r="517" spans="1:6" ht="15" customHeight="1" x14ac:dyDescent="0.2">
      <c r="A517" s="823">
        <v>208.9</v>
      </c>
      <c r="B517" s="824">
        <v>-17122.38</v>
      </c>
      <c r="C517" s="314"/>
      <c r="D517" s="314"/>
      <c r="E517" s="314"/>
      <c r="F517" s="314"/>
    </row>
    <row r="518" spans="1:6" ht="15" customHeight="1" x14ac:dyDescent="0.2">
      <c r="A518" s="823">
        <v>208.8</v>
      </c>
      <c r="B518" s="824">
        <v>-17184.650000000001</v>
      </c>
      <c r="C518" s="314"/>
      <c r="D518" s="314"/>
      <c r="E518" s="314"/>
      <c r="F518" s="314"/>
    </row>
    <row r="519" spans="1:6" ht="15" customHeight="1" x14ac:dyDescent="0.2">
      <c r="A519" s="823">
        <v>208.7</v>
      </c>
      <c r="B519" s="824">
        <v>-17291.689999999999</v>
      </c>
      <c r="C519" s="314"/>
      <c r="D519" s="314"/>
      <c r="E519" s="314"/>
      <c r="F519" s="314"/>
    </row>
    <row r="520" spans="1:6" ht="15" customHeight="1" x14ac:dyDescent="0.2">
      <c r="A520" s="823">
        <v>208.6</v>
      </c>
      <c r="B520" s="824">
        <v>-17385.96</v>
      </c>
      <c r="C520" s="314"/>
      <c r="D520" s="314"/>
      <c r="E520" s="314"/>
      <c r="F520" s="314"/>
    </row>
    <row r="521" spans="1:6" ht="15" customHeight="1" x14ac:dyDescent="0.2">
      <c r="A521" s="823">
        <v>208.5</v>
      </c>
      <c r="B521" s="824">
        <v>-17433</v>
      </c>
      <c r="C521" s="314"/>
      <c r="D521" s="314"/>
      <c r="E521" s="314"/>
      <c r="F521" s="314"/>
    </row>
    <row r="522" spans="1:6" ht="15" customHeight="1" x14ac:dyDescent="0.2">
      <c r="A522" s="823">
        <v>208.4</v>
      </c>
      <c r="B522" s="824">
        <v>-17448.02</v>
      </c>
      <c r="C522" s="314"/>
      <c r="D522" s="314"/>
      <c r="E522" s="314"/>
      <c r="F522" s="314"/>
    </row>
    <row r="523" spans="1:6" ht="15" customHeight="1" x14ac:dyDescent="0.2">
      <c r="A523" s="823">
        <v>208.3</v>
      </c>
      <c r="B523" s="824">
        <v>-17482.46</v>
      </c>
      <c r="C523" s="314"/>
      <c r="D523" s="314"/>
      <c r="E523" s="314"/>
      <c r="F523" s="314"/>
    </row>
    <row r="524" spans="1:6" ht="15" customHeight="1" x14ac:dyDescent="0.2">
      <c r="A524" s="823">
        <v>208.2</v>
      </c>
      <c r="B524" s="824">
        <v>-17530.599999999999</v>
      </c>
      <c r="C524" s="314"/>
      <c r="D524" s="314"/>
      <c r="E524" s="314"/>
      <c r="F524" s="314"/>
    </row>
    <row r="525" spans="1:6" ht="15" customHeight="1" x14ac:dyDescent="0.2">
      <c r="A525" s="823">
        <v>208.1</v>
      </c>
      <c r="B525" s="824">
        <v>-17573.75</v>
      </c>
      <c r="C525" s="314"/>
      <c r="D525" s="314"/>
      <c r="E525" s="314"/>
      <c r="F525" s="314"/>
    </row>
    <row r="526" spans="1:6" ht="15" customHeight="1" x14ac:dyDescent="0.2">
      <c r="A526" s="823">
        <v>208</v>
      </c>
      <c r="B526" s="824">
        <v>-17596.5</v>
      </c>
      <c r="C526" s="314"/>
      <c r="D526" s="314"/>
      <c r="E526" s="314"/>
      <c r="F526" s="314"/>
    </row>
    <row r="527" spans="1:6" ht="15" customHeight="1" x14ac:dyDescent="0.2">
      <c r="A527" s="823">
        <v>207.9</v>
      </c>
      <c r="B527" s="824">
        <v>-17599.419999999998</v>
      </c>
      <c r="C527" s="314"/>
      <c r="D527" s="314"/>
      <c r="E527" s="314"/>
      <c r="F527" s="314"/>
    </row>
    <row r="528" spans="1:6" ht="15" customHeight="1" x14ac:dyDescent="0.2">
      <c r="A528" s="823">
        <v>207.8</v>
      </c>
      <c r="B528" s="824">
        <v>-17518.02</v>
      </c>
      <c r="C528" s="314"/>
      <c r="D528" s="314"/>
      <c r="E528" s="314"/>
      <c r="F528" s="314"/>
    </row>
    <row r="529" spans="1:6" ht="15" customHeight="1" x14ac:dyDescent="0.2">
      <c r="A529" s="823">
        <v>207.7</v>
      </c>
      <c r="B529" s="824">
        <v>-17463.650000000001</v>
      </c>
      <c r="C529" s="314"/>
      <c r="D529" s="314"/>
      <c r="E529" s="314"/>
      <c r="F529" s="314"/>
    </row>
    <row r="530" spans="1:6" ht="15" customHeight="1" x14ac:dyDescent="0.2">
      <c r="A530" s="823">
        <v>207.6</v>
      </c>
      <c r="B530" s="824">
        <v>-17478.77</v>
      </c>
      <c r="C530" s="314"/>
      <c r="D530" s="314"/>
      <c r="E530" s="314"/>
      <c r="F530" s="314"/>
    </row>
    <row r="531" spans="1:6" ht="15" customHeight="1" x14ac:dyDescent="0.2">
      <c r="A531" s="823">
        <v>207.5</v>
      </c>
      <c r="B531" s="824">
        <v>-17447.150000000001</v>
      </c>
      <c r="C531" s="314"/>
      <c r="D531" s="314"/>
      <c r="E531" s="314"/>
      <c r="F531" s="314"/>
    </row>
    <row r="532" spans="1:6" ht="15" customHeight="1" x14ac:dyDescent="0.2">
      <c r="A532" s="823">
        <v>207.4</v>
      </c>
      <c r="B532" s="824">
        <v>-17434.650000000001</v>
      </c>
      <c r="C532" s="314"/>
      <c r="D532" s="314"/>
      <c r="E532" s="314"/>
      <c r="F532" s="314"/>
    </row>
    <row r="533" spans="1:6" ht="15" customHeight="1" x14ac:dyDescent="0.2">
      <c r="A533" s="823">
        <v>207.3</v>
      </c>
      <c r="B533" s="824">
        <v>-17416.810000000001</v>
      </c>
      <c r="C533" s="314"/>
      <c r="D533" s="314"/>
      <c r="E533" s="314"/>
      <c r="F533" s="314"/>
    </row>
    <row r="534" spans="1:6" ht="15" customHeight="1" x14ac:dyDescent="0.2">
      <c r="A534" s="823">
        <v>207.2</v>
      </c>
      <c r="B534" s="824">
        <v>-17404.400000000001</v>
      </c>
      <c r="C534" s="314"/>
      <c r="D534" s="314"/>
      <c r="E534" s="314"/>
      <c r="F534" s="314"/>
    </row>
    <row r="535" spans="1:6" ht="15" customHeight="1" x14ac:dyDescent="0.2">
      <c r="A535" s="823">
        <v>207.1</v>
      </c>
      <c r="B535" s="824">
        <v>-17353.88</v>
      </c>
      <c r="C535" s="314"/>
      <c r="D535" s="314"/>
      <c r="E535" s="314"/>
      <c r="F535" s="314"/>
    </row>
    <row r="536" spans="1:6" ht="15" customHeight="1" x14ac:dyDescent="0.2">
      <c r="A536" s="823">
        <v>207</v>
      </c>
      <c r="B536" s="824">
        <v>-17303.599999999999</v>
      </c>
      <c r="C536" s="314"/>
      <c r="D536" s="314"/>
      <c r="E536" s="314"/>
      <c r="F536" s="314"/>
    </row>
    <row r="537" spans="1:6" ht="15" customHeight="1" x14ac:dyDescent="0.2">
      <c r="A537" s="823">
        <v>206.9</v>
      </c>
      <c r="B537" s="824">
        <v>-17265.98</v>
      </c>
      <c r="C537" s="314"/>
      <c r="D537" s="314"/>
      <c r="E537" s="314"/>
      <c r="F537" s="314"/>
    </row>
    <row r="538" spans="1:6" ht="15" customHeight="1" x14ac:dyDescent="0.2">
      <c r="A538" s="823">
        <v>206.8</v>
      </c>
      <c r="B538" s="824">
        <v>-17161.150000000001</v>
      </c>
      <c r="C538" s="314"/>
      <c r="D538" s="314"/>
      <c r="E538" s="314"/>
      <c r="F538" s="314"/>
    </row>
    <row r="539" spans="1:6" ht="15" customHeight="1" x14ac:dyDescent="0.2">
      <c r="A539" s="823">
        <v>206.7</v>
      </c>
      <c r="B539" s="824">
        <v>-17086.080000000002</v>
      </c>
      <c r="C539" s="314"/>
      <c r="D539" s="314"/>
      <c r="E539" s="314"/>
      <c r="F539" s="314"/>
    </row>
    <row r="540" spans="1:6" ht="15" customHeight="1" x14ac:dyDescent="0.2">
      <c r="A540" s="823">
        <v>206.6</v>
      </c>
      <c r="B540" s="824">
        <v>-17067.25</v>
      </c>
      <c r="C540" s="314"/>
      <c r="D540" s="314"/>
      <c r="E540" s="314"/>
      <c r="F540" s="314"/>
    </row>
    <row r="541" spans="1:6" ht="15" customHeight="1" x14ac:dyDescent="0.2">
      <c r="A541" s="823">
        <v>206.5</v>
      </c>
      <c r="B541" s="824">
        <v>-16999.63</v>
      </c>
      <c r="C541" s="314"/>
      <c r="D541" s="314"/>
      <c r="E541" s="314"/>
      <c r="F541" s="314"/>
    </row>
    <row r="542" spans="1:6" ht="15" customHeight="1" x14ac:dyDescent="0.2">
      <c r="A542" s="823">
        <v>206.4</v>
      </c>
      <c r="B542" s="824">
        <v>-16866.939999999999</v>
      </c>
      <c r="C542" s="314"/>
      <c r="D542" s="314"/>
      <c r="E542" s="314"/>
      <c r="F542" s="314"/>
    </row>
    <row r="543" spans="1:6" ht="15" customHeight="1" x14ac:dyDescent="0.2">
      <c r="A543" s="823">
        <v>206.3</v>
      </c>
      <c r="B543" s="824">
        <v>-16753.71</v>
      </c>
      <c r="C543" s="314"/>
      <c r="D543" s="314"/>
      <c r="E543" s="314"/>
      <c r="F543" s="314"/>
    </row>
    <row r="544" spans="1:6" ht="15" customHeight="1" x14ac:dyDescent="0.2">
      <c r="A544" s="823">
        <v>206.2</v>
      </c>
      <c r="B544" s="824">
        <v>-16599.169999999998</v>
      </c>
      <c r="C544" s="314"/>
      <c r="D544" s="314"/>
      <c r="E544" s="314"/>
      <c r="F544" s="314"/>
    </row>
    <row r="545" spans="1:6" ht="15" customHeight="1" x14ac:dyDescent="0.2">
      <c r="A545" s="823">
        <v>206.1</v>
      </c>
      <c r="B545" s="824">
        <v>-16458.400000000001</v>
      </c>
      <c r="C545" s="314"/>
      <c r="D545" s="314"/>
      <c r="E545" s="314"/>
      <c r="F545" s="314"/>
    </row>
    <row r="546" spans="1:6" ht="15" customHeight="1" x14ac:dyDescent="0.2">
      <c r="A546" s="823">
        <v>206</v>
      </c>
      <c r="B546" s="824">
        <v>-16380.77</v>
      </c>
      <c r="C546" s="314"/>
      <c r="D546" s="314"/>
      <c r="E546" s="314"/>
      <c r="F546" s="314"/>
    </row>
    <row r="547" spans="1:6" ht="15" customHeight="1" x14ac:dyDescent="0.2">
      <c r="A547" s="823">
        <v>205.9</v>
      </c>
      <c r="B547" s="824">
        <v>-16328.02</v>
      </c>
      <c r="C547" s="314"/>
      <c r="D547" s="314"/>
      <c r="E547" s="314"/>
      <c r="F547" s="314"/>
    </row>
    <row r="548" spans="1:6" ht="15" customHeight="1" x14ac:dyDescent="0.2">
      <c r="A548" s="823">
        <v>205.8</v>
      </c>
      <c r="B548" s="824">
        <v>-16230.06</v>
      </c>
      <c r="C548" s="314"/>
      <c r="D548" s="314"/>
      <c r="E548" s="314"/>
      <c r="F548" s="314"/>
    </row>
    <row r="549" spans="1:6" ht="15" customHeight="1" x14ac:dyDescent="0.2">
      <c r="A549" s="823">
        <v>205.7</v>
      </c>
      <c r="B549" s="824">
        <v>-16038.71</v>
      </c>
      <c r="C549" s="314"/>
      <c r="D549" s="314"/>
      <c r="E549" s="314"/>
      <c r="F549" s="314"/>
    </row>
    <row r="550" spans="1:6" ht="15" customHeight="1" x14ac:dyDescent="0.2">
      <c r="A550" s="823">
        <v>205.6</v>
      </c>
      <c r="B550" s="824">
        <v>-15923.25</v>
      </c>
      <c r="C550" s="314"/>
      <c r="D550" s="314"/>
      <c r="E550" s="314"/>
      <c r="F550" s="314"/>
    </row>
    <row r="551" spans="1:6" ht="15" customHeight="1" x14ac:dyDescent="0.2">
      <c r="A551" s="823">
        <v>205.5</v>
      </c>
      <c r="B551" s="824">
        <v>-15783.38</v>
      </c>
      <c r="C551" s="314"/>
      <c r="D551" s="314"/>
      <c r="E551" s="314"/>
      <c r="F551" s="314"/>
    </row>
    <row r="552" spans="1:6" ht="15" customHeight="1" x14ac:dyDescent="0.2">
      <c r="A552" s="823">
        <v>205.4</v>
      </c>
      <c r="B552" s="824">
        <v>-15593.94</v>
      </c>
      <c r="C552" s="314"/>
      <c r="D552" s="314"/>
      <c r="E552" s="314"/>
      <c r="F552" s="314"/>
    </row>
    <row r="553" spans="1:6" ht="15" customHeight="1" x14ac:dyDescent="0.2">
      <c r="A553" s="823">
        <v>205.3</v>
      </c>
      <c r="B553" s="824">
        <v>-15463.13</v>
      </c>
      <c r="C553" s="314"/>
      <c r="D553" s="314"/>
      <c r="E553" s="314"/>
      <c r="F553" s="314"/>
    </row>
    <row r="554" spans="1:6" ht="15" customHeight="1" x14ac:dyDescent="0.2">
      <c r="A554" s="823">
        <v>205.2</v>
      </c>
      <c r="B554" s="824">
        <v>-15179.21</v>
      </c>
      <c r="C554" s="314"/>
      <c r="D554" s="314"/>
      <c r="E554" s="314"/>
      <c r="F554" s="314"/>
    </row>
    <row r="555" spans="1:6" ht="15" customHeight="1" x14ac:dyDescent="0.2">
      <c r="A555" s="823">
        <v>205.1</v>
      </c>
      <c r="B555" s="824">
        <v>-14867.42</v>
      </c>
      <c r="C555" s="314"/>
      <c r="D555" s="314"/>
      <c r="E555" s="314"/>
      <c r="F555" s="314"/>
    </row>
    <row r="556" spans="1:6" ht="15" customHeight="1" x14ac:dyDescent="0.2">
      <c r="A556" s="823">
        <v>205</v>
      </c>
      <c r="B556" s="824">
        <v>-14565.98</v>
      </c>
      <c r="C556" s="314"/>
      <c r="D556" s="314"/>
      <c r="E556" s="314"/>
      <c r="F556" s="314"/>
    </row>
    <row r="557" spans="1:6" ht="15" customHeight="1" x14ac:dyDescent="0.2">
      <c r="A557" s="823">
        <v>204.9</v>
      </c>
      <c r="B557" s="824">
        <v>-14337.29</v>
      </c>
      <c r="C557" s="314"/>
      <c r="D557" s="314"/>
      <c r="E557" s="314"/>
      <c r="F557" s="314"/>
    </row>
    <row r="558" spans="1:6" ht="15" customHeight="1" x14ac:dyDescent="0.2">
      <c r="A558" s="823">
        <v>204.8</v>
      </c>
      <c r="B558" s="824">
        <v>-14116.48</v>
      </c>
      <c r="C558" s="314"/>
      <c r="D558" s="314"/>
      <c r="E558" s="314"/>
      <c r="F558" s="314"/>
    </row>
    <row r="559" spans="1:6" ht="15" customHeight="1" x14ac:dyDescent="0.2">
      <c r="A559" s="823">
        <v>204.7</v>
      </c>
      <c r="B559" s="824">
        <v>-13816.13</v>
      </c>
      <c r="C559" s="314"/>
      <c r="D559" s="314"/>
      <c r="E559" s="314"/>
      <c r="F559" s="314"/>
    </row>
    <row r="560" spans="1:6" ht="15" customHeight="1" x14ac:dyDescent="0.2">
      <c r="A560" s="823">
        <v>204.6</v>
      </c>
      <c r="B560" s="824">
        <v>-13590.44</v>
      </c>
      <c r="C560" s="314"/>
      <c r="D560" s="314"/>
      <c r="E560" s="314"/>
      <c r="F560" s="314"/>
    </row>
    <row r="561" spans="1:6" ht="15" customHeight="1" x14ac:dyDescent="0.2">
      <c r="A561" s="823">
        <v>204.5</v>
      </c>
      <c r="B561" s="824">
        <v>-13337.44</v>
      </c>
      <c r="C561" s="314"/>
      <c r="D561" s="314"/>
      <c r="E561" s="314"/>
      <c r="F561" s="314"/>
    </row>
    <row r="562" spans="1:6" ht="15" customHeight="1" x14ac:dyDescent="0.2">
      <c r="A562" s="823">
        <v>204.4</v>
      </c>
      <c r="B562" s="824">
        <v>-13151.98</v>
      </c>
      <c r="C562" s="314"/>
      <c r="D562" s="314"/>
      <c r="E562" s="314"/>
      <c r="F562" s="314"/>
    </row>
    <row r="563" spans="1:6" ht="15" customHeight="1" x14ac:dyDescent="0.2">
      <c r="A563" s="823">
        <v>204.3</v>
      </c>
      <c r="B563" s="824">
        <v>-13120.42</v>
      </c>
      <c r="C563" s="314"/>
      <c r="D563" s="314"/>
      <c r="E563" s="314"/>
      <c r="F563" s="314"/>
    </row>
    <row r="564" spans="1:6" ht="15" customHeight="1" x14ac:dyDescent="0.2">
      <c r="A564" s="823">
        <v>204.2</v>
      </c>
      <c r="B564" s="824">
        <v>-12949.69</v>
      </c>
      <c r="C564" s="314"/>
      <c r="D564" s="314"/>
      <c r="E564" s="314"/>
      <c r="F564" s="314"/>
    </row>
    <row r="565" spans="1:6" ht="15" customHeight="1" x14ac:dyDescent="0.2">
      <c r="A565" s="823">
        <v>204.1</v>
      </c>
      <c r="B565" s="824">
        <v>-12847.83</v>
      </c>
      <c r="C565" s="314"/>
      <c r="D565" s="314"/>
      <c r="E565" s="314"/>
      <c r="F565" s="314"/>
    </row>
    <row r="566" spans="1:6" ht="15" customHeight="1" x14ac:dyDescent="0.2">
      <c r="A566" s="823">
        <v>204</v>
      </c>
      <c r="B566" s="824">
        <v>-12680.83</v>
      </c>
      <c r="C566" s="314"/>
      <c r="D566" s="314"/>
      <c r="E566" s="314"/>
      <c r="F566" s="314"/>
    </row>
    <row r="567" spans="1:6" ht="15" customHeight="1" x14ac:dyDescent="0.2">
      <c r="A567" s="823">
        <v>203.9</v>
      </c>
      <c r="B567" s="824">
        <v>-12380.06</v>
      </c>
      <c r="C567" s="314"/>
      <c r="D567" s="314"/>
      <c r="E567" s="314"/>
      <c r="F567" s="314"/>
    </row>
    <row r="568" spans="1:6" ht="15" customHeight="1" x14ac:dyDescent="0.2">
      <c r="A568" s="823">
        <v>203.8</v>
      </c>
      <c r="B568" s="824">
        <v>-12184.98</v>
      </c>
      <c r="C568" s="314"/>
      <c r="D568" s="314"/>
      <c r="E568" s="314"/>
      <c r="F568" s="314"/>
    </row>
    <row r="569" spans="1:6" ht="15" customHeight="1" x14ac:dyDescent="0.2">
      <c r="A569" s="823">
        <v>203.7</v>
      </c>
      <c r="B569" s="824">
        <v>-11990.23</v>
      </c>
      <c r="C569" s="314"/>
      <c r="D569" s="314"/>
      <c r="E569" s="314"/>
      <c r="F569" s="314"/>
    </row>
    <row r="570" spans="1:6" ht="15" customHeight="1" x14ac:dyDescent="0.2">
      <c r="A570" s="823">
        <v>203.6</v>
      </c>
      <c r="B570" s="824">
        <v>-11786.06</v>
      </c>
      <c r="C570" s="314"/>
      <c r="D570" s="314"/>
      <c r="E570" s="314"/>
      <c r="F570" s="314"/>
    </row>
    <row r="571" spans="1:6" ht="15" customHeight="1" x14ac:dyDescent="0.2">
      <c r="A571" s="823">
        <v>203.5</v>
      </c>
      <c r="B571" s="824">
        <v>-11386</v>
      </c>
      <c r="C571" s="314"/>
      <c r="D571" s="314"/>
      <c r="E571" s="314"/>
      <c r="F571" s="314"/>
    </row>
    <row r="572" spans="1:6" ht="15" customHeight="1" x14ac:dyDescent="0.2">
      <c r="A572" s="823">
        <v>203.4</v>
      </c>
      <c r="B572" s="824">
        <v>-10799.19</v>
      </c>
      <c r="C572" s="314"/>
      <c r="D572" s="314"/>
      <c r="E572" s="314"/>
      <c r="F572" s="314"/>
    </row>
    <row r="573" spans="1:6" ht="15" customHeight="1" x14ac:dyDescent="0.2">
      <c r="A573" s="823">
        <v>203.3</v>
      </c>
      <c r="B573" s="824">
        <v>-10313.209999999999</v>
      </c>
      <c r="C573" s="314"/>
      <c r="D573" s="314"/>
      <c r="E573" s="314"/>
      <c r="F573" s="314"/>
    </row>
    <row r="574" spans="1:6" ht="15" customHeight="1" x14ac:dyDescent="0.2">
      <c r="A574" s="823">
        <v>203.2</v>
      </c>
      <c r="B574" s="824">
        <v>-9646.56</v>
      </c>
      <c r="C574" s="314"/>
      <c r="D574" s="314"/>
      <c r="E574" s="314"/>
      <c r="F574" s="314"/>
    </row>
    <row r="575" spans="1:6" ht="15" customHeight="1" x14ac:dyDescent="0.2">
      <c r="A575" s="823">
        <v>203.1</v>
      </c>
      <c r="B575" s="824">
        <v>-9242.1299999999992</v>
      </c>
      <c r="C575" s="314"/>
      <c r="D575" s="314"/>
      <c r="E575" s="314"/>
      <c r="F575" s="314"/>
    </row>
    <row r="576" spans="1:6" ht="15" customHeight="1" x14ac:dyDescent="0.2">
      <c r="A576" s="823">
        <v>203</v>
      </c>
      <c r="B576" s="824">
        <v>-8728.52</v>
      </c>
      <c r="C576" s="314"/>
      <c r="D576" s="314"/>
      <c r="E576" s="314"/>
      <c r="F576" s="314"/>
    </row>
    <row r="577" spans="1:6" ht="15" customHeight="1" x14ac:dyDescent="0.2">
      <c r="A577" s="823">
        <v>202.9</v>
      </c>
      <c r="B577" s="824">
        <v>-8317.4599999999991</v>
      </c>
      <c r="C577" s="314"/>
      <c r="D577" s="314"/>
      <c r="E577" s="314"/>
      <c r="F577" s="314"/>
    </row>
    <row r="578" spans="1:6" ht="15" customHeight="1" x14ac:dyDescent="0.2">
      <c r="A578" s="823">
        <v>202.8</v>
      </c>
      <c r="B578" s="824">
        <v>-7906.5</v>
      </c>
      <c r="C578" s="314"/>
      <c r="D578" s="314"/>
      <c r="E578" s="314"/>
      <c r="F578" s="314"/>
    </row>
    <row r="579" spans="1:6" ht="15" customHeight="1" x14ac:dyDescent="0.2">
      <c r="A579" s="823">
        <v>202.7</v>
      </c>
      <c r="B579" s="824">
        <v>-7616.85</v>
      </c>
      <c r="C579" s="314"/>
      <c r="D579" s="314"/>
      <c r="E579" s="314"/>
      <c r="F579" s="314"/>
    </row>
    <row r="580" spans="1:6" ht="15" customHeight="1" x14ac:dyDescent="0.2">
      <c r="A580" s="823">
        <v>202.6</v>
      </c>
      <c r="B580" s="824">
        <v>-7359.44</v>
      </c>
      <c r="C580" s="314"/>
      <c r="D580" s="314"/>
      <c r="E580" s="314"/>
      <c r="F580" s="314"/>
    </row>
    <row r="581" spans="1:6" ht="15" customHeight="1" x14ac:dyDescent="0.2">
      <c r="A581" s="823">
        <v>202.5</v>
      </c>
      <c r="B581" s="824">
        <v>-7014.96</v>
      </c>
      <c r="C581" s="314"/>
      <c r="D581" s="314"/>
      <c r="E581" s="314"/>
      <c r="F581" s="314"/>
    </row>
    <row r="582" spans="1:6" ht="15" customHeight="1" x14ac:dyDescent="0.2">
      <c r="A582" s="823">
        <v>202.4</v>
      </c>
      <c r="B582" s="824">
        <v>-6793.85</v>
      </c>
      <c r="C582" s="314"/>
      <c r="D582" s="314"/>
      <c r="E582" s="314"/>
      <c r="F582" s="314"/>
    </row>
    <row r="583" spans="1:6" ht="15" customHeight="1" x14ac:dyDescent="0.2">
      <c r="A583" s="823">
        <v>202.3</v>
      </c>
      <c r="B583" s="824">
        <v>-6827.25</v>
      </c>
      <c r="C583" s="314"/>
      <c r="D583" s="314"/>
      <c r="E583" s="314"/>
      <c r="F583" s="314"/>
    </row>
    <row r="584" spans="1:6" ht="15" customHeight="1" x14ac:dyDescent="0.2">
      <c r="A584" s="823">
        <v>202.2</v>
      </c>
      <c r="B584" s="824">
        <v>-6632.6</v>
      </c>
      <c r="C584" s="314"/>
      <c r="D584" s="314"/>
      <c r="E584" s="314"/>
      <c r="F584" s="314"/>
    </row>
    <row r="585" spans="1:6" ht="15" customHeight="1" x14ac:dyDescent="0.2">
      <c r="A585" s="823">
        <v>202.1</v>
      </c>
      <c r="B585" s="824">
        <v>-6559.88</v>
      </c>
      <c r="C585" s="314"/>
      <c r="D585" s="314"/>
      <c r="E585" s="314"/>
      <c r="F585" s="314"/>
    </row>
    <row r="586" spans="1:6" ht="15" customHeight="1" x14ac:dyDescent="0.2">
      <c r="A586" s="823">
        <v>202</v>
      </c>
      <c r="B586" s="824">
        <v>-6313.77</v>
      </c>
      <c r="C586" s="314"/>
      <c r="D586" s="314"/>
      <c r="E586" s="314"/>
      <c r="F586" s="314"/>
    </row>
    <row r="587" spans="1:6" ht="15" customHeight="1" x14ac:dyDescent="0.2">
      <c r="A587" s="823">
        <v>201.9</v>
      </c>
      <c r="B587" s="824">
        <v>-5976.98</v>
      </c>
      <c r="C587" s="314"/>
      <c r="D587" s="314"/>
      <c r="E587" s="314"/>
      <c r="F587" s="314"/>
    </row>
    <row r="588" spans="1:6" ht="15" customHeight="1" x14ac:dyDescent="0.2">
      <c r="A588" s="823">
        <v>201.8</v>
      </c>
      <c r="B588" s="824">
        <v>-5463.58</v>
      </c>
      <c r="C588" s="314"/>
      <c r="D588" s="314"/>
      <c r="E588" s="314"/>
      <c r="F588" s="314"/>
    </row>
    <row r="589" spans="1:6" ht="15" customHeight="1" x14ac:dyDescent="0.2">
      <c r="A589" s="823">
        <v>201.7</v>
      </c>
      <c r="B589" s="824">
        <v>-4985.21</v>
      </c>
      <c r="C589" s="314"/>
      <c r="D589" s="314"/>
      <c r="E589" s="314"/>
      <c r="F589" s="314"/>
    </row>
    <row r="590" spans="1:6" ht="15" customHeight="1" x14ac:dyDescent="0.2">
      <c r="A590" s="823">
        <v>201.6</v>
      </c>
      <c r="B590" s="824">
        <v>-4513.1000000000004</v>
      </c>
      <c r="C590" s="314"/>
      <c r="D590" s="314"/>
      <c r="E590" s="314"/>
      <c r="F590" s="314"/>
    </row>
    <row r="591" spans="1:6" ht="15" customHeight="1" x14ac:dyDescent="0.2">
      <c r="A591" s="823">
        <v>201.5</v>
      </c>
      <c r="B591" s="824">
        <v>-4045.81</v>
      </c>
      <c r="C591" s="314"/>
      <c r="D591" s="314"/>
      <c r="E591" s="314"/>
      <c r="F591" s="314"/>
    </row>
    <row r="592" spans="1:6" ht="15" customHeight="1" x14ac:dyDescent="0.2">
      <c r="A592" s="823">
        <v>201.4</v>
      </c>
      <c r="B592" s="824">
        <v>-3479.71</v>
      </c>
      <c r="C592" s="314"/>
      <c r="D592" s="314"/>
      <c r="E592" s="314"/>
      <c r="F592" s="314"/>
    </row>
    <row r="593" spans="1:6" ht="15" customHeight="1" x14ac:dyDescent="0.2">
      <c r="A593" s="823">
        <v>201.3</v>
      </c>
      <c r="B593" s="824">
        <v>-3147.25</v>
      </c>
      <c r="C593" s="314"/>
      <c r="D593" s="314"/>
      <c r="E593" s="314"/>
      <c r="F593" s="314"/>
    </row>
    <row r="594" spans="1:6" ht="15" customHeight="1" x14ac:dyDescent="0.2">
      <c r="A594" s="823">
        <v>201.2</v>
      </c>
      <c r="B594" s="824">
        <v>-2692.83</v>
      </c>
      <c r="C594" s="314"/>
      <c r="D594" s="314"/>
      <c r="E594" s="314"/>
      <c r="F594" s="314"/>
    </row>
    <row r="595" spans="1:6" ht="15" customHeight="1" x14ac:dyDescent="0.2">
      <c r="A595" s="823">
        <v>201.1</v>
      </c>
      <c r="B595" s="824">
        <v>-2146.6</v>
      </c>
      <c r="C595" s="314"/>
      <c r="D595" s="314"/>
      <c r="E595" s="314"/>
      <c r="F595" s="314"/>
    </row>
    <row r="596" spans="1:6" ht="15" customHeight="1" x14ac:dyDescent="0.2">
      <c r="A596" s="823">
        <v>201</v>
      </c>
      <c r="B596" s="824">
        <v>-1930.5</v>
      </c>
      <c r="C596" s="314"/>
      <c r="D596" s="314"/>
      <c r="E596" s="314"/>
      <c r="F596" s="314"/>
    </row>
    <row r="597" spans="1:6" ht="15" customHeight="1" x14ac:dyDescent="0.2">
      <c r="A597" s="823">
        <v>200.9</v>
      </c>
      <c r="B597" s="824">
        <v>-1614.08</v>
      </c>
      <c r="C597" s="314"/>
      <c r="D597" s="314"/>
      <c r="E597" s="314"/>
      <c r="F597" s="314"/>
    </row>
    <row r="598" spans="1:6" ht="15" customHeight="1" x14ac:dyDescent="0.2">
      <c r="A598" s="823">
        <v>200.8</v>
      </c>
      <c r="B598" s="824">
        <v>-1246.28</v>
      </c>
      <c r="C598" s="314"/>
      <c r="D598" s="314"/>
      <c r="E598" s="314"/>
      <c r="F598" s="314"/>
    </row>
    <row r="599" spans="1:6" ht="15" customHeight="1" x14ac:dyDescent="0.2">
      <c r="A599" s="823">
        <v>200.7</v>
      </c>
      <c r="B599" s="824">
        <v>-793.29</v>
      </c>
      <c r="C599" s="314"/>
      <c r="D599" s="314"/>
      <c r="E599" s="314"/>
      <c r="F599" s="314"/>
    </row>
    <row r="600" spans="1:6" ht="15" customHeight="1" x14ac:dyDescent="0.2">
      <c r="A600" s="823">
        <v>200.6</v>
      </c>
      <c r="B600" s="824">
        <v>-113.95</v>
      </c>
      <c r="C600" s="314"/>
      <c r="D600" s="314"/>
      <c r="E600" s="314"/>
      <c r="F600" s="314"/>
    </row>
    <row r="601" spans="1:6" ht="15" customHeight="1" x14ac:dyDescent="0.2">
      <c r="A601" s="823">
        <v>200.5</v>
      </c>
      <c r="B601" s="824">
        <v>432.15</v>
      </c>
      <c r="C601" s="314"/>
      <c r="D601" s="314"/>
      <c r="E601" s="314"/>
      <c r="F601" s="314"/>
    </row>
    <row r="602" spans="1:6" ht="15" customHeight="1" x14ac:dyDescent="0.2">
      <c r="A602" s="823">
        <v>200.4</v>
      </c>
      <c r="B602" s="824">
        <v>1055.58</v>
      </c>
      <c r="C602" s="314"/>
      <c r="D602" s="314"/>
      <c r="E602" s="314"/>
      <c r="F602" s="314"/>
    </row>
    <row r="603" spans="1:6" ht="15" customHeight="1" x14ac:dyDescent="0.2">
      <c r="A603" s="823">
        <v>200.3</v>
      </c>
      <c r="B603" s="824">
        <v>1331.13</v>
      </c>
      <c r="C603" s="314"/>
      <c r="D603" s="314"/>
      <c r="E603" s="314"/>
      <c r="F603" s="314"/>
    </row>
    <row r="604" spans="1:6" ht="15" customHeight="1" x14ac:dyDescent="0.2">
      <c r="A604" s="823">
        <v>200.2</v>
      </c>
      <c r="B604" s="824">
        <v>1818.85</v>
      </c>
      <c r="C604" s="314"/>
      <c r="D604" s="314"/>
      <c r="E604" s="314"/>
      <c r="F604" s="314"/>
    </row>
    <row r="605" spans="1:6" ht="15" customHeight="1" x14ac:dyDescent="0.2">
      <c r="A605" s="823">
        <v>200.1</v>
      </c>
      <c r="B605" s="824">
        <v>2297.92</v>
      </c>
      <c r="C605" s="314"/>
      <c r="D605" s="314"/>
      <c r="E605" s="314"/>
      <c r="F605" s="314"/>
    </row>
    <row r="606" spans="1:6" ht="15" customHeight="1" x14ac:dyDescent="0.2">
      <c r="A606" s="823">
        <v>200</v>
      </c>
      <c r="B606" s="824">
        <v>2519.15</v>
      </c>
      <c r="C606" s="314"/>
      <c r="D606" s="314"/>
      <c r="E606" s="314"/>
      <c r="F606" s="314"/>
    </row>
    <row r="607" spans="1:6" ht="15" customHeight="1" x14ac:dyDescent="0.2">
      <c r="A607" s="823">
        <v>199.9</v>
      </c>
      <c r="B607" s="824">
        <v>2809.77</v>
      </c>
      <c r="C607" s="314"/>
      <c r="D607" s="314"/>
      <c r="E607" s="314"/>
      <c r="F607" s="314"/>
    </row>
    <row r="608" spans="1:6" ht="15" customHeight="1" x14ac:dyDescent="0.2">
      <c r="A608" s="823">
        <v>199.8</v>
      </c>
      <c r="B608" s="824">
        <v>3163.48</v>
      </c>
      <c r="C608" s="314"/>
      <c r="D608" s="314"/>
      <c r="E608" s="314"/>
      <c r="F608" s="314"/>
    </row>
    <row r="609" spans="1:6" ht="15" customHeight="1" x14ac:dyDescent="0.2">
      <c r="A609" s="823">
        <v>199.7</v>
      </c>
      <c r="B609" s="824">
        <v>3714.6</v>
      </c>
      <c r="C609" s="314"/>
      <c r="D609" s="314"/>
      <c r="E609" s="314"/>
      <c r="F609" s="314"/>
    </row>
    <row r="610" spans="1:6" ht="15" customHeight="1" x14ac:dyDescent="0.2">
      <c r="A610" s="823">
        <v>199.6</v>
      </c>
      <c r="B610" s="824">
        <v>4143.58</v>
      </c>
      <c r="C610" s="314"/>
      <c r="D610" s="314"/>
      <c r="E610" s="314"/>
      <c r="F610" s="314"/>
    </row>
    <row r="611" spans="1:6" ht="15" customHeight="1" x14ac:dyDescent="0.2">
      <c r="A611" s="823">
        <v>199.5</v>
      </c>
      <c r="B611" s="824">
        <v>4458.6000000000004</v>
      </c>
      <c r="C611" s="314"/>
      <c r="D611" s="314"/>
      <c r="E611" s="314"/>
      <c r="F611" s="314"/>
    </row>
    <row r="612" spans="1:6" ht="15" customHeight="1" x14ac:dyDescent="0.2">
      <c r="A612" s="823">
        <v>199.4</v>
      </c>
      <c r="B612" s="824">
        <v>5106.6499999999996</v>
      </c>
      <c r="C612" s="314"/>
      <c r="D612" s="314"/>
      <c r="E612" s="314"/>
      <c r="F612" s="314"/>
    </row>
    <row r="613" spans="1:6" ht="15" customHeight="1" x14ac:dyDescent="0.2">
      <c r="A613" s="823">
        <v>199.3</v>
      </c>
      <c r="B613" s="824">
        <v>5837.85</v>
      </c>
      <c r="C613" s="314"/>
      <c r="D613" s="314"/>
      <c r="E613" s="314"/>
      <c r="F613" s="314"/>
    </row>
    <row r="614" spans="1:6" ht="15" customHeight="1" x14ac:dyDescent="0.2">
      <c r="A614" s="823">
        <v>199.2</v>
      </c>
      <c r="B614" s="824">
        <v>5995.25</v>
      </c>
      <c r="C614" s="314"/>
      <c r="D614" s="314"/>
      <c r="E614" s="314"/>
      <c r="F614" s="314"/>
    </row>
    <row r="615" spans="1:6" ht="15" customHeight="1" x14ac:dyDescent="0.2">
      <c r="A615" s="823">
        <v>199.1</v>
      </c>
      <c r="B615" s="824">
        <v>6064.29</v>
      </c>
      <c r="C615" s="314"/>
      <c r="D615" s="314"/>
      <c r="E615" s="314"/>
      <c r="F615" s="314"/>
    </row>
    <row r="616" spans="1:6" ht="15" customHeight="1" x14ac:dyDescent="0.2">
      <c r="A616" s="823">
        <v>199</v>
      </c>
      <c r="B616" s="824">
        <v>6371.21</v>
      </c>
      <c r="C616" s="314"/>
      <c r="D616" s="314"/>
      <c r="E616" s="314"/>
      <c r="F616" s="314"/>
    </row>
    <row r="617" spans="1:6" ht="15" customHeight="1" x14ac:dyDescent="0.2">
      <c r="A617" s="823">
        <v>198.9</v>
      </c>
      <c r="B617" s="824">
        <v>5739.52</v>
      </c>
      <c r="C617" s="314"/>
      <c r="D617" s="314"/>
      <c r="E617" s="314"/>
      <c r="F617" s="314"/>
    </row>
    <row r="618" spans="1:6" ht="15" customHeight="1" x14ac:dyDescent="0.2">
      <c r="A618" s="823">
        <v>198.8</v>
      </c>
      <c r="B618" s="824">
        <v>6122.5</v>
      </c>
      <c r="C618" s="314"/>
      <c r="D618" s="314"/>
      <c r="E618" s="314"/>
      <c r="F618" s="314"/>
    </row>
    <row r="619" spans="1:6" ht="15" customHeight="1" x14ac:dyDescent="0.2">
      <c r="A619" s="823">
        <v>198.7</v>
      </c>
      <c r="B619" s="824">
        <v>6673.38</v>
      </c>
      <c r="C619" s="314"/>
      <c r="D619" s="314"/>
      <c r="E619" s="314"/>
      <c r="F619" s="314"/>
    </row>
    <row r="620" spans="1:6" ht="15" customHeight="1" x14ac:dyDescent="0.2">
      <c r="A620" s="823">
        <v>198.6</v>
      </c>
      <c r="B620" s="824">
        <v>7544.88</v>
      </c>
      <c r="C620" s="314"/>
      <c r="D620" s="314"/>
      <c r="E620" s="314"/>
      <c r="F620" s="314"/>
    </row>
    <row r="621" spans="1:6" ht="15" customHeight="1" x14ac:dyDescent="0.2">
      <c r="A621" s="823">
        <v>198.5</v>
      </c>
      <c r="B621" s="824">
        <v>7740.88</v>
      </c>
      <c r="C621" s="314"/>
      <c r="D621" s="314"/>
      <c r="E621" s="314"/>
      <c r="F621" s="314"/>
    </row>
    <row r="622" spans="1:6" ht="15" customHeight="1" x14ac:dyDescent="0.2">
      <c r="A622" s="823">
        <v>198.4</v>
      </c>
      <c r="B622" s="824">
        <v>8104.08</v>
      </c>
      <c r="C622" s="314"/>
      <c r="D622" s="314"/>
      <c r="E622" s="314"/>
      <c r="F622" s="314"/>
    </row>
    <row r="623" spans="1:6" ht="15" customHeight="1" x14ac:dyDescent="0.2">
      <c r="A623" s="823">
        <v>198.3</v>
      </c>
      <c r="B623" s="824">
        <v>8595.48</v>
      </c>
      <c r="C623" s="314"/>
      <c r="D623" s="314"/>
      <c r="E623" s="314"/>
      <c r="F623" s="314"/>
    </row>
    <row r="624" spans="1:6" ht="15" customHeight="1" x14ac:dyDescent="0.2">
      <c r="A624" s="823">
        <v>198.2</v>
      </c>
      <c r="B624" s="824">
        <v>8387.9599999999991</v>
      </c>
      <c r="C624" s="314"/>
      <c r="D624" s="314"/>
      <c r="E624" s="314"/>
      <c r="F624" s="314"/>
    </row>
    <row r="625" spans="1:6" ht="15" customHeight="1" x14ac:dyDescent="0.2">
      <c r="A625" s="823">
        <v>198.1</v>
      </c>
      <c r="B625" s="824">
        <v>9004.56</v>
      </c>
      <c r="C625" s="314"/>
      <c r="D625" s="314"/>
      <c r="E625" s="314"/>
      <c r="F625" s="314"/>
    </row>
    <row r="626" spans="1:6" ht="15" customHeight="1" x14ac:dyDescent="0.2">
      <c r="A626" s="823">
        <v>198</v>
      </c>
      <c r="B626" s="824">
        <v>9482.08</v>
      </c>
      <c r="C626" s="314"/>
      <c r="D626" s="314"/>
      <c r="E626" s="314"/>
      <c r="F626" s="314"/>
    </row>
    <row r="627" spans="1:6" ht="15" customHeight="1" x14ac:dyDescent="0.2">
      <c r="A627" s="823">
        <v>197.9</v>
      </c>
      <c r="B627" s="824">
        <v>9515.0400000000009</v>
      </c>
      <c r="C627" s="314"/>
      <c r="D627" s="314"/>
      <c r="E627" s="314"/>
      <c r="F627" s="314"/>
    </row>
    <row r="628" spans="1:6" ht="15" customHeight="1" x14ac:dyDescent="0.2">
      <c r="A628" s="823">
        <v>197.8</v>
      </c>
      <c r="B628" s="824">
        <v>8937.92</v>
      </c>
      <c r="C628" s="314"/>
      <c r="D628" s="314"/>
      <c r="E628" s="314"/>
      <c r="F628" s="314"/>
    </row>
    <row r="629" spans="1:6" ht="15" customHeight="1" x14ac:dyDescent="0.2">
      <c r="A629" s="823">
        <v>197.7</v>
      </c>
      <c r="B629" s="824">
        <v>7976.92</v>
      </c>
      <c r="C629" s="314"/>
      <c r="D629" s="314"/>
      <c r="E629" s="314"/>
      <c r="F629" s="314"/>
    </row>
    <row r="630" spans="1:6" ht="15" customHeight="1" x14ac:dyDescent="0.2">
      <c r="A630" s="823">
        <v>197.6</v>
      </c>
      <c r="B630" s="824">
        <v>7427.42</v>
      </c>
      <c r="C630" s="314"/>
      <c r="D630" s="314"/>
      <c r="E630" s="314"/>
      <c r="F630" s="314"/>
    </row>
    <row r="631" spans="1:6" ht="15" customHeight="1" x14ac:dyDescent="0.2">
      <c r="A631" s="823">
        <v>197.5</v>
      </c>
      <c r="B631" s="824">
        <v>6440.02</v>
      </c>
      <c r="C631" s="314"/>
      <c r="D631" s="314"/>
      <c r="E631" s="314"/>
      <c r="F631" s="314"/>
    </row>
    <row r="632" spans="1:6" ht="15" customHeight="1" x14ac:dyDescent="0.2">
      <c r="A632" s="823">
        <v>197.4</v>
      </c>
      <c r="B632" s="824">
        <v>5685.65</v>
      </c>
      <c r="C632" s="314"/>
      <c r="D632" s="314"/>
      <c r="E632" s="314"/>
      <c r="F632" s="314"/>
    </row>
    <row r="633" spans="1:6" ht="15" customHeight="1" x14ac:dyDescent="0.2">
      <c r="A633" s="823">
        <v>197.3</v>
      </c>
      <c r="B633" s="824">
        <v>4308.5</v>
      </c>
      <c r="C633" s="314"/>
      <c r="D633" s="314"/>
      <c r="E633" s="314"/>
      <c r="F633" s="314"/>
    </row>
    <row r="634" spans="1:6" ht="15" customHeight="1" x14ac:dyDescent="0.2">
      <c r="A634" s="823">
        <v>197.2</v>
      </c>
      <c r="B634" s="824">
        <v>3747.83</v>
      </c>
      <c r="C634" s="314"/>
      <c r="D634" s="314"/>
      <c r="E634" s="314"/>
      <c r="F634" s="314"/>
    </row>
    <row r="635" spans="1:6" ht="15" customHeight="1" x14ac:dyDescent="0.2">
      <c r="A635" s="823">
        <v>197.1</v>
      </c>
      <c r="B635" s="824">
        <v>2095.75</v>
      </c>
      <c r="C635" s="314"/>
      <c r="D635" s="314"/>
      <c r="E635" s="314"/>
      <c r="F635" s="314"/>
    </row>
    <row r="636" spans="1:6" ht="15" customHeight="1" x14ac:dyDescent="0.2">
      <c r="A636" s="823">
        <v>197</v>
      </c>
      <c r="B636" s="824">
        <v>451.34</v>
      </c>
      <c r="C636" s="314"/>
      <c r="D636" s="314"/>
      <c r="E636" s="314"/>
      <c r="F636" s="314"/>
    </row>
    <row r="637" spans="1:6" ht="15" customHeight="1" x14ac:dyDescent="0.2">
      <c r="A637" s="823">
        <v>196.9</v>
      </c>
      <c r="B637" s="824">
        <v>-1837.95</v>
      </c>
      <c r="C637" s="314"/>
      <c r="D637" s="314"/>
      <c r="E637" s="314"/>
      <c r="F637" s="314"/>
    </row>
    <row r="638" spans="1:6" ht="15" customHeight="1" x14ac:dyDescent="0.2">
      <c r="A638" s="823">
        <v>196.8</v>
      </c>
      <c r="B638" s="824">
        <v>-4296.6899999999996</v>
      </c>
      <c r="C638" s="314"/>
      <c r="D638" s="314"/>
      <c r="E638" s="314"/>
      <c r="F638" s="314"/>
    </row>
    <row r="639" spans="1:6" ht="15" customHeight="1" x14ac:dyDescent="0.2">
      <c r="A639" s="823">
        <v>196.7</v>
      </c>
      <c r="B639" s="824">
        <v>-5691.65</v>
      </c>
      <c r="C639" s="314"/>
      <c r="D639" s="314"/>
      <c r="E639" s="314"/>
      <c r="F639" s="314"/>
    </row>
    <row r="640" spans="1:6" ht="15" customHeight="1" x14ac:dyDescent="0.2">
      <c r="A640" s="823">
        <v>196.6</v>
      </c>
      <c r="B640" s="824">
        <v>-6056.9</v>
      </c>
      <c r="C640" s="314"/>
      <c r="D640" s="314"/>
      <c r="E640" s="314"/>
      <c r="F640" s="314"/>
    </row>
    <row r="641" spans="1:6" ht="15" customHeight="1" x14ac:dyDescent="0.2">
      <c r="A641" s="823">
        <v>196.5</v>
      </c>
      <c r="B641" s="824">
        <v>-6075.85</v>
      </c>
      <c r="C641" s="314"/>
      <c r="D641" s="314"/>
      <c r="E641" s="314"/>
      <c r="F641" s="314"/>
    </row>
    <row r="642" spans="1:6" ht="15" customHeight="1" x14ac:dyDescent="0.2">
      <c r="A642" s="823">
        <v>196.4</v>
      </c>
      <c r="B642" s="824">
        <v>-5887.42</v>
      </c>
      <c r="C642" s="314"/>
      <c r="D642" s="314"/>
      <c r="E642" s="314"/>
      <c r="F642" s="314"/>
    </row>
    <row r="643" spans="1:6" ht="15" customHeight="1" x14ac:dyDescent="0.2">
      <c r="A643" s="823">
        <v>196.3</v>
      </c>
      <c r="B643" s="824">
        <v>-5412.63</v>
      </c>
      <c r="C643" s="314"/>
      <c r="D643" s="314"/>
      <c r="E643" s="314"/>
      <c r="F643" s="314"/>
    </row>
    <row r="644" spans="1:6" ht="15" customHeight="1" x14ac:dyDescent="0.2">
      <c r="A644" s="823">
        <v>196.2</v>
      </c>
      <c r="B644" s="824">
        <v>-4849.5</v>
      </c>
      <c r="C644" s="314"/>
      <c r="D644" s="314"/>
      <c r="E644" s="314"/>
      <c r="F644" s="314"/>
    </row>
    <row r="645" spans="1:6" ht="15" customHeight="1" x14ac:dyDescent="0.2">
      <c r="A645" s="823">
        <v>196.1</v>
      </c>
      <c r="B645" s="824">
        <v>-3848.33</v>
      </c>
      <c r="C645" s="314"/>
      <c r="D645" s="314"/>
      <c r="E645" s="314"/>
      <c r="F645" s="314"/>
    </row>
    <row r="646" spans="1:6" ht="15" customHeight="1" x14ac:dyDescent="0.2">
      <c r="A646" s="823">
        <v>196</v>
      </c>
      <c r="B646" s="824">
        <v>-1391.18</v>
      </c>
      <c r="C646" s="314"/>
      <c r="D646" s="314"/>
      <c r="E646" s="314"/>
      <c r="F646" s="314"/>
    </row>
    <row r="647" spans="1:6" ht="15" customHeight="1" x14ac:dyDescent="0.2">
      <c r="A647" s="823">
        <v>195.9</v>
      </c>
      <c r="B647" s="824">
        <v>-69.03</v>
      </c>
      <c r="C647" s="314"/>
      <c r="D647" s="314"/>
      <c r="E647" s="314"/>
      <c r="F647" s="314"/>
    </row>
    <row r="648" spans="1:6" ht="15" customHeight="1" x14ac:dyDescent="0.2">
      <c r="A648" s="823">
        <v>195.8</v>
      </c>
      <c r="B648" s="824">
        <v>611.46</v>
      </c>
      <c r="C648" s="314"/>
      <c r="D648" s="314"/>
      <c r="E648" s="314"/>
      <c r="F648" s="314"/>
    </row>
    <row r="649" spans="1:6" ht="15" customHeight="1" x14ac:dyDescent="0.2">
      <c r="A649" s="823">
        <v>195.7</v>
      </c>
      <c r="B649" s="824">
        <v>402.42</v>
      </c>
      <c r="C649" s="314"/>
      <c r="D649" s="314"/>
      <c r="E649" s="314"/>
      <c r="F649" s="314"/>
    </row>
    <row r="650" spans="1:6" ht="15" customHeight="1" x14ac:dyDescent="0.2">
      <c r="A650" s="823">
        <v>195.6</v>
      </c>
      <c r="B650" s="824">
        <v>211.66</v>
      </c>
      <c r="C650" s="314"/>
      <c r="D650" s="314"/>
      <c r="E650" s="314"/>
      <c r="F650" s="314"/>
    </row>
    <row r="651" spans="1:6" ht="15" customHeight="1" x14ac:dyDescent="0.2">
      <c r="A651" s="823">
        <v>195.5</v>
      </c>
      <c r="B651" s="824">
        <v>-141.94</v>
      </c>
      <c r="C651" s="314"/>
      <c r="D651" s="314"/>
      <c r="E651" s="314"/>
      <c r="F651" s="314"/>
    </row>
    <row r="652" spans="1:6" ht="15" customHeight="1" x14ac:dyDescent="0.2">
      <c r="A652" s="823">
        <v>195.4</v>
      </c>
      <c r="B652" s="824">
        <v>-481.03</v>
      </c>
      <c r="C652" s="314"/>
      <c r="D652" s="314"/>
      <c r="E652" s="314"/>
      <c r="F652" s="314"/>
    </row>
    <row r="653" spans="1:6" ht="15" customHeight="1" x14ac:dyDescent="0.2">
      <c r="A653" s="823">
        <v>195.3</v>
      </c>
      <c r="B653" s="824">
        <v>-418.22</v>
      </c>
      <c r="C653" s="314"/>
      <c r="D653" s="314"/>
      <c r="E653" s="314"/>
      <c r="F653" s="314"/>
    </row>
    <row r="654" spans="1:6" ht="15" customHeight="1" x14ac:dyDescent="0.2">
      <c r="A654" s="823">
        <v>195.2</v>
      </c>
      <c r="B654" s="824">
        <v>-608.16999999999996</v>
      </c>
      <c r="C654" s="314"/>
      <c r="D654" s="314"/>
      <c r="E654" s="314"/>
      <c r="F654" s="314"/>
    </row>
    <row r="655" spans="1:6" ht="15" customHeight="1" x14ac:dyDescent="0.2">
      <c r="A655" s="823">
        <v>195.1</v>
      </c>
      <c r="B655" s="824">
        <v>-966.25</v>
      </c>
      <c r="C655" s="314"/>
      <c r="D655" s="314"/>
      <c r="E655" s="314"/>
      <c r="F655" s="314"/>
    </row>
    <row r="656" spans="1:6" ht="15" customHeight="1" x14ac:dyDescent="0.2">
      <c r="A656" s="823">
        <v>195</v>
      </c>
      <c r="B656" s="824">
        <v>-1209.93</v>
      </c>
      <c r="C656" s="314"/>
      <c r="D656" s="314"/>
      <c r="E656" s="314"/>
      <c r="F656" s="314"/>
    </row>
    <row r="657" spans="1:6" ht="15" customHeight="1" x14ac:dyDescent="0.2">
      <c r="A657" s="823">
        <v>194.9</v>
      </c>
      <c r="B657" s="824">
        <v>-1059.58</v>
      </c>
      <c r="C657" s="314"/>
      <c r="D657" s="314"/>
      <c r="E657" s="314"/>
      <c r="F657" s="314"/>
    </row>
    <row r="658" spans="1:6" ht="15" customHeight="1" x14ac:dyDescent="0.2">
      <c r="A658" s="823">
        <v>194.8</v>
      </c>
      <c r="B658" s="824">
        <v>-567.75</v>
      </c>
      <c r="C658" s="314"/>
      <c r="D658" s="314"/>
      <c r="E658" s="314"/>
      <c r="F658" s="314"/>
    </row>
    <row r="659" spans="1:6" ht="15" customHeight="1" x14ac:dyDescent="0.2">
      <c r="A659" s="823">
        <v>194.7</v>
      </c>
      <c r="B659" s="824">
        <v>-306.77</v>
      </c>
      <c r="C659" s="314"/>
      <c r="D659" s="314"/>
      <c r="E659" s="314"/>
      <c r="F659" s="314"/>
    </row>
    <row r="660" spans="1:6" ht="15" customHeight="1" x14ac:dyDescent="0.2">
      <c r="A660" s="823">
        <v>194.6</v>
      </c>
      <c r="B660" s="824">
        <v>-143.08000000000001</v>
      </c>
      <c r="C660" s="314"/>
      <c r="D660" s="314"/>
      <c r="E660" s="314"/>
      <c r="F660" s="314"/>
    </row>
    <row r="661" spans="1:6" ht="15" customHeight="1" x14ac:dyDescent="0.2">
      <c r="A661" s="823">
        <v>194.5</v>
      </c>
      <c r="B661" s="824">
        <v>-228.05</v>
      </c>
      <c r="C661" s="314"/>
      <c r="D661" s="314"/>
      <c r="E661" s="314"/>
      <c r="F661" s="314"/>
    </row>
    <row r="662" spans="1:6" ht="15" customHeight="1" x14ac:dyDescent="0.2">
      <c r="A662" s="823">
        <v>194.4</v>
      </c>
      <c r="B662" s="824">
        <v>-505.28</v>
      </c>
      <c r="C662" s="314"/>
      <c r="D662" s="314"/>
      <c r="E662" s="314"/>
      <c r="F662" s="314"/>
    </row>
    <row r="663" spans="1:6" ht="15" customHeight="1" x14ac:dyDescent="0.2">
      <c r="A663" s="823">
        <v>194.3</v>
      </c>
      <c r="B663" s="824">
        <v>-397.36</v>
      </c>
      <c r="C663" s="314"/>
      <c r="D663" s="314"/>
      <c r="E663" s="314"/>
      <c r="F663" s="314"/>
    </row>
    <row r="664" spans="1:6" ht="15" customHeight="1" x14ac:dyDescent="0.2">
      <c r="A664" s="823">
        <v>194.2</v>
      </c>
      <c r="B664" s="824">
        <v>-268.11</v>
      </c>
      <c r="C664" s="314"/>
      <c r="D664" s="314"/>
      <c r="E664" s="314"/>
      <c r="F664" s="314"/>
    </row>
    <row r="665" spans="1:6" ht="15" customHeight="1" x14ac:dyDescent="0.2">
      <c r="A665" s="823">
        <v>194.1</v>
      </c>
      <c r="B665" s="824">
        <v>-205.88</v>
      </c>
      <c r="C665" s="314"/>
      <c r="D665" s="314"/>
      <c r="E665" s="314"/>
      <c r="F665" s="314"/>
    </row>
    <row r="666" spans="1:6" ht="15" customHeight="1" x14ac:dyDescent="0.2">
      <c r="A666" s="823">
        <v>194</v>
      </c>
      <c r="B666" s="824">
        <v>-264.04000000000002</v>
      </c>
      <c r="C666" s="314"/>
      <c r="D666" s="314"/>
      <c r="E666" s="314"/>
      <c r="F666" s="314"/>
    </row>
    <row r="667" spans="1:6" ht="15" customHeight="1" x14ac:dyDescent="0.2">
      <c r="A667" s="823">
        <v>193.9</v>
      </c>
      <c r="B667" s="824">
        <v>-211.07</v>
      </c>
      <c r="C667" s="314"/>
      <c r="D667" s="314"/>
      <c r="E667" s="314"/>
      <c r="F667" s="314"/>
    </row>
    <row r="668" spans="1:6" ht="15" customHeight="1" x14ac:dyDescent="0.2">
      <c r="A668" s="823">
        <v>193.8</v>
      </c>
      <c r="B668" s="824">
        <v>-221.04</v>
      </c>
      <c r="C668" s="314"/>
      <c r="D668" s="314"/>
      <c r="E668" s="314"/>
      <c r="F668" s="314"/>
    </row>
    <row r="669" spans="1:6" ht="15" customHeight="1" x14ac:dyDescent="0.2">
      <c r="A669" s="823">
        <v>193.7</v>
      </c>
      <c r="B669" s="824">
        <v>-150.51</v>
      </c>
      <c r="C669" s="314"/>
      <c r="D669" s="314"/>
      <c r="E669" s="314"/>
      <c r="F669" s="314"/>
    </row>
    <row r="670" spans="1:6" ht="15" customHeight="1" x14ac:dyDescent="0.2">
      <c r="A670" s="823">
        <v>193.6</v>
      </c>
      <c r="B670" s="824">
        <v>49.51</v>
      </c>
      <c r="C670" s="314"/>
      <c r="D670" s="314"/>
      <c r="E670" s="314"/>
      <c r="F670" s="314"/>
    </row>
    <row r="671" spans="1:6" ht="15" customHeight="1" x14ac:dyDescent="0.2">
      <c r="A671" s="823">
        <v>193.5</v>
      </c>
      <c r="B671" s="824">
        <v>220.88</v>
      </c>
      <c r="C671" s="314"/>
      <c r="D671" s="314"/>
      <c r="E671" s="314"/>
      <c r="F671" s="314"/>
    </row>
    <row r="672" spans="1:6" ht="15" customHeight="1" x14ac:dyDescent="0.2">
      <c r="A672" s="823">
        <v>193.4</v>
      </c>
      <c r="B672" s="824">
        <v>166.25</v>
      </c>
      <c r="C672" s="314"/>
      <c r="D672" s="314"/>
      <c r="E672" s="314"/>
      <c r="F672" s="314"/>
    </row>
    <row r="673" spans="1:6" ht="15" customHeight="1" x14ac:dyDescent="0.2">
      <c r="A673" s="823">
        <v>193.3</v>
      </c>
      <c r="B673" s="824">
        <v>64.67</v>
      </c>
      <c r="C673" s="314"/>
      <c r="D673" s="314"/>
      <c r="E673" s="314"/>
      <c r="F673" s="314"/>
    </row>
    <row r="674" spans="1:6" ht="15" customHeight="1" x14ac:dyDescent="0.2">
      <c r="A674" s="823">
        <v>193.2</v>
      </c>
      <c r="B674" s="824">
        <v>131.05000000000001</v>
      </c>
      <c r="C674" s="314"/>
      <c r="D674" s="314"/>
      <c r="E674" s="314"/>
      <c r="F674" s="314"/>
    </row>
    <row r="675" spans="1:6" ht="15" customHeight="1" x14ac:dyDescent="0.2">
      <c r="A675" s="823">
        <v>193.1</v>
      </c>
      <c r="B675" s="824">
        <v>362.41</v>
      </c>
      <c r="C675" s="314"/>
      <c r="D675" s="314"/>
      <c r="E675" s="314"/>
      <c r="F675" s="314"/>
    </row>
    <row r="676" spans="1:6" ht="15" customHeight="1" x14ac:dyDescent="0.2">
      <c r="A676" s="823">
        <v>193</v>
      </c>
      <c r="B676" s="824">
        <v>433.35</v>
      </c>
      <c r="C676" s="314"/>
      <c r="D676" s="314"/>
      <c r="E676" s="314"/>
      <c r="F676" s="314"/>
    </row>
    <row r="677" spans="1:6" ht="15" customHeight="1" x14ac:dyDescent="0.2">
      <c r="A677" s="823">
        <v>192.9</v>
      </c>
      <c r="B677" s="824">
        <v>237.74</v>
      </c>
      <c r="C677" s="314"/>
      <c r="D677" s="314"/>
      <c r="E677" s="314"/>
      <c r="F677" s="314"/>
    </row>
    <row r="678" spans="1:6" ht="15" customHeight="1" x14ac:dyDescent="0.2">
      <c r="A678" s="823">
        <v>192.8</v>
      </c>
      <c r="B678" s="824">
        <v>289.67</v>
      </c>
      <c r="C678" s="314"/>
      <c r="D678" s="314"/>
      <c r="E678" s="314"/>
      <c r="F678" s="314"/>
    </row>
    <row r="679" spans="1:6" ht="15" customHeight="1" x14ac:dyDescent="0.2">
      <c r="A679" s="823">
        <v>192.7</v>
      </c>
      <c r="B679" s="824">
        <v>213.6</v>
      </c>
      <c r="C679" s="314"/>
      <c r="D679" s="314"/>
      <c r="E679" s="314"/>
      <c r="F679" s="314"/>
    </row>
    <row r="680" spans="1:6" ht="15" customHeight="1" x14ac:dyDescent="0.2">
      <c r="A680" s="823">
        <v>192.6</v>
      </c>
      <c r="B680" s="824">
        <v>-41.36</v>
      </c>
      <c r="C680" s="314"/>
      <c r="D680" s="314"/>
      <c r="E680" s="314"/>
      <c r="F680" s="314"/>
    </row>
    <row r="681" spans="1:6" ht="15" customHeight="1" x14ac:dyDescent="0.2">
      <c r="A681" s="823">
        <v>192.5</v>
      </c>
      <c r="B681" s="824">
        <v>154.04</v>
      </c>
      <c r="C681" s="314"/>
      <c r="D681" s="314"/>
      <c r="E681" s="314"/>
      <c r="F681" s="314"/>
    </row>
    <row r="682" spans="1:6" ht="15" customHeight="1" x14ac:dyDescent="0.2">
      <c r="A682" s="823">
        <v>192.4</v>
      </c>
      <c r="B682" s="824">
        <v>35.29</v>
      </c>
      <c r="C682" s="314"/>
      <c r="D682" s="314"/>
      <c r="E682" s="314"/>
      <c r="F682" s="314"/>
    </row>
    <row r="683" spans="1:6" ht="15" customHeight="1" x14ac:dyDescent="0.2">
      <c r="A683" s="823">
        <v>192.3</v>
      </c>
      <c r="B683" s="824">
        <v>-44.89</v>
      </c>
      <c r="C683" s="314"/>
      <c r="D683" s="314"/>
      <c r="E683" s="314"/>
      <c r="F683" s="314"/>
    </row>
    <row r="684" spans="1:6" ht="15" customHeight="1" x14ac:dyDescent="0.2">
      <c r="A684" s="823">
        <v>192.2</v>
      </c>
      <c r="B684" s="824">
        <v>-239.64</v>
      </c>
      <c r="C684" s="314"/>
      <c r="D684" s="314"/>
      <c r="E684" s="314"/>
      <c r="F684" s="314"/>
    </row>
    <row r="685" spans="1:6" ht="15" customHeight="1" x14ac:dyDescent="0.2">
      <c r="A685" s="823">
        <v>192.1</v>
      </c>
      <c r="B685" s="824">
        <v>-401.06</v>
      </c>
      <c r="C685" s="314"/>
      <c r="D685" s="314"/>
      <c r="E685" s="314"/>
      <c r="F685" s="314"/>
    </row>
    <row r="686" spans="1:6" ht="15" customHeight="1" x14ac:dyDescent="0.2">
      <c r="A686" s="823">
        <v>192</v>
      </c>
      <c r="B686" s="824">
        <v>-384.81</v>
      </c>
      <c r="C686" s="314"/>
      <c r="D686" s="314"/>
      <c r="E686" s="314"/>
      <c r="F686" s="314"/>
    </row>
    <row r="687" spans="1:6" ht="15" customHeight="1" x14ac:dyDescent="0.2">
      <c r="A687" s="823">
        <v>191.9</v>
      </c>
      <c r="B687" s="824">
        <v>-438.26</v>
      </c>
      <c r="C687" s="314"/>
      <c r="D687" s="314"/>
      <c r="E687" s="314"/>
      <c r="F687" s="314"/>
    </row>
    <row r="688" spans="1:6" ht="15" customHeight="1" x14ac:dyDescent="0.2">
      <c r="A688" s="823">
        <v>191.8</v>
      </c>
      <c r="B688" s="824">
        <v>-373.4</v>
      </c>
      <c r="C688" s="314"/>
      <c r="D688" s="314"/>
      <c r="E688" s="314"/>
      <c r="F688" s="314"/>
    </row>
    <row r="689" spans="1:6" ht="15" customHeight="1" x14ac:dyDescent="0.2">
      <c r="A689" s="823">
        <v>191.7</v>
      </c>
      <c r="B689" s="824">
        <v>-330.93</v>
      </c>
      <c r="C689" s="314"/>
      <c r="D689" s="314"/>
      <c r="E689" s="314"/>
      <c r="F689" s="314"/>
    </row>
    <row r="690" spans="1:6" ht="15" customHeight="1" x14ac:dyDescent="0.2">
      <c r="A690" s="823">
        <v>191.6</v>
      </c>
      <c r="B690" s="824">
        <v>-406.63</v>
      </c>
      <c r="C690" s="314"/>
      <c r="D690" s="314"/>
      <c r="E690" s="314"/>
      <c r="F690" s="314"/>
    </row>
    <row r="691" spans="1:6" ht="15" customHeight="1" x14ac:dyDescent="0.2">
      <c r="A691" s="823">
        <v>191.5</v>
      </c>
      <c r="B691" s="824">
        <v>-310.2</v>
      </c>
      <c r="C691" s="314"/>
      <c r="D691" s="314"/>
      <c r="E691" s="314"/>
      <c r="F691" s="314"/>
    </row>
    <row r="692" spans="1:6" ht="15" customHeight="1" x14ac:dyDescent="0.2">
      <c r="A692" s="823">
        <v>191.4</v>
      </c>
      <c r="B692" s="824">
        <v>-311.06</v>
      </c>
      <c r="C692" s="314"/>
      <c r="D692" s="314"/>
      <c r="E692" s="314"/>
      <c r="F692" s="314"/>
    </row>
    <row r="693" spans="1:6" ht="15" customHeight="1" x14ac:dyDescent="0.2">
      <c r="A693" s="823">
        <v>191.3</v>
      </c>
      <c r="B693" s="824">
        <v>-97.28</v>
      </c>
      <c r="C693" s="314"/>
      <c r="D693" s="314"/>
      <c r="E693" s="314"/>
      <c r="F693" s="314"/>
    </row>
    <row r="694" spans="1:6" ht="15" customHeight="1" x14ac:dyDescent="0.2">
      <c r="A694" s="823">
        <v>191.2</v>
      </c>
      <c r="B694" s="824">
        <v>109.36</v>
      </c>
      <c r="C694" s="314"/>
      <c r="D694" s="314"/>
      <c r="E694" s="314"/>
      <c r="F694" s="314"/>
    </row>
    <row r="695" spans="1:6" ht="15" customHeight="1" x14ac:dyDescent="0.2">
      <c r="A695" s="823">
        <v>191.1</v>
      </c>
      <c r="B695" s="824">
        <v>168.29</v>
      </c>
      <c r="C695" s="314"/>
      <c r="D695" s="314"/>
      <c r="E695" s="314"/>
      <c r="F695" s="314"/>
    </row>
    <row r="696" spans="1:6" ht="15" customHeight="1" x14ac:dyDescent="0.2">
      <c r="A696" s="823">
        <v>191</v>
      </c>
      <c r="B696" s="824">
        <v>297.95999999999998</v>
      </c>
      <c r="C696" s="314"/>
      <c r="D696" s="314"/>
      <c r="E696" s="314"/>
      <c r="F696" s="314"/>
    </row>
    <row r="697" spans="1:6" ht="15" customHeight="1" x14ac:dyDescent="0.2">
      <c r="A697" s="823">
        <v>190.9</v>
      </c>
      <c r="B697" s="824">
        <v>256.72000000000003</v>
      </c>
      <c r="C697" s="314"/>
      <c r="D697" s="314"/>
      <c r="E697" s="314"/>
      <c r="F697" s="314"/>
    </row>
    <row r="698" spans="1:6" ht="15" customHeight="1" x14ac:dyDescent="0.2">
      <c r="A698" s="823">
        <v>190.8</v>
      </c>
      <c r="B698" s="824">
        <v>395</v>
      </c>
      <c r="C698" s="314"/>
      <c r="D698" s="314"/>
      <c r="E698" s="314"/>
      <c r="F698" s="314"/>
    </row>
    <row r="699" spans="1:6" ht="15" customHeight="1" x14ac:dyDescent="0.2">
      <c r="A699" s="823">
        <v>190.7</v>
      </c>
      <c r="B699" s="824">
        <v>631.32000000000005</v>
      </c>
      <c r="C699" s="314"/>
      <c r="D699" s="314"/>
      <c r="E699" s="314"/>
      <c r="F699" s="314"/>
    </row>
    <row r="700" spans="1:6" ht="15" customHeight="1" x14ac:dyDescent="0.2">
      <c r="A700" s="823">
        <v>190.6</v>
      </c>
      <c r="B700" s="824">
        <v>931.53</v>
      </c>
      <c r="C700" s="314"/>
      <c r="D700" s="314"/>
      <c r="E700" s="314"/>
      <c r="F700" s="314"/>
    </row>
    <row r="701" spans="1:6" ht="15" customHeight="1" x14ac:dyDescent="0.2">
      <c r="A701" s="823">
        <v>190.5</v>
      </c>
      <c r="B701" s="824">
        <v>1021.75</v>
      </c>
      <c r="C701" s="314"/>
      <c r="D701" s="314"/>
      <c r="E701" s="314"/>
      <c r="F701" s="314"/>
    </row>
    <row r="702" spans="1:6" ht="15" customHeight="1" x14ac:dyDescent="0.2">
      <c r="A702" s="823">
        <v>190.4</v>
      </c>
      <c r="B702" s="824">
        <v>786.44</v>
      </c>
      <c r="C702" s="314"/>
      <c r="D702" s="314"/>
      <c r="E702" s="314"/>
      <c r="F702" s="314"/>
    </row>
    <row r="703" spans="1:6" ht="15" customHeight="1" x14ac:dyDescent="0.2">
      <c r="A703" s="823">
        <v>190.3</v>
      </c>
      <c r="B703" s="824">
        <v>647.80999999999995</v>
      </c>
      <c r="C703" s="314"/>
      <c r="D703" s="314"/>
      <c r="E703" s="314"/>
      <c r="F703" s="314"/>
    </row>
    <row r="704" spans="1:6" ht="15" customHeight="1" x14ac:dyDescent="0.2">
      <c r="A704" s="823">
        <v>190.2</v>
      </c>
      <c r="B704" s="824">
        <v>557.83000000000004</v>
      </c>
      <c r="C704" s="314"/>
      <c r="D704" s="314"/>
      <c r="E704" s="314"/>
      <c r="F704" s="314"/>
    </row>
    <row r="705" spans="1:6" ht="15" customHeight="1" x14ac:dyDescent="0.2">
      <c r="A705" s="823">
        <v>190.1</v>
      </c>
      <c r="B705" s="824">
        <v>619.15</v>
      </c>
      <c r="C705" s="314"/>
      <c r="D705" s="314"/>
      <c r="E705" s="314"/>
      <c r="F705" s="314"/>
    </row>
    <row r="706" spans="1:6" ht="15" customHeight="1" x14ac:dyDescent="0.2">
      <c r="A706" s="825">
        <v>190</v>
      </c>
      <c r="B706" s="826">
        <v>563.51</v>
      </c>
      <c r="C706" s="314"/>
      <c r="D706" s="314"/>
      <c r="E706" s="314"/>
      <c r="F706" s="314"/>
    </row>
  </sheetData>
  <mergeCells count="1">
    <mergeCell ref="A1:B1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466"/>
  <sheetViews>
    <sheetView zoomScale="150" zoomScaleNormal="150" workbookViewId="0">
      <selection activeCell="H26" sqref="H26"/>
    </sheetView>
  </sheetViews>
  <sheetFormatPr baseColWidth="10" defaultColWidth="10.6640625" defaultRowHeight="15" customHeight="1" x14ac:dyDescent="0.2"/>
  <cols>
    <col min="2" max="2" width="18.33203125" customWidth="1"/>
    <col min="3" max="3" width="42.6640625" customWidth="1"/>
    <col min="4" max="4" width="23.1640625" customWidth="1"/>
  </cols>
  <sheetData>
    <row r="1" spans="1:5" ht="15" customHeight="1" x14ac:dyDescent="0.2">
      <c r="A1" s="163" t="s">
        <v>1</v>
      </c>
      <c r="B1" s="164" t="s">
        <v>2</v>
      </c>
      <c r="C1" s="165" t="s">
        <v>3</v>
      </c>
      <c r="D1" s="166" t="s">
        <v>349</v>
      </c>
      <c r="E1" s="8"/>
    </row>
    <row r="2" spans="1:5" ht="15" customHeight="1" x14ac:dyDescent="0.2">
      <c r="A2" s="167">
        <v>1</v>
      </c>
      <c r="B2" s="16" t="s">
        <v>350</v>
      </c>
      <c r="C2" s="168" t="s">
        <v>351</v>
      </c>
      <c r="D2" s="75">
        <v>1106.33</v>
      </c>
      <c r="E2" s="8"/>
    </row>
    <row r="3" spans="1:5" ht="15" customHeight="1" x14ac:dyDescent="0.2">
      <c r="A3" s="167">
        <v>2</v>
      </c>
      <c r="B3" s="16" t="s">
        <v>352</v>
      </c>
      <c r="C3" s="168" t="s">
        <v>353</v>
      </c>
      <c r="D3" s="169">
        <v>952.67</v>
      </c>
      <c r="E3" s="8"/>
    </row>
    <row r="4" spans="1:5" ht="15" customHeight="1" x14ac:dyDescent="0.2">
      <c r="A4" s="167">
        <v>3</v>
      </c>
      <c r="B4" s="16" t="s">
        <v>354</v>
      </c>
      <c r="C4" s="168" t="s">
        <v>355</v>
      </c>
      <c r="D4" s="170">
        <v>733.67</v>
      </c>
      <c r="E4" s="8"/>
    </row>
    <row r="5" spans="1:5" ht="15" customHeight="1" x14ac:dyDescent="0.2">
      <c r="A5" s="167">
        <v>4</v>
      </c>
      <c r="B5" s="16" t="s">
        <v>356</v>
      </c>
      <c r="C5" s="168" t="s">
        <v>357</v>
      </c>
      <c r="D5" s="171">
        <v>972</v>
      </c>
      <c r="E5" s="8"/>
    </row>
    <row r="6" spans="1:5" ht="15" customHeight="1" x14ac:dyDescent="0.2">
      <c r="A6" s="167">
        <v>5</v>
      </c>
      <c r="B6" s="16" t="s">
        <v>358</v>
      </c>
      <c r="C6" s="168" t="s">
        <v>359</v>
      </c>
      <c r="D6" s="172">
        <v>998.33</v>
      </c>
      <c r="E6" s="8"/>
    </row>
    <row r="7" spans="1:5" ht="15" customHeight="1" x14ac:dyDescent="0.2">
      <c r="A7" s="167">
        <v>6</v>
      </c>
      <c r="B7" s="16" t="s">
        <v>360</v>
      </c>
      <c r="C7" s="168" t="s">
        <v>361</v>
      </c>
      <c r="D7" s="54">
        <v>854</v>
      </c>
      <c r="E7" s="8"/>
    </row>
    <row r="8" spans="1:5" ht="15" customHeight="1" x14ac:dyDescent="0.2">
      <c r="A8" s="167">
        <v>7</v>
      </c>
      <c r="B8" s="16" t="s">
        <v>362</v>
      </c>
      <c r="C8" s="168" t="s">
        <v>363</v>
      </c>
      <c r="D8" s="170">
        <v>731.5</v>
      </c>
      <c r="E8" s="8"/>
    </row>
    <row r="9" spans="1:5" ht="15" customHeight="1" x14ac:dyDescent="0.2">
      <c r="A9" s="167">
        <v>8</v>
      </c>
      <c r="B9" s="16" t="s">
        <v>364</v>
      </c>
      <c r="C9" s="168" t="s">
        <v>365</v>
      </c>
      <c r="D9" s="173">
        <v>673.67</v>
      </c>
      <c r="E9" s="8"/>
    </row>
    <row r="10" spans="1:5" ht="15" customHeight="1" x14ac:dyDescent="0.2">
      <c r="A10" s="167">
        <v>9</v>
      </c>
      <c r="B10" s="16" t="s">
        <v>366</v>
      </c>
      <c r="C10" s="168" t="s">
        <v>367</v>
      </c>
      <c r="D10" s="174">
        <v>842.33</v>
      </c>
      <c r="E10" s="8"/>
    </row>
    <row r="11" spans="1:5" ht="15" customHeight="1" x14ac:dyDescent="0.2">
      <c r="A11" s="167">
        <v>10</v>
      </c>
      <c r="B11" s="16" t="s">
        <v>368</v>
      </c>
      <c r="C11" s="168" t="s">
        <v>369</v>
      </c>
      <c r="D11" s="175">
        <v>807.33</v>
      </c>
      <c r="E11" s="8"/>
    </row>
    <row r="12" spans="1:5" ht="15" customHeight="1" x14ac:dyDescent="0.2">
      <c r="A12" s="167">
        <v>11</v>
      </c>
      <c r="B12" s="16" t="s">
        <v>370</v>
      </c>
      <c r="C12" s="168" t="s">
        <v>371</v>
      </c>
      <c r="D12" s="176">
        <v>1481.33</v>
      </c>
      <c r="E12" s="8"/>
    </row>
    <row r="13" spans="1:5" ht="15" customHeight="1" x14ac:dyDescent="0.2">
      <c r="A13" s="167">
        <v>12</v>
      </c>
      <c r="B13" s="16" t="s">
        <v>372</v>
      </c>
      <c r="C13" s="168" t="s">
        <v>373</v>
      </c>
      <c r="D13" s="177">
        <v>577.66999999999996</v>
      </c>
      <c r="E13" s="8"/>
    </row>
    <row r="14" spans="1:5" ht="15" customHeight="1" x14ac:dyDescent="0.2">
      <c r="A14" s="167">
        <v>13</v>
      </c>
      <c r="B14" s="16" t="s">
        <v>374</v>
      </c>
      <c r="C14" s="168" t="s">
        <v>375</v>
      </c>
      <c r="D14" s="177">
        <v>575</v>
      </c>
      <c r="E14" s="8"/>
    </row>
    <row r="15" spans="1:5" ht="15" customHeight="1" x14ac:dyDescent="0.2">
      <c r="A15" s="167">
        <v>14</v>
      </c>
      <c r="B15" s="16" t="s">
        <v>376</v>
      </c>
      <c r="C15" s="168" t="s">
        <v>377</v>
      </c>
      <c r="D15" s="178">
        <v>698.67</v>
      </c>
      <c r="E15" s="8"/>
    </row>
    <row r="16" spans="1:5" ht="15" customHeight="1" x14ac:dyDescent="0.2">
      <c r="A16" s="167">
        <v>15</v>
      </c>
      <c r="B16" s="16" t="s">
        <v>378</v>
      </c>
      <c r="C16" s="168" t="s">
        <v>379</v>
      </c>
      <c r="D16" s="179">
        <v>535.5</v>
      </c>
      <c r="E16" s="8"/>
    </row>
    <row r="17" spans="1:5" ht="15" customHeight="1" x14ac:dyDescent="0.2">
      <c r="A17" s="167">
        <v>16</v>
      </c>
      <c r="B17" s="16" t="s">
        <v>380</v>
      </c>
      <c r="C17" s="168" t="s">
        <v>381</v>
      </c>
      <c r="D17" s="77">
        <v>847</v>
      </c>
      <c r="E17" s="8"/>
    </row>
    <row r="18" spans="1:5" ht="15" customHeight="1" x14ac:dyDescent="0.2">
      <c r="A18" s="167">
        <v>17</v>
      </c>
      <c r="B18" s="16" t="s">
        <v>382</v>
      </c>
      <c r="C18" s="168" t="s">
        <v>383</v>
      </c>
      <c r="D18" s="180">
        <v>269.5</v>
      </c>
      <c r="E18" s="8"/>
    </row>
    <row r="19" spans="1:5" ht="15" customHeight="1" x14ac:dyDescent="0.2">
      <c r="A19" s="167">
        <v>18</v>
      </c>
      <c r="B19" s="16" t="s">
        <v>384</v>
      </c>
      <c r="C19" s="168" t="s">
        <v>385</v>
      </c>
      <c r="D19" s="181">
        <v>663</v>
      </c>
      <c r="E19" s="8"/>
    </row>
    <row r="20" spans="1:5" ht="15" customHeight="1" x14ac:dyDescent="0.2">
      <c r="A20" s="182">
        <v>19</v>
      </c>
      <c r="B20" s="85" t="s">
        <v>386</v>
      </c>
      <c r="C20" s="183" t="s">
        <v>387</v>
      </c>
      <c r="D20" s="184">
        <v>704</v>
      </c>
      <c r="E20" s="8"/>
    </row>
    <row r="21" spans="1:5" ht="15" customHeight="1" x14ac:dyDescent="0.2">
      <c r="A21" s="167">
        <v>20</v>
      </c>
      <c r="B21" s="16" t="s">
        <v>388</v>
      </c>
      <c r="C21" s="168" t="s">
        <v>389</v>
      </c>
      <c r="D21" s="185">
        <v>563</v>
      </c>
      <c r="E21" s="8"/>
    </row>
    <row r="22" spans="1:5" ht="15" customHeight="1" x14ac:dyDescent="0.2">
      <c r="A22" s="167">
        <v>21</v>
      </c>
      <c r="B22" s="16" t="s">
        <v>390</v>
      </c>
      <c r="C22" s="168" t="s">
        <v>391</v>
      </c>
      <c r="D22" s="186">
        <v>7149</v>
      </c>
      <c r="E22" s="8"/>
    </row>
    <row r="23" spans="1:5" ht="15" customHeight="1" x14ac:dyDescent="0.2">
      <c r="A23" s="167">
        <v>22</v>
      </c>
      <c r="B23" s="16" t="s">
        <v>392</v>
      </c>
      <c r="C23" s="168" t="s">
        <v>393</v>
      </c>
      <c r="D23" s="24">
        <v>907</v>
      </c>
      <c r="E23" s="8"/>
    </row>
    <row r="24" spans="1:5" ht="15" customHeight="1" x14ac:dyDescent="0.2">
      <c r="A24" s="167">
        <v>23</v>
      </c>
      <c r="B24" s="16" t="s">
        <v>394</v>
      </c>
      <c r="C24" s="168" t="s">
        <v>395</v>
      </c>
      <c r="D24" s="59">
        <v>4112</v>
      </c>
      <c r="E24" s="8"/>
    </row>
    <row r="25" spans="1:5" ht="15" customHeight="1" x14ac:dyDescent="0.2">
      <c r="A25" s="167">
        <v>24</v>
      </c>
      <c r="B25" s="16" t="s">
        <v>396</v>
      </c>
      <c r="C25" s="168" t="s">
        <v>397</v>
      </c>
      <c r="D25" s="187">
        <v>409</v>
      </c>
      <c r="E25" s="8"/>
    </row>
    <row r="26" spans="1:5" ht="15" customHeight="1" x14ac:dyDescent="0.2">
      <c r="A26" s="167">
        <v>25</v>
      </c>
      <c r="B26" s="16" t="s">
        <v>398</v>
      </c>
      <c r="C26" s="168" t="s">
        <v>399</v>
      </c>
      <c r="D26" s="188">
        <v>822.33</v>
      </c>
      <c r="E26" s="8"/>
    </row>
    <row r="27" spans="1:5" ht="15" customHeight="1" x14ac:dyDescent="0.2">
      <c r="A27" s="167">
        <v>26</v>
      </c>
      <c r="B27" s="16" t="s">
        <v>400</v>
      </c>
      <c r="C27" s="168" t="s">
        <v>401</v>
      </c>
      <c r="D27" s="189">
        <v>2996</v>
      </c>
      <c r="E27" s="8"/>
    </row>
    <row r="28" spans="1:5" ht="15" customHeight="1" x14ac:dyDescent="0.2">
      <c r="A28" s="167">
        <v>27</v>
      </c>
      <c r="B28" s="16" t="s">
        <v>402</v>
      </c>
      <c r="C28" s="168" t="s">
        <v>403</v>
      </c>
      <c r="D28" s="190">
        <v>625.33000000000004</v>
      </c>
      <c r="E28" s="8"/>
    </row>
    <row r="29" spans="1:5" ht="15" customHeight="1" x14ac:dyDescent="0.2">
      <c r="A29" s="167">
        <v>28</v>
      </c>
      <c r="B29" s="16" t="s">
        <v>404</v>
      </c>
      <c r="C29" s="168" t="s">
        <v>405</v>
      </c>
      <c r="D29" s="191">
        <v>4199</v>
      </c>
      <c r="E29" s="8"/>
    </row>
    <row r="30" spans="1:5" ht="15" customHeight="1" x14ac:dyDescent="0.2">
      <c r="A30" s="167">
        <v>29</v>
      </c>
      <c r="B30" s="16" t="s">
        <v>406</v>
      </c>
      <c r="C30" s="168" t="s">
        <v>407</v>
      </c>
      <c r="D30" s="192">
        <v>447.67</v>
      </c>
      <c r="E30" s="8"/>
    </row>
    <row r="31" spans="1:5" ht="15" customHeight="1" x14ac:dyDescent="0.2">
      <c r="A31" s="167">
        <v>30</v>
      </c>
      <c r="B31" s="16" t="s">
        <v>408</v>
      </c>
      <c r="C31" s="168" t="s">
        <v>409</v>
      </c>
      <c r="D31" s="59">
        <v>3842.5</v>
      </c>
      <c r="E31" s="8"/>
    </row>
    <row r="32" spans="1:5" ht="15" customHeight="1" x14ac:dyDescent="0.2">
      <c r="A32" s="167">
        <v>31</v>
      </c>
      <c r="B32" s="16" t="s">
        <v>410</v>
      </c>
      <c r="C32" s="168" t="s">
        <v>411</v>
      </c>
      <c r="D32" s="37">
        <v>720</v>
      </c>
      <c r="E32" s="8"/>
    </row>
    <row r="33" spans="1:5" ht="15" customHeight="1" x14ac:dyDescent="0.2">
      <c r="A33" s="167">
        <v>32</v>
      </c>
      <c r="B33" s="16" t="s">
        <v>412</v>
      </c>
      <c r="C33" s="168" t="s">
        <v>413</v>
      </c>
      <c r="D33" s="181">
        <v>666.33</v>
      </c>
      <c r="E33" s="8"/>
    </row>
    <row r="34" spans="1:5" ht="15" customHeight="1" x14ac:dyDescent="0.2">
      <c r="A34" s="167">
        <v>33</v>
      </c>
      <c r="B34" s="16" t="s">
        <v>414</v>
      </c>
      <c r="C34" s="168" t="s">
        <v>415</v>
      </c>
      <c r="D34" s="181">
        <v>663.33</v>
      </c>
      <c r="E34" s="8"/>
    </row>
    <row r="35" spans="1:5" ht="15" customHeight="1" x14ac:dyDescent="0.2">
      <c r="A35" s="167">
        <v>34</v>
      </c>
      <c r="B35" s="16" t="s">
        <v>416</v>
      </c>
      <c r="C35" s="168" t="s">
        <v>417</v>
      </c>
      <c r="D35" s="193">
        <v>1084.5</v>
      </c>
      <c r="E35" s="8"/>
    </row>
    <row r="36" spans="1:5" ht="15" customHeight="1" x14ac:dyDescent="0.2">
      <c r="A36" s="167">
        <v>35</v>
      </c>
      <c r="B36" s="16" t="s">
        <v>418</v>
      </c>
      <c r="C36" s="168" t="s">
        <v>419</v>
      </c>
      <c r="D36" s="194">
        <v>1036.33</v>
      </c>
      <c r="E36" s="8"/>
    </row>
    <row r="37" spans="1:5" ht="15" customHeight="1" x14ac:dyDescent="0.2">
      <c r="A37" s="167">
        <v>36</v>
      </c>
      <c r="B37" s="16" t="s">
        <v>420</v>
      </c>
      <c r="C37" s="168" t="s">
        <v>421</v>
      </c>
      <c r="D37" s="195">
        <v>2646</v>
      </c>
      <c r="E37" s="8"/>
    </row>
    <row r="38" spans="1:5" ht="15" customHeight="1" x14ac:dyDescent="0.2">
      <c r="A38" s="167">
        <v>37</v>
      </c>
      <c r="B38" s="16" t="s">
        <v>422</v>
      </c>
      <c r="C38" s="168" t="s">
        <v>423</v>
      </c>
      <c r="D38" s="42">
        <v>1900</v>
      </c>
      <c r="E38" s="8"/>
    </row>
    <row r="39" spans="1:5" ht="15" customHeight="1" x14ac:dyDescent="0.2">
      <c r="A39" s="167">
        <v>38</v>
      </c>
      <c r="B39" s="16" t="s">
        <v>424</v>
      </c>
      <c r="C39" s="168" t="s">
        <v>425</v>
      </c>
      <c r="D39" s="59">
        <v>4016.67</v>
      </c>
      <c r="E39" s="8"/>
    </row>
    <row r="40" spans="1:5" ht="15" customHeight="1" x14ac:dyDescent="0.2">
      <c r="A40" s="167">
        <v>39</v>
      </c>
      <c r="B40" s="16" t="s">
        <v>426</v>
      </c>
      <c r="C40" s="168" t="s">
        <v>427</v>
      </c>
      <c r="D40" s="196">
        <v>1150.67</v>
      </c>
      <c r="E40" s="8"/>
    </row>
    <row r="41" spans="1:5" ht="15" customHeight="1" x14ac:dyDescent="0.2">
      <c r="A41" s="167">
        <v>40</v>
      </c>
      <c r="B41" s="16" t="s">
        <v>428</v>
      </c>
      <c r="C41" s="168" t="s">
        <v>429</v>
      </c>
      <c r="D41" s="197">
        <v>2381.33</v>
      </c>
      <c r="E41" s="8"/>
    </row>
    <row r="42" spans="1:5" ht="15" customHeight="1" x14ac:dyDescent="0.2">
      <c r="A42" s="167">
        <v>41</v>
      </c>
      <c r="B42" s="16" t="s">
        <v>430</v>
      </c>
      <c r="C42" s="168" t="s">
        <v>431</v>
      </c>
      <c r="D42" s="51">
        <v>1210.33</v>
      </c>
      <c r="E42" s="8"/>
    </row>
    <row r="43" spans="1:5" ht="15" customHeight="1" x14ac:dyDescent="0.2">
      <c r="A43" s="167">
        <v>42</v>
      </c>
      <c r="B43" s="16" t="s">
        <v>432</v>
      </c>
      <c r="C43" s="168" t="s">
        <v>433</v>
      </c>
      <c r="D43" s="42">
        <v>1912.33</v>
      </c>
      <c r="E43" s="8"/>
    </row>
    <row r="44" spans="1:5" ht="15" customHeight="1" x14ac:dyDescent="0.2">
      <c r="A44" s="167">
        <v>43</v>
      </c>
      <c r="B44" s="16" t="s">
        <v>434</v>
      </c>
      <c r="C44" s="168" t="s">
        <v>435</v>
      </c>
      <c r="D44" s="46">
        <v>1071.33</v>
      </c>
      <c r="E44" s="8"/>
    </row>
    <row r="45" spans="1:5" ht="15" customHeight="1" x14ac:dyDescent="0.2">
      <c r="A45" s="167">
        <v>44</v>
      </c>
      <c r="B45" s="16" t="s">
        <v>436</v>
      </c>
      <c r="C45" s="168" t="s">
        <v>437</v>
      </c>
      <c r="D45" s="42">
        <v>2085.67</v>
      </c>
      <c r="E45" s="8"/>
    </row>
    <row r="46" spans="1:5" ht="15" customHeight="1" x14ac:dyDescent="0.2">
      <c r="A46" s="167">
        <v>45</v>
      </c>
      <c r="B46" s="16" t="s">
        <v>438</v>
      </c>
      <c r="C46" s="168" t="s">
        <v>439</v>
      </c>
      <c r="D46" s="198">
        <v>1063.67</v>
      </c>
      <c r="E46" s="8"/>
    </row>
    <row r="47" spans="1:5" ht="15" customHeight="1" x14ac:dyDescent="0.2">
      <c r="A47" s="167">
        <v>46</v>
      </c>
      <c r="B47" s="16" t="s">
        <v>440</v>
      </c>
      <c r="C47" s="168" t="s">
        <v>441</v>
      </c>
      <c r="D47" s="199">
        <v>753</v>
      </c>
      <c r="E47" s="8"/>
    </row>
    <row r="48" spans="1:5" ht="15" customHeight="1" x14ac:dyDescent="0.2">
      <c r="A48" s="167">
        <v>47</v>
      </c>
      <c r="B48" s="16" t="s">
        <v>442</v>
      </c>
      <c r="C48" s="168" t="s">
        <v>443</v>
      </c>
      <c r="D48" s="21">
        <v>1398.67</v>
      </c>
      <c r="E48" s="8"/>
    </row>
    <row r="49" spans="1:5" ht="15" customHeight="1" x14ac:dyDescent="0.2">
      <c r="A49" s="167">
        <v>48</v>
      </c>
      <c r="B49" s="16" t="s">
        <v>444</v>
      </c>
      <c r="C49" s="168" t="s">
        <v>445</v>
      </c>
      <c r="D49" s="170">
        <v>737</v>
      </c>
      <c r="E49" s="8"/>
    </row>
    <row r="50" spans="1:5" ht="15" customHeight="1" x14ac:dyDescent="0.2">
      <c r="A50" s="167">
        <v>49</v>
      </c>
      <c r="B50" s="16" t="s">
        <v>446</v>
      </c>
      <c r="C50" s="168" t="s">
        <v>447</v>
      </c>
      <c r="D50" s="24">
        <v>916.67</v>
      </c>
      <c r="E50" s="8"/>
    </row>
    <row r="51" spans="1:5" ht="15" customHeight="1" x14ac:dyDescent="0.2">
      <c r="A51" s="167">
        <v>50</v>
      </c>
      <c r="B51" s="16" t="s">
        <v>448</v>
      </c>
      <c r="C51" s="168" t="s">
        <v>449</v>
      </c>
      <c r="D51" s="42">
        <v>1926.67</v>
      </c>
      <c r="E51" s="8"/>
    </row>
    <row r="52" spans="1:5" ht="15" customHeight="1" x14ac:dyDescent="0.2">
      <c r="A52" s="167">
        <v>51</v>
      </c>
      <c r="B52" s="16" t="s">
        <v>450</v>
      </c>
      <c r="C52" s="168" t="s">
        <v>451</v>
      </c>
      <c r="D52" s="200">
        <v>3416.33</v>
      </c>
      <c r="E52" s="8"/>
    </row>
    <row r="53" spans="1:5" ht="15" customHeight="1" x14ac:dyDescent="0.2">
      <c r="A53" s="167">
        <v>52</v>
      </c>
      <c r="B53" s="16" t="s">
        <v>452</v>
      </c>
      <c r="C53" s="168" t="s">
        <v>453</v>
      </c>
      <c r="D53" s="51">
        <v>1226.33</v>
      </c>
      <c r="E53" s="8"/>
    </row>
    <row r="54" spans="1:5" ht="15" customHeight="1" x14ac:dyDescent="0.2">
      <c r="A54" s="167">
        <v>53</v>
      </c>
      <c r="B54" s="16" t="s">
        <v>454</v>
      </c>
      <c r="C54" s="168" t="s">
        <v>455</v>
      </c>
      <c r="D54" s="21">
        <v>1381.67</v>
      </c>
      <c r="E54" s="8"/>
    </row>
    <row r="55" spans="1:5" ht="15" customHeight="1" x14ac:dyDescent="0.2">
      <c r="A55" s="167">
        <v>54</v>
      </c>
      <c r="B55" s="16" t="s">
        <v>456</v>
      </c>
      <c r="C55" s="168" t="s">
        <v>457</v>
      </c>
      <c r="D55" s="201">
        <v>1741</v>
      </c>
      <c r="E55" s="8"/>
    </row>
    <row r="56" spans="1:5" ht="15" customHeight="1" x14ac:dyDescent="0.2">
      <c r="A56" s="167">
        <v>55</v>
      </c>
      <c r="B56" s="16" t="s">
        <v>458</v>
      </c>
      <c r="C56" s="168" t="s">
        <v>459</v>
      </c>
      <c r="D56" s="73">
        <v>2479.67</v>
      </c>
      <c r="E56" s="8"/>
    </row>
    <row r="57" spans="1:5" ht="15" customHeight="1" x14ac:dyDescent="0.2">
      <c r="A57" s="167">
        <v>56</v>
      </c>
      <c r="B57" s="16" t="s">
        <v>460</v>
      </c>
      <c r="C57" s="168" t="s">
        <v>461</v>
      </c>
      <c r="D57" s="191">
        <v>5222</v>
      </c>
      <c r="E57" s="8"/>
    </row>
    <row r="58" spans="1:5" ht="15" customHeight="1" x14ac:dyDescent="0.2">
      <c r="A58" s="167">
        <v>57</v>
      </c>
      <c r="B58" s="16" t="s">
        <v>462</v>
      </c>
      <c r="C58" s="168" t="s">
        <v>463</v>
      </c>
      <c r="D58" s="202">
        <v>13122.5</v>
      </c>
      <c r="E58" s="8"/>
    </row>
    <row r="59" spans="1:5" ht="15" customHeight="1" x14ac:dyDescent="0.2">
      <c r="A59" s="167">
        <v>58</v>
      </c>
      <c r="B59" s="16" t="s">
        <v>464</v>
      </c>
      <c r="C59" s="168" t="s">
        <v>465</v>
      </c>
      <c r="D59" s="189">
        <v>3031.67</v>
      </c>
      <c r="E59" s="8"/>
    </row>
    <row r="60" spans="1:5" ht="15" customHeight="1" x14ac:dyDescent="0.2">
      <c r="A60" s="167">
        <v>59</v>
      </c>
      <c r="B60" s="16" t="s">
        <v>466</v>
      </c>
      <c r="C60" s="168" t="s">
        <v>467</v>
      </c>
      <c r="D60" s="59">
        <v>4061</v>
      </c>
      <c r="E60" s="8"/>
    </row>
    <row r="61" spans="1:5" ht="15" customHeight="1" x14ac:dyDescent="0.2">
      <c r="A61" s="167">
        <v>60</v>
      </c>
      <c r="B61" s="16" t="s">
        <v>468</v>
      </c>
      <c r="C61" s="168" t="s">
        <v>469</v>
      </c>
      <c r="D61" s="203">
        <v>3712</v>
      </c>
      <c r="E61" s="8"/>
    </row>
    <row r="62" spans="1:5" ht="15" customHeight="1" x14ac:dyDescent="0.2">
      <c r="A62" s="167">
        <v>61</v>
      </c>
      <c r="B62" s="16" t="s">
        <v>470</v>
      </c>
      <c r="C62" s="168" t="s">
        <v>471</v>
      </c>
      <c r="D62" s="204">
        <v>677.33</v>
      </c>
      <c r="E62" s="8"/>
    </row>
    <row r="63" spans="1:5" ht="15" customHeight="1" x14ac:dyDescent="0.2">
      <c r="A63" s="167">
        <v>62</v>
      </c>
      <c r="B63" s="16" t="s">
        <v>472</v>
      </c>
      <c r="C63" s="168" t="s">
        <v>473</v>
      </c>
      <c r="D63" s="37">
        <v>729</v>
      </c>
      <c r="E63" s="8"/>
    </row>
    <row r="64" spans="1:5" ht="15" customHeight="1" x14ac:dyDescent="0.2">
      <c r="A64" s="167">
        <v>63</v>
      </c>
      <c r="B64" s="16" t="s">
        <v>474</v>
      </c>
      <c r="C64" s="168" t="s">
        <v>475</v>
      </c>
      <c r="D64" s="205">
        <v>1462</v>
      </c>
      <c r="E64" s="8"/>
    </row>
    <row r="65" spans="1:5" ht="15" customHeight="1" x14ac:dyDescent="0.2">
      <c r="A65" s="167">
        <v>64</v>
      </c>
      <c r="B65" s="16" t="s">
        <v>476</v>
      </c>
      <c r="C65" s="168" t="s">
        <v>477</v>
      </c>
      <c r="D65" s="79">
        <v>1281.67</v>
      </c>
      <c r="E65" s="8"/>
    </row>
    <row r="66" spans="1:5" ht="15" customHeight="1" x14ac:dyDescent="0.2">
      <c r="A66" s="167">
        <v>65</v>
      </c>
      <c r="B66" s="16" t="s">
        <v>478</v>
      </c>
      <c r="C66" s="168" t="s">
        <v>479</v>
      </c>
      <c r="D66" s="187">
        <v>430</v>
      </c>
      <c r="E66" s="8"/>
    </row>
    <row r="67" spans="1:5" ht="15" customHeight="1" x14ac:dyDescent="0.2">
      <c r="A67" s="167">
        <v>66</v>
      </c>
      <c r="B67" s="16" t="s">
        <v>480</v>
      </c>
      <c r="C67" s="168" t="s">
        <v>481</v>
      </c>
      <c r="D67" s="206">
        <v>876.5</v>
      </c>
      <c r="E67" s="8"/>
    </row>
    <row r="68" spans="1:5" ht="15" customHeight="1" x14ac:dyDescent="0.2">
      <c r="A68" s="167">
        <v>67</v>
      </c>
      <c r="B68" s="16" t="s">
        <v>482</v>
      </c>
      <c r="C68" s="168" t="s">
        <v>483</v>
      </c>
      <c r="D68" s="190">
        <v>595.66999999999996</v>
      </c>
      <c r="E68" s="8"/>
    </row>
    <row r="69" spans="1:5" ht="15" customHeight="1" x14ac:dyDescent="0.2">
      <c r="A69" s="167">
        <v>68</v>
      </c>
      <c r="B69" s="16" t="s">
        <v>484</v>
      </c>
      <c r="C69" s="168" t="s">
        <v>485</v>
      </c>
      <c r="D69" s="67">
        <v>1526</v>
      </c>
      <c r="E69" s="8"/>
    </row>
    <row r="70" spans="1:5" ht="15" customHeight="1" x14ac:dyDescent="0.2">
      <c r="A70" s="167">
        <v>69</v>
      </c>
      <c r="B70" s="16" t="s">
        <v>486</v>
      </c>
      <c r="C70" s="168" t="s">
        <v>487</v>
      </c>
      <c r="D70" s="207">
        <v>1593.33</v>
      </c>
      <c r="E70" s="8"/>
    </row>
    <row r="71" spans="1:5" ht="15" customHeight="1" x14ac:dyDescent="0.2">
      <c r="A71" s="167">
        <v>70</v>
      </c>
      <c r="B71" s="16" t="s">
        <v>488</v>
      </c>
      <c r="C71" s="168" t="s">
        <v>489</v>
      </c>
      <c r="D71" s="208">
        <v>1655.5</v>
      </c>
      <c r="E71" s="8"/>
    </row>
    <row r="72" spans="1:5" ht="15" customHeight="1" x14ac:dyDescent="0.2">
      <c r="A72" s="167">
        <v>71</v>
      </c>
      <c r="B72" s="16" t="s">
        <v>490</v>
      </c>
      <c r="C72" s="168" t="s">
        <v>491</v>
      </c>
      <c r="D72" s="175">
        <v>804.33</v>
      </c>
      <c r="E72" s="8"/>
    </row>
    <row r="73" spans="1:5" ht="15" customHeight="1" x14ac:dyDescent="0.2">
      <c r="A73" s="167">
        <v>72</v>
      </c>
      <c r="B73" s="16" t="s">
        <v>492</v>
      </c>
      <c r="C73" s="168" t="s">
        <v>493</v>
      </c>
      <c r="D73" s="175">
        <v>795.33</v>
      </c>
      <c r="E73" s="8"/>
    </row>
    <row r="74" spans="1:5" ht="15" customHeight="1" x14ac:dyDescent="0.2">
      <c r="A74" s="167">
        <v>73</v>
      </c>
      <c r="B74" s="16" t="s">
        <v>494</v>
      </c>
      <c r="C74" s="168" t="s">
        <v>495</v>
      </c>
      <c r="D74" s="209">
        <v>1025.33</v>
      </c>
      <c r="E74" s="8"/>
    </row>
    <row r="75" spans="1:5" ht="15" customHeight="1" x14ac:dyDescent="0.2">
      <c r="A75" s="167">
        <v>74</v>
      </c>
      <c r="B75" s="16" t="s">
        <v>496</v>
      </c>
      <c r="C75" s="168" t="s">
        <v>497</v>
      </c>
      <c r="D75" s="42">
        <v>1941</v>
      </c>
      <c r="E75" s="8"/>
    </row>
    <row r="76" spans="1:5" ht="15" customHeight="1" x14ac:dyDescent="0.2">
      <c r="A76" s="167">
        <v>75</v>
      </c>
      <c r="B76" s="16" t="s">
        <v>498</v>
      </c>
      <c r="C76" s="168" t="s">
        <v>499</v>
      </c>
      <c r="D76" s="210">
        <v>1335.33</v>
      </c>
      <c r="E76" s="8"/>
    </row>
    <row r="77" spans="1:5" ht="15" customHeight="1" x14ac:dyDescent="0.2">
      <c r="A77" s="167">
        <v>76</v>
      </c>
      <c r="B77" s="16" t="s">
        <v>500</v>
      </c>
      <c r="C77" s="168" t="s">
        <v>501</v>
      </c>
      <c r="D77" s="176">
        <v>1514</v>
      </c>
      <c r="E77" s="8"/>
    </row>
    <row r="78" spans="1:5" ht="15" customHeight="1" x14ac:dyDescent="0.2">
      <c r="A78" s="167">
        <v>77</v>
      </c>
      <c r="B78" s="16" t="s">
        <v>502</v>
      </c>
      <c r="C78" s="168" t="s">
        <v>503</v>
      </c>
      <c r="D78" s="187">
        <v>429</v>
      </c>
      <c r="E78" s="8"/>
    </row>
    <row r="79" spans="1:5" ht="15" customHeight="1" x14ac:dyDescent="0.2">
      <c r="A79" s="167">
        <v>78</v>
      </c>
      <c r="B79" s="16" t="s">
        <v>504</v>
      </c>
      <c r="C79" s="168" t="s">
        <v>505</v>
      </c>
      <c r="D79" s="187">
        <v>414.67</v>
      </c>
      <c r="E79" s="8"/>
    </row>
    <row r="80" spans="1:5" ht="15" customHeight="1" x14ac:dyDescent="0.2">
      <c r="A80" s="167">
        <v>79</v>
      </c>
      <c r="B80" s="16" t="s">
        <v>506</v>
      </c>
      <c r="C80" s="168" t="s">
        <v>507</v>
      </c>
      <c r="D80" s="205">
        <v>1440.67</v>
      </c>
      <c r="E80" s="8"/>
    </row>
    <row r="81" spans="1:5" ht="15" customHeight="1" x14ac:dyDescent="0.2">
      <c r="A81" s="167">
        <v>80</v>
      </c>
      <c r="B81" s="16" t="s">
        <v>508</v>
      </c>
      <c r="C81" s="168" t="s">
        <v>509</v>
      </c>
      <c r="D81" s="199">
        <v>757.33</v>
      </c>
      <c r="E81" s="8"/>
    </row>
    <row r="82" spans="1:5" ht="15" customHeight="1" x14ac:dyDescent="0.2">
      <c r="A82" s="167">
        <v>81</v>
      </c>
      <c r="B82" s="16" t="s">
        <v>510</v>
      </c>
      <c r="C82" s="168" t="s">
        <v>511</v>
      </c>
      <c r="D82" s="188">
        <v>813.67</v>
      </c>
      <c r="E82" s="8"/>
    </row>
    <row r="83" spans="1:5" ht="15" customHeight="1" x14ac:dyDescent="0.2">
      <c r="A83" s="167">
        <v>82</v>
      </c>
      <c r="B83" s="16" t="s">
        <v>512</v>
      </c>
      <c r="C83" s="168" t="s">
        <v>513</v>
      </c>
      <c r="D83" s="211">
        <v>369</v>
      </c>
      <c r="E83" s="8"/>
    </row>
    <row r="84" spans="1:5" ht="15" customHeight="1" x14ac:dyDescent="0.2">
      <c r="A84" s="167">
        <v>83</v>
      </c>
      <c r="B84" s="16" t="s">
        <v>514</v>
      </c>
      <c r="C84" s="168" t="s">
        <v>515</v>
      </c>
      <c r="D84" s="201">
        <v>1751.5</v>
      </c>
      <c r="E84" s="8"/>
    </row>
    <row r="85" spans="1:5" ht="15" customHeight="1" x14ac:dyDescent="0.2">
      <c r="A85" s="167">
        <v>84</v>
      </c>
      <c r="B85" s="16" t="s">
        <v>516</v>
      </c>
      <c r="C85" s="168" t="s">
        <v>517</v>
      </c>
      <c r="D85" s="212">
        <v>401</v>
      </c>
      <c r="E85" s="8"/>
    </row>
    <row r="86" spans="1:5" ht="15" customHeight="1" x14ac:dyDescent="0.2">
      <c r="A86" s="167">
        <v>85</v>
      </c>
      <c r="B86" s="16" t="s">
        <v>518</v>
      </c>
      <c r="C86" s="168" t="s">
        <v>519</v>
      </c>
      <c r="D86" s="185">
        <v>543.33000000000004</v>
      </c>
      <c r="E86" s="8"/>
    </row>
    <row r="87" spans="1:5" ht="15" customHeight="1" x14ac:dyDescent="0.2">
      <c r="A87" s="167">
        <v>86</v>
      </c>
      <c r="B87" s="16" t="s">
        <v>520</v>
      </c>
      <c r="C87" s="168" t="s">
        <v>521</v>
      </c>
      <c r="D87" s="213">
        <v>239.5</v>
      </c>
      <c r="E87" s="8"/>
    </row>
    <row r="88" spans="1:5" ht="15" customHeight="1" x14ac:dyDescent="0.2">
      <c r="A88" s="167">
        <v>87</v>
      </c>
      <c r="B88" s="16" t="s">
        <v>522</v>
      </c>
      <c r="C88" s="168" t="s">
        <v>523</v>
      </c>
      <c r="D88" s="37">
        <v>720.67</v>
      </c>
      <c r="E88" s="8"/>
    </row>
    <row r="89" spans="1:5" ht="15" customHeight="1" x14ac:dyDescent="0.2">
      <c r="A89" s="167">
        <v>88</v>
      </c>
      <c r="B89" s="16" t="s">
        <v>524</v>
      </c>
      <c r="C89" s="168" t="s">
        <v>525</v>
      </c>
      <c r="D89" s="169">
        <v>953</v>
      </c>
      <c r="E89" s="8"/>
    </row>
    <row r="90" spans="1:5" ht="15" customHeight="1" x14ac:dyDescent="0.2">
      <c r="A90" s="167">
        <v>89</v>
      </c>
      <c r="B90" s="16" t="s">
        <v>526</v>
      </c>
      <c r="C90" s="168" t="s">
        <v>527</v>
      </c>
      <c r="D90" s="214">
        <v>774</v>
      </c>
      <c r="E90" s="8"/>
    </row>
    <row r="91" spans="1:5" ht="15" customHeight="1" x14ac:dyDescent="0.2">
      <c r="A91" s="167">
        <v>90</v>
      </c>
      <c r="B91" s="16" t="s">
        <v>528</v>
      </c>
      <c r="C91" s="168" t="s">
        <v>529</v>
      </c>
      <c r="D91" s="215">
        <v>622</v>
      </c>
      <c r="E91" s="8"/>
    </row>
    <row r="92" spans="1:5" ht="15" customHeight="1" x14ac:dyDescent="0.2">
      <c r="A92" s="167">
        <v>91</v>
      </c>
      <c r="B92" s="16" t="s">
        <v>530</v>
      </c>
      <c r="C92" s="168" t="s">
        <v>531</v>
      </c>
      <c r="D92" s="213">
        <v>231.5</v>
      </c>
      <c r="E92" s="8"/>
    </row>
    <row r="93" spans="1:5" ht="15" customHeight="1" x14ac:dyDescent="0.2">
      <c r="A93" s="167">
        <v>92</v>
      </c>
      <c r="B93" s="16" t="s">
        <v>532</v>
      </c>
      <c r="C93" s="168" t="s">
        <v>533</v>
      </c>
      <c r="D93" s="39">
        <v>315.33</v>
      </c>
      <c r="E93" s="8"/>
    </row>
    <row r="94" spans="1:5" ht="15" customHeight="1" x14ac:dyDescent="0.2">
      <c r="A94" s="167">
        <v>93</v>
      </c>
      <c r="B94" s="16" t="s">
        <v>534</v>
      </c>
      <c r="C94" s="168" t="s">
        <v>535</v>
      </c>
      <c r="D94" s="216">
        <v>327.5</v>
      </c>
      <c r="E94" s="8"/>
    </row>
    <row r="95" spans="1:5" ht="15" customHeight="1" x14ac:dyDescent="0.2">
      <c r="A95" s="167">
        <v>94</v>
      </c>
      <c r="B95" s="16" t="s">
        <v>536</v>
      </c>
      <c r="C95" s="168" t="s">
        <v>537</v>
      </c>
      <c r="D95" s="179">
        <v>506.5</v>
      </c>
      <c r="E95" s="8"/>
    </row>
    <row r="96" spans="1:5" ht="15" customHeight="1" x14ac:dyDescent="0.2">
      <c r="A96" s="167">
        <v>95</v>
      </c>
      <c r="B96" s="16" t="s">
        <v>538</v>
      </c>
      <c r="C96" s="168" t="s">
        <v>539</v>
      </c>
      <c r="D96" s="178">
        <v>704.33</v>
      </c>
      <c r="E96" s="8"/>
    </row>
    <row r="97" spans="1:5" ht="15" customHeight="1" x14ac:dyDescent="0.2">
      <c r="A97" s="167">
        <v>96</v>
      </c>
      <c r="B97" s="16" t="s">
        <v>540</v>
      </c>
      <c r="C97" s="168" t="s">
        <v>541</v>
      </c>
      <c r="D97" s="206">
        <v>876.33</v>
      </c>
      <c r="E97" s="8"/>
    </row>
    <row r="98" spans="1:5" ht="15" customHeight="1" x14ac:dyDescent="0.2">
      <c r="A98" s="167">
        <v>97</v>
      </c>
      <c r="B98" s="16" t="s">
        <v>542</v>
      </c>
      <c r="C98" s="168" t="s">
        <v>543</v>
      </c>
      <c r="D98" s="210">
        <v>1293</v>
      </c>
      <c r="E98" s="8"/>
    </row>
    <row r="99" spans="1:5" ht="15" customHeight="1" x14ac:dyDescent="0.2">
      <c r="A99" s="167">
        <v>98</v>
      </c>
      <c r="B99" s="16" t="s">
        <v>544</v>
      </c>
      <c r="C99" s="168" t="s">
        <v>545</v>
      </c>
      <c r="D99" s="21">
        <v>1389.33</v>
      </c>
      <c r="E99" s="8"/>
    </row>
    <row r="100" spans="1:5" ht="15" customHeight="1" x14ac:dyDescent="0.2">
      <c r="A100" s="167">
        <v>99</v>
      </c>
      <c r="B100" s="16" t="s">
        <v>546</v>
      </c>
      <c r="C100" s="168" t="s">
        <v>547</v>
      </c>
      <c r="D100" s="175">
        <v>804.67</v>
      </c>
      <c r="E100" s="8"/>
    </row>
    <row r="101" spans="1:5" ht="15" customHeight="1" x14ac:dyDescent="0.2">
      <c r="A101" s="167">
        <v>100</v>
      </c>
      <c r="B101" s="16" t="s">
        <v>548</v>
      </c>
      <c r="C101" s="168" t="s">
        <v>549</v>
      </c>
      <c r="D101" s="51">
        <v>1209.33</v>
      </c>
      <c r="E101" s="8"/>
    </row>
    <row r="102" spans="1:5" ht="15" customHeight="1" x14ac:dyDescent="0.2">
      <c r="A102" s="167">
        <v>101</v>
      </c>
      <c r="B102" s="16" t="s">
        <v>550</v>
      </c>
      <c r="C102" s="168" t="s">
        <v>551</v>
      </c>
      <c r="D102" s="217">
        <v>1835.67</v>
      </c>
      <c r="E102" s="8"/>
    </row>
    <row r="103" spans="1:5" ht="15" customHeight="1" x14ac:dyDescent="0.2">
      <c r="A103" s="167">
        <v>102</v>
      </c>
      <c r="B103" s="16" t="s">
        <v>552</v>
      </c>
      <c r="C103" s="168" t="s">
        <v>553</v>
      </c>
      <c r="D103" s="210">
        <v>1347.5</v>
      </c>
      <c r="E103" s="8"/>
    </row>
    <row r="104" spans="1:5" ht="15" customHeight="1" x14ac:dyDescent="0.2">
      <c r="A104" s="167">
        <v>103</v>
      </c>
      <c r="B104" s="16" t="s">
        <v>554</v>
      </c>
      <c r="C104" s="168" t="s">
        <v>555</v>
      </c>
      <c r="D104" s="204">
        <v>685</v>
      </c>
      <c r="E104" s="8"/>
    </row>
    <row r="105" spans="1:5" ht="15" customHeight="1" x14ac:dyDescent="0.2">
      <c r="A105" s="167">
        <v>104</v>
      </c>
      <c r="B105" s="16" t="s">
        <v>556</v>
      </c>
      <c r="C105" s="168" t="s">
        <v>557</v>
      </c>
      <c r="D105" s="175">
        <v>793</v>
      </c>
      <c r="E105" s="8"/>
    </row>
    <row r="106" spans="1:5" ht="15" customHeight="1" x14ac:dyDescent="0.2">
      <c r="A106" s="167">
        <v>105</v>
      </c>
      <c r="B106" s="16" t="s">
        <v>558</v>
      </c>
      <c r="C106" s="168" t="s">
        <v>559</v>
      </c>
      <c r="D106" s="178">
        <v>704.67</v>
      </c>
      <c r="E106" s="8"/>
    </row>
    <row r="107" spans="1:5" ht="15" customHeight="1" x14ac:dyDescent="0.2">
      <c r="A107" s="167">
        <v>106</v>
      </c>
      <c r="B107" s="16" t="s">
        <v>560</v>
      </c>
      <c r="C107" s="168" t="s">
        <v>561</v>
      </c>
      <c r="D107" s="194">
        <v>1029</v>
      </c>
      <c r="E107" s="8"/>
    </row>
    <row r="108" spans="1:5" ht="15" customHeight="1" x14ac:dyDescent="0.2">
      <c r="A108" s="167">
        <v>107</v>
      </c>
      <c r="B108" s="16" t="s">
        <v>562</v>
      </c>
      <c r="C108" s="168" t="s">
        <v>563</v>
      </c>
      <c r="D108" s="201">
        <v>1714.67</v>
      </c>
      <c r="E108" s="8"/>
    </row>
    <row r="109" spans="1:5" ht="15" customHeight="1" x14ac:dyDescent="0.2">
      <c r="A109" s="167">
        <v>108</v>
      </c>
      <c r="B109" s="16" t="s">
        <v>564</v>
      </c>
      <c r="C109" s="168" t="s">
        <v>565</v>
      </c>
      <c r="D109" s="175">
        <v>800.33</v>
      </c>
      <c r="E109" s="8"/>
    </row>
    <row r="110" spans="1:5" ht="15" customHeight="1" x14ac:dyDescent="0.2">
      <c r="A110" s="167">
        <v>109</v>
      </c>
      <c r="B110" s="16" t="s">
        <v>566</v>
      </c>
      <c r="C110" s="168" t="s">
        <v>567</v>
      </c>
      <c r="D110" s="24">
        <v>916</v>
      </c>
      <c r="E110" s="8"/>
    </row>
    <row r="111" spans="1:5" ht="15" customHeight="1" x14ac:dyDescent="0.2">
      <c r="A111" s="167">
        <v>110</v>
      </c>
      <c r="B111" s="16" t="s">
        <v>568</v>
      </c>
      <c r="C111" s="168" t="s">
        <v>569</v>
      </c>
      <c r="D111" s="196">
        <v>1132</v>
      </c>
      <c r="E111" s="8"/>
    </row>
    <row r="112" spans="1:5" ht="15" customHeight="1" x14ac:dyDescent="0.2">
      <c r="A112" s="167">
        <v>111</v>
      </c>
      <c r="B112" s="16" t="s">
        <v>570</v>
      </c>
      <c r="C112" s="168" t="s">
        <v>571</v>
      </c>
      <c r="D112" s="24">
        <v>904.67</v>
      </c>
      <c r="E112" s="8"/>
    </row>
    <row r="113" spans="1:5" ht="15" customHeight="1" x14ac:dyDescent="0.2">
      <c r="A113" s="167">
        <v>112</v>
      </c>
      <c r="B113" s="16" t="s">
        <v>572</v>
      </c>
      <c r="C113" s="168" t="s">
        <v>573</v>
      </c>
      <c r="D113" s="24">
        <v>907.5</v>
      </c>
      <c r="E113" s="8"/>
    </row>
    <row r="114" spans="1:5" ht="15" customHeight="1" x14ac:dyDescent="0.2">
      <c r="A114" s="167">
        <v>113</v>
      </c>
      <c r="B114" s="16" t="s">
        <v>574</v>
      </c>
      <c r="C114" s="168" t="s">
        <v>575</v>
      </c>
      <c r="D114" s="195">
        <v>2621.33</v>
      </c>
      <c r="E114" s="8"/>
    </row>
    <row r="115" spans="1:5" ht="15" customHeight="1" x14ac:dyDescent="0.2">
      <c r="A115" s="167">
        <v>114</v>
      </c>
      <c r="B115" s="16" t="s">
        <v>576</v>
      </c>
      <c r="C115" s="168" t="s">
        <v>577</v>
      </c>
      <c r="D115" s="70">
        <v>10230.33</v>
      </c>
      <c r="E115" s="8"/>
    </row>
    <row r="116" spans="1:5" ht="15" customHeight="1" x14ac:dyDescent="0.2">
      <c r="A116" s="167">
        <v>115</v>
      </c>
      <c r="B116" s="16" t="s">
        <v>578</v>
      </c>
      <c r="C116" s="168" t="s">
        <v>579</v>
      </c>
      <c r="D116" s="79">
        <v>1258</v>
      </c>
      <c r="E116" s="8"/>
    </row>
    <row r="117" spans="1:5" ht="15" customHeight="1" x14ac:dyDescent="0.2">
      <c r="A117" s="167">
        <v>116</v>
      </c>
      <c r="B117" s="16" t="s">
        <v>580</v>
      </c>
      <c r="C117" s="168" t="s">
        <v>581</v>
      </c>
      <c r="D117" s="218">
        <v>1816.5</v>
      </c>
      <c r="E117" s="8"/>
    </row>
    <row r="118" spans="1:5" ht="15" customHeight="1" x14ac:dyDescent="0.2">
      <c r="A118" s="167">
        <v>117</v>
      </c>
      <c r="B118" s="16" t="s">
        <v>582</v>
      </c>
      <c r="C118" s="168" t="s">
        <v>583</v>
      </c>
      <c r="D118" s="73">
        <v>2426.33</v>
      </c>
      <c r="E118" s="8"/>
    </row>
    <row r="119" spans="1:5" ht="15" customHeight="1" x14ac:dyDescent="0.2">
      <c r="A119" s="167">
        <v>118</v>
      </c>
      <c r="B119" s="16" t="s">
        <v>584</v>
      </c>
      <c r="C119" s="168" t="s">
        <v>585</v>
      </c>
      <c r="D119" s="208">
        <v>1677</v>
      </c>
      <c r="E119" s="8"/>
    </row>
    <row r="120" spans="1:5" ht="15" customHeight="1" x14ac:dyDescent="0.2">
      <c r="A120" s="167">
        <v>119</v>
      </c>
      <c r="B120" s="16" t="s">
        <v>586</v>
      </c>
      <c r="C120" s="168" t="s">
        <v>587</v>
      </c>
      <c r="D120" s="219">
        <v>994</v>
      </c>
      <c r="E120" s="8"/>
    </row>
    <row r="121" spans="1:5" ht="15" customHeight="1" x14ac:dyDescent="0.2">
      <c r="A121" s="167">
        <v>120</v>
      </c>
      <c r="B121" s="16" t="s">
        <v>588</v>
      </c>
      <c r="C121" s="168" t="s">
        <v>589</v>
      </c>
      <c r="D121" s="205">
        <v>1419</v>
      </c>
      <c r="E121" s="8"/>
    </row>
    <row r="122" spans="1:5" ht="15" customHeight="1" x14ac:dyDescent="0.2">
      <c r="A122" s="167">
        <v>121</v>
      </c>
      <c r="B122" s="16" t="s">
        <v>590</v>
      </c>
      <c r="C122" s="168" t="s">
        <v>591</v>
      </c>
      <c r="D122" s="67">
        <v>1577.67</v>
      </c>
      <c r="E122" s="8"/>
    </row>
    <row r="123" spans="1:5" ht="15" customHeight="1" x14ac:dyDescent="0.2">
      <c r="A123" s="167">
        <v>122</v>
      </c>
      <c r="B123" s="16" t="s">
        <v>592</v>
      </c>
      <c r="C123" s="168" t="s">
        <v>593</v>
      </c>
      <c r="D123" s="220">
        <v>1643.33</v>
      </c>
      <c r="E123" s="8"/>
    </row>
    <row r="124" spans="1:5" ht="15" customHeight="1" x14ac:dyDescent="0.2">
      <c r="A124" s="167">
        <v>123</v>
      </c>
      <c r="B124" s="16" t="s">
        <v>594</v>
      </c>
      <c r="C124" s="168" t="s">
        <v>595</v>
      </c>
      <c r="D124" s="196">
        <v>1145</v>
      </c>
      <c r="E124" s="8"/>
    </row>
    <row r="125" spans="1:5" ht="15" customHeight="1" x14ac:dyDescent="0.2">
      <c r="A125" s="167">
        <v>124</v>
      </c>
      <c r="B125" s="16" t="s">
        <v>596</v>
      </c>
      <c r="C125" s="168" t="s">
        <v>597</v>
      </c>
      <c r="D125" s="174">
        <v>842</v>
      </c>
      <c r="E125" s="8"/>
    </row>
    <row r="126" spans="1:5" ht="15" customHeight="1" x14ac:dyDescent="0.2">
      <c r="A126" s="167">
        <v>125</v>
      </c>
      <c r="B126" s="16" t="s">
        <v>598</v>
      </c>
      <c r="C126" s="168" t="s">
        <v>599</v>
      </c>
      <c r="D126" s="196">
        <v>1124</v>
      </c>
      <c r="E126" s="8"/>
    </row>
    <row r="127" spans="1:5" ht="15" customHeight="1" x14ac:dyDescent="0.2">
      <c r="A127" s="167">
        <v>126</v>
      </c>
      <c r="B127" s="16" t="s">
        <v>600</v>
      </c>
      <c r="C127" s="168" t="s">
        <v>601</v>
      </c>
      <c r="D127" s="219">
        <v>987.33</v>
      </c>
      <c r="E127" s="8"/>
    </row>
    <row r="128" spans="1:5" ht="15" customHeight="1" x14ac:dyDescent="0.2">
      <c r="A128" s="167">
        <v>127</v>
      </c>
      <c r="B128" s="16" t="s">
        <v>602</v>
      </c>
      <c r="C128" s="168" t="s">
        <v>603</v>
      </c>
      <c r="D128" s="79">
        <v>1275</v>
      </c>
      <c r="E128" s="8"/>
    </row>
    <row r="129" spans="1:5" ht="15" customHeight="1" x14ac:dyDescent="0.2">
      <c r="A129" s="167">
        <v>128</v>
      </c>
      <c r="B129" s="16" t="s">
        <v>604</v>
      </c>
      <c r="C129" s="168" t="s">
        <v>605</v>
      </c>
      <c r="D129" s="174">
        <v>841.67</v>
      </c>
      <c r="E129" s="8"/>
    </row>
    <row r="130" spans="1:5" ht="15" customHeight="1" x14ac:dyDescent="0.2">
      <c r="A130" s="167">
        <v>129</v>
      </c>
      <c r="B130" s="16" t="s">
        <v>606</v>
      </c>
      <c r="C130" s="168" t="s">
        <v>607</v>
      </c>
      <c r="D130" s="56">
        <v>932</v>
      </c>
      <c r="E130" s="8"/>
    </row>
    <row r="131" spans="1:5" ht="15" customHeight="1" x14ac:dyDescent="0.2">
      <c r="A131" s="167">
        <v>130</v>
      </c>
      <c r="B131" s="16" t="s">
        <v>608</v>
      </c>
      <c r="C131" s="168" t="s">
        <v>609</v>
      </c>
      <c r="D131" s="174">
        <v>842</v>
      </c>
      <c r="E131" s="8"/>
    </row>
    <row r="132" spans="1:5" ht="15" customHeight="1" x14ac:dyDescent="0.2">
      <c r="A132" s="167">
        <v>131</v>
      </c>
      <c r="B132" s="16" t="s">
        <v>610</v>
      </c>
      <c r="C132" s="168" t="s">
        <v>611</v>
      </c>
      <c r="D132" s="196">
        <v>1111.5</v>
      </c>
      <c r="E132" s="8"/>
    </row>
    <row r="133" spans="1:5" ht="15" customHeight="1" x14ac:dyDescent="0.2">
      <c r="A133" s="167">
        <v>132</v>
      </c>
      <c r="B133" s="16" t="s">
        <v>612</v>
      </c>
      <c r="C133" s="168" t="s">
        <v>613</v>
      </c>
      <c r="D133" s="21">
        <v>1394.67</v>
      </c>
      <c r="E133" s="8"/>
    </row>
    <row r="134" spans="1:5" ht="15" customHeight="1" x14ac:dyDescent="0.2">
      <c r="A134" s="167">
        <v>133</v>
      </c>
      <c r="B134" s="16" t="s">
        <v>614</v>
      </c>
      <c r="C134" s="168" t="s">
        <v>615</v>
      </c>
      <c r="D134" s="195">
        <v>2649</v>
      </c>
      <c r="E134" s="8"/>
    </row>
    <row r="135" spans="1:5" ht="15" customHeight="1" x14ac:dyDescent="0.2">
      <c r="A135" s="167">
        <v>134</v>
      </c>
      <c r="B135" s="16" t="s">
        <v>616</v>
      </c>
      <c r="C135" s="168" t="s">
        <v>617</v>
      </c>
      <c r="D135" s="221">
        <v>492.67</v>
      </c>
      <c r="E135" s="8"/>
    </row>
    <row r="136" spans="1:5" ht="15" customHeight="1" x14ac:dyDescent="0.2">
      <c r="A136" s="167">
        <v>135</v>
      </c>
      <c r="B136" s="16" t="s">
        <v>618</v>
      </c>
      <c r="C136" s="168" t="s">
        <v>619</v>
      </c>
      <c r="D136" s="63">
        <v>7988</v>
      </c>
      <c r="E136" s="8"/>
    </row>
    <row r="137" spans="1:5" ht="15" customHeight="1" x14ac:dyDescent="0.2">
      <c r="A137" s="167">
        <v>136</v>
      </c>
      <c r="B137" s="16" t="s">
        <v>620</v>
      </c>
      <c r="C137" s="168" t="s">
        <v>621</v>
      </c>
      <c r="D137" s="222">
        <v>965</v>
      </c>
      <c r="E137" s="8"/>
    </row>
    <row r="138" spans="1:5" ht="15" customHeight="1" x14ac:dyDescent="0.2">
      <c r="A138" s="167">
        <v>137</v>
      </c>
      <c r="B138" s="16" t="s">
        <v>622</v>
      </c>
      <c r="C138" s="168" t="s">
        <v>623</v>
      </c>
      <c r="D138" s="208">
        <v>1658.33</v>
      </c>
      <c r="E138" s="8"/>
    </row>
    <row r="139" spans="1:5" ht="15" customHeight="1" x14ac:dyDescent="0.2">
      <c r="A139" s="167">
        <v>138</v>
      </c>
      <c r="B139" s="16" t="s">
        <v>624</v>
      </c>
      <c r="C139" s="168" t="s">
        <v>625</v>
      </c>
      <c r="D139" s="200">
        <v>3451.5</v>
      </c>
      <c r="E139" s="8"/>
    </row>
    <row r="140" spans="1:5" ht="15" customHeight="1" x14ac:dyDescent="0.2">
      <c r="A140" s="167">
        <v>139</v>
      </c>
      <c r="B140" s="16" t="s">
        <v>626</v>
      </c>
      <c r="C140" s="168" t="s">
        <v>627</v>
      </c>
      <c r="D140" s="212">
        <v>389</v>
      </c>
      <c r="E140" s="8"/>
    </row>
    <row r="141" spans="1:5" ht="15" customHeight="1" x14ac:dyDescent="0.2">
      <c r="A141" s="167">
        <v>140</v>
      </c>
      <c r="B141" s="16" t="s">
        <v>628</v>
      </c>
      <c r="C141" s="168" t="s">
        <v>629</v>
      </c>
      <c r="D141" s="223">
        <v>2269.5</v>
      </c>
      <c r="E141" s="8"/>
    </row>
    <row r="142" spans="1:5" ht="15" customHeight="1" x14ac:dyDescent="0.2">
      <c r="A142" s="167">
        <v>141</v>
      </c>
      <c r="B142" s="16" t="s">
        <v>630</v>
      </c>
      <c r="C142" s="168" t="s">
        <v>631</v>
      </c>
      <c r="D142" s="224">
        <v>941.5</v>
      </c>
      <c r="E142" s="8"/>
    </row>
    <row r="143" spans="1:5" ht="15" customHeight="1" x14ac:dyDescent="0.2">
      <c r="A143" s="167">
        <v>142</v>
      </c>
      <c r="B143" s="16" t="s">
        <v>632</v>
      </c>
      <c r="C143" s="168" t="s">
        <v>633</v>
      </c>
      <c r="D143" s="207">
        <v>1610</v>
      </c>
      <c r="E143" s="8"/>
    </row>
    <row r="144" spans="1:5" ht="15" customHeight="1" x14ac:dyDescent="0.2">
      <c r="A144" s="167">
        <v>143</v>
      </c>
      <c r="B144" s="16" t="s">
        <v>634</v>
      </c>
      <c r="C144" s="168" t="s">
        <v>635</v>
      </c>
      <c r="D144" s="177">
        <v>575</v>
      </c>
      <c r="E144" s="8"/>
    </row>
    <row r="145" spans="1:5" ht="15" customHeight="1" x14ac:dyDescent="0.2">
      <c r="A145" s="167">
        <v>144</v>
      </c>
      <c r="B145" s="16" t="s">
        <v>636</v>
      </c>
      <c r="C145" s="168" t="s">
        <v>637</v>
      </c>
      <c r="D145" s="196">
        <v>1145</v>
      </c>
      <c r="E145" s="8"/>
    </row>
    <row r="146" spans="1:5" ht="15" customHeight="1" x14ac:dyDescent="0.2">
      <c r="A146" s="167">
        <v>145</v>
      </c>
      <c r="B146" s="16" t="s">
        <v>638</v>
      </c>
      <c r="C146" s="168" t="s">
        <v>639</v>
      </c>
      <c r="D146" s="79">
        <v>1285</v>
      </c>
      <c r="E146" s="8"/>
    </row>
    <row r="147" spans="1:5" ht="15" customHeight="1" x14ac:dyDescent="0.2">
      <c r="A147" s="167">
        <v>146</v>
      </c>
      <c r="B147" s="16" t="s">
        <v>640</v>
      </c>
      <c r="C147" s="168" t="s">
        <v>641</v>
      </c>
      <c r="D147" s="196">
        <v>1148.33</v>
      </c>
      <c r="E147" s="8"/>
    </row>
    <row r="148" spans="1:5" ht="15" customHeight="1" x14ac:dyDescent="0.2">
      <c r="A148" s="167">
        <v>147</v>
      </c>
      <c r="B148" s="16" t="s">
        <v>642</v>
      </c>
      <c r="C148" s="168" t="s">
        <v>643</v>
      </c>
      <c r="D148" s="51">
        <v>1196.67</v>
      </c>
      <c r="E148" s="8"/>
    </row>
    <row r="149" spans="1:5" ht="15" customHeight="1" x14ac:dyDescent="0.2">
      <c r="A149" s="167">
        <v>148</v>
      </c>
      <c r="B149" s="16" t="s">
        <v>644</v>
      </c>
      <c r="C149" s="168" t="s">
        <v>645</v>
      </c>
      <c r="D149" s="170">
        <v>740.67</v>
      </c>
      <c r="E149" s="8"/>
    </row>
    <row r="150" spans="1:5" ht="15" customHeight="1" x14ac:dyDescent="0.2">
      <c r="A150" s="167">
        <v>149</v>
      </c>
      <c r="B150" s="16" t="s">
        <v>646</v>
      </c>
      <c r="C150" s="168" t="s">
        <v>647</v>
      </c>
      <c r="D150" s="172">
        <v>1009</v>
      </c>
      <c r="E150" s="8"/>
    </row>
    <row r="151" spans="1:5" ht="15" customHeight="1" x14ac:dyDescent="0.2">
      <c r="A151" s="167">
        <v>150</v>
      </c>
      <c r="B151" s="16" t="s">
        <v>648</v>
      </c>
      <c r="C151" s="168" t="s">
        <v>649</v>
      </c>
      <c r="D151" s="225">
        <v>1045</v>
      </c>
      <c r="E151" s="8"/>
    </row>
    <row r="152" spans="1:5" ht="15" customHeight="1" x14ac:dyDescent="0.2">
      <c r="A152" s="167">
        <v>151</v>
      </c>
      <c r="B152" s="16" t="s">
        <v>650</v>
      </c>
      <c r="C152" s="168" t="s">
        <v>651</v>
      </c>
      <c r="D152" s="195">
        <v>2624.33</v>
      </c>
      <c r="E152" s="8"/>
    </row>
    <row r="153" spans="1:5" ht="15" customHeight="1" x14ac:dyDescent="0.2">
      <c r="A153" s="167">
        <v>152</v>
      </c>
      <c r="B153" s="16" t="s">
        <v>652</v>
      </c>
      <c r="C153" s="168" t="s">
        <v>653</v>
      </c>
      <c r="D153" s="186">
        <v>6787</v>
      </c>
      <c r="E153" s="8"/>
    </row>
    <row r="154" spans="1:5" ht="15" customHeight="1" x14ac:dyDescent="0.2">
      <c r="A154" s="167">
        <v>153</v>
      </c>
      <c r="B154" s="16" t="s">
        <v>654</v>
      </c>
      <c r="C154" s="168" t="s">
        <v>655</v>
      </c>
      <c r="D154" s="187">
        <v>435.67</v>
      </c>
      <c r="E154" s="8"/>
    </row>
    <row r="155" spans="1:5" ht="15" customHeight="1" x14ac:dyDescent="0.2">
      <c r="A155" s="167">
        <v>154</v>
      </c>
      <c r="B155" s="16" t="s">
        <v>656</v>
      </c>
      <c r="C155" s="168" t="s">
        <v>657</v>
      </c>
      <c r="D155" s="176">
        <v>1523.67</v>
      </c>
      <c r="E155" s="8"/>
    </row>
    <row r="156" spans="1:5" ht="15" customHeight="1" x14ac:dyDescent="0.2">
      <c r="A156" s="167">
        <v>155</v>
      </c>
      <c r="B156" s="16" t="s">
        <v>658</v>
      </c>
      <c r="C156" s="168" t="s">
        <v>659</v>
      </c>
      <c r="D156" s="176">
        <v>1495</v>
      </c>
      <c r="E156" s="8"/>
    </row>
    <row r="157" spans="1:5" ht="15" customHeight="1" x14ac:dyDescent="0.2">
      <c r="A157" s="167">
        <v>156</v>
      </c>
      <c r="B157" s="16" t="s">
        <v>660</v>
      </c>
      <c r="C157" s="168" t="s">
        <v>661</v>
      </c>
      <c r="D157" s="42">
        <v>1954.33</v>
      </c>
      <c r="E157" s="8"/>
    </row>
    <row r="158" spans="1:5" ht="15" customHeight="1" x14ac:dyDescent="0.2">
      <c r="A158" s="167">
        <v>157</v>
      </c>
      <c r="B158" s="16" t="s">
        <v>662</v>
      </c>
      <c r="C158" s="168" t="s">
        <v>663</v>
      </c>
      <c r="D158" s="201">
        <v>1746.33</v>
      </c>
      <c r="E158" s="8"/>
    </row>
    <row r="159" spans="1:5" ht="15" customHeight="1" x14ac:dyDescent="0.2">
      <c r="A159" s="167">
        <v>158</v>
      </c>
      <c r="B159" s="16" t="s">
        <v>664</v>
      </c>
      <c r="C159" s="168" t="s">
        <v>665</v>
      </c>
      <c r="D159" s="21">
        <v>1376.67</v>
      </c>
      <c r="E159" s="8"/>
    </row>
    <row r="160" spans="1:5" ht="15" customHeight="1" x14ac:dyDescent="0.2">
      <c r="A160" s="167">
        <v>159</v>
      </c>
      <c r="B160" s="16" t="s">
        <v>666</v>
      </c>
      <c r="C160" s="168" t="s">
        <v>667</v>
      </c>
      <c r="D160" s="205">
        <v>1408.67</v>
      </c>
      <c r="E160" s="8"/>
    </row>
    <row r="161" spans="1:5" ht="15" customHeight="1" x14ac:dyDescent="0.2">
      <c r="A161" s="167">
        <v>160</v>
      </c>
      <c r="B161" s="16" t="s">
        <v>668</v>
      </c>
      <c r="C161" s="168" t="s">
        <v>669</v>
      </c>
      <c r="D161" s="193">
        <v>1076</v>
      </c>
      <c r="E161" s="8"/>
    </row>
    <row r="162" spans="1:5" ht="15" customHeight="1" x14ac:dyDescent="0.2">
      <c r="A162" s="167">
        <v>161</v>
      </c>
      <c r="B162" s="16" t="s">
        <v>670</v>
      </c>
      <c r="C162" s="168" t="s">
        <v>671</v>
      </c>
      <c r="D162" s="226">
        <v>957</v>
      </c>
      <c r="E162" s="8"/>
    </row>
    <row r="163" spans="1:5" ht="15" customHeight="1" x14ac:dyDescent="0.2">
      <c r="A163" s="167">
        <v>162</v>
      </c>
      <c r="B163" s="16" t="s">
        <v>672</v>
      </c>
      <c r="C163" s="168" t="s">
        <v>673</v>
      </c>
      <c r="D163" s="227">
        <v>452.67</v>
      </c>
      <c r="E163" s="8"/>
    </row>
    <row r="164" spans="1:5" ht="15" customHeight="1" x14ac:dyDescent="0.2">
      <c r="A164" s="167">
        <v>163</v>
      </c>
      <c r="B164" s="16" t="s">
        <v>674</v>
      </c>
      <c r="C164" s="168" t="s">
        <v>675</v>
      </c>
      <c r="D164" s="195">
        <v>2689</v>
      </c>
      <c r="E164" s="8"/>
    </row>
    <row r="165" spans="1:5" ht="15" customHeight="1" x14ac:dyDescent="0.2">
      <c r="A165" s="167">
        <v>164</v>
      </c>
      <c r="B165" s="16" t="s">
        <v>676</v>
      </c>
      <c r="C165" s="168" t="s">
        <v>677</v>
      </c>
      <c r="D165" s="51">
        <v>1198.33</v>
      </c>
      <c r="E165" s="8"/>
    </row>
    <row r="166" spans="1:5" ht="15" customHeight="1" x14ac:dyDescent="0.2">
      <c r="A166" s="167">
        <v>165</v>
      </c>
      <c r="B166" s="16" t="s">
        <v>678</v>
      </c>
      <c r="C166" s="168" t="s">
        <v>679</v>
      </c>
      <c r="D166" s="200">
        <v>3426.67</v>
      </c>
      <c r="E166" s="8"/>
    </row>
    <row r="167" spans="1:5" ht="15" customHeight="1" x14ac:dyDescent="0.2">
      <c r="A167" s="167">
        <v>166</v>
      </c>
      <c r="B167" s="16" t="s">
        <v>680</v>
      </c>
      <c r="C167" s="168" t="s">
        <v>681</v>
      </c>
      <c r="D167" s="223">
        <v>2220</v>
      </c>
      <c r="E167" s="8"/>
    </row>
    <row r="168" spans="1:5" ht="15" customHeight="1" x14ac:dyDescent="0.2">
      <c r="A168" s="167">
        <v>167</v>
      </c>
      <c r="B168" s="16" t="s">
        <v>682</v>
      </c>
      <c r="C168" s="168" t="s">
        <v>683</v>
      </c>
      <c r="D168" s="227">
        <v>467.33</v>
      </c>
      <c r="E168" s="8"/>
    </row>
    <row r="169" spans="1:5" ht="15" customHeight="1" x14ac:dyDescent="0.2">
      <c r="A169" s="167">
        <v>168</v>
      </c>
      <c r="B169" s="16" t="s">
        <v>684</v>
      </c>
      <c r="C169" s="168" t="s">
        <v>685</v>
      </c>
      <c r="D169" s="67">
        <v>1558.33</v>
      </c>
      <c r="E169" s="8"/>
    </row>
    <row r="170" spans="1:5" ht="15" customHeight="1" x14ac:dyDescent="0.2">
      <c r="A170" s="167">
        <v>169</v>
      </c>
      <c r="B170" s="16" t="s">
        <v>686</v>
      </c>
      <c r="C170" s="168" t="s">
        <v>687</v>
      </c>
      <c r="D170" s="21">
        <v>1363.33</v>
      </c>
      <c r="E170" s="8"/>
    </row>
    <row r="171" spans="1:5" ht="15" customHeight="1" x14ac:dyDescent="0.2">
      <c r="A171" s="167">
        <v>170</v>
      </c>
      <c r="B171" s="16" t="s">
        <v>688</v>
      </c>
      <c r="C171" s="168" t="s">
        <v>689</v>
      </c>
      <c r="D171" s="228">
        <v>3130</v>
      </c>
      <c r="E171" s="8"/>
    </row>
    <row r="172" spans="1:5" ht="15" customHeight="1" x14ac:dyDescent="0.2">
      <c r="A172" s="167">
        <v>171</v>
      </c>
      <c r="B172" s="16" t="s">
        <v>690</v>
      </c>
      <c r="C172" s="168" t="s">
        <v>691</v>
      </c>
      <c r="D172" s="59">
        <v>3959.33</v>
      </c>
      <c r="E172" s="8"/>
    </row>
    <row r="173" spans="1:5" ht="15" customHeight="1" x14ac:dyDescent="0.2">
      <c r="A173" s="167">
        <v>172</v>
      </c>
      <c r="B173" s="16" t="s">
        <v>692</v>
      </c>
      <c r="C173" s="168" t="s">
        <v>693</v>
      </c>
      <c r="D173" s="170">
        <v>746</v>
      </c>
      <c r="E173" s="8"/>
    </row>
    <row r="174" spans="1:5" ht="15" customHeight="1" x14ac:dyDescent="0.2">
      <c r="A174" s="167">
        <v>173</v>
      </c>
      <c r="B174" s="16" t="s">
        <v>694</v>
      </c>
      <c r="C174" s="168" t="s">
        <v>695</v>
      </c>
      <c r="D174" s="42">
        <v>1972.67</v>
      </c>
      <c r="E174" s="8"/>
    </row>
    <row r="175" spans="1:5" ht="15" customHeight="1" x14ac:dyDescent="0.2">
      <c r="A175" s="167">
        <v>174</v>
      </c>
      <c r="B175" s="16" t="s">
        <v>696</v>
      </c>
      <c r="C175" s="168" t="s">
        <v>697</v>
      </c>
      <c r="D175" s="174">
        <v>844.67</v>
      </c>
      <c r="E175" s="8"/>
    </row>
    <row r="176" spans="1:5" ht="15" customHeight="1" x14ac:dyDescent="0.2">
      <c r="A176" s="167">
        <v>175</v>
      </c>
      <c r="B176" s="16" t="s">
        <v>698</v>
      </c>
      <c r="C176" s="168" t="s">
        <v>699</v>
      </c>
      <c r="D176" s="79">
        <v>1268.67</v>
      </c>
      <c r="E176" s="8"/>
    </row>
    <row r="177" spans="1:5" ht="15" customHeight="1" x14ac:dyDescent="0.2">
      <c r="A177" s="167">
        <v>176</v>
      </c>
      <c r="B177" s="16" t="s">
        <v>700</v>
      </c>
      <c r="C177" s="168" t="s">
        <v>701</v>
      </c>
      <c r="D177" s="17">
        <v>762</v>
      </c>
      <c r="E177" s="8"/>
    </row>
    <row r="178" spans="1:5" ht="15" customHeight="1" x14ac:dyDescent="0.2">
      <c r="A178" s="167">
        <v>177</v>
      </c>
      <c r="B178" s="16" t="s">
        <v>702</v>
      </c>
      <c r="C178" s="168" t="s">
        <v>703</v>
      </c>
      <c r="D178" s="185">
        <v>544.5</v>
      </c>
      <c r="E178" s="8"/>
    </row>
    <row r="179" spans="1:5" ht="15" customHeight="1" x14ac:dyDescent="0.2">
      <c r="A179" s="167">
        <v>178</v>
      </c>
      <c r="B179" s="16" t="s">
        <v>704</v>
      </c>
      <c r="C179" s="168" t="s">
        <v>705</v>
      </c>
      <c r="D179" s="175">
        <v>786</v>
      </c>
      <c r="E179" s="8"/>
    </row>
    <row r="180" spans="1:5" ht="15" customHeight="1" x14ac:dyDescent="0.2">
      <c r="A180" s="167">
        <v>179</v>
      </c>
      <c r="B180" s="16" t="s">
        <v>706</v>
      </c>
      <c r="C180" s="168" t="s">
        <v>707</v>
      </c>
      <c r="D180" s="204">
        <v>687</v>
      </c>
      <c r="E180" s="8"/>
    </row>
    <row r="181" spans="1:5" ht="15" customHeight="1" x14ac:dyDescent="0.2">
      <c r="A181" s="167">
        <v>180</v>
      </c>
      <c r="B181" s="16" t="s">
        <v>708</v>
      </c>
      <c r="C181" s="168" t="s">
        <v>709</v>
      </c>
      <c r="D181" s="216">
        <v>341.5</v>
      </c>
      <c r="E181" s="8"/>
    </row>
    <row r="182" spans="1:5" ht="15" customHeight="1" x14ac:dyDescent="0.2">
      <c r="A182" s="167">
        <v>181</v>
      </c>
      <c r="B182" s="16" t="s">
        <v>710</v>
      </c>
      <c r="C182" s="168" t="s">
        <v>711</v>
      </c>
      <c r="D182" s="206">
        <v>894.67</v>
      </c>
      <c r="E182" s="8"/>
    </row>
    <row r="183" spans="1:5" ht="15" customHeight="1" x14ac:dyDescent="0.2">
      <c r="A183" s="167">
        <v>182</v>
      </c>
      <c r="B183" s="16" t="s">
        <v>712</v>
      </c>
      <c r="C183" s="168" t="s">
        <v>713</v>
      </c>
      <c r="D183" s="175">
        <v>806.33</v>
      </c>
      <c r="E183" s="8"/>
    </row>
    <row r="184" spans="1:5" ht="15" customHeight="1" x14ac:dyDescent="0.2">
      <c r="A184" s="167">
        <v>183</v>
      </c>
      <c r="B184" s="16" t="s">
        <v>714</v>
      </c>
      <c r="C184" s="168" t="s">
        <v>715</v>
      </c>
      <c r="D184" s="229">
        <v>642.66999999999996</v>
      </c>
      <c r="E184" s="8"/>
    </row>
    <row r="185" spans="1:5" ht="15" customHeight="1" x14ac:dyDescent="0.2">
      <c r="A185" s="167">
        <v>184</v>
      </c>
      <c r="B185" s="16" t="s">
        <v>716</v>
      </c>
      <c r="C185" s="168" t="s">
        <v>717</v>
      </c>
      <c r="D185" s="173">
        <v>670.5</v>
      </c>
      <c r="E185" s="8"/>
    </row>
    <row r="186" spans="1:5" ht="15" customHeight="1" x14ac:dyDescent="0.2">
      <c r="A186" s="167">
        <v>185</v>
      </c>
      <c r="B186" s="16" t="s">
        <v>718</v>
      </c>
      <c r="C186" s="168" t="s">
        <v>719</v>
      </c>
      <c r="D186" s="169">
        <v>946.67</v>
      </c>
      <c r="E186" s="8"/>
    </row>
    <row r="187" spans="1:5" ht="15" customHeight="1" x14ac:dyDescent="0.2">
      <c r="A187" s="167">
        <v>186</v>
      </c>
      <c r="B187" s="16" t="s">
        <v>720</v>
      </c>
      <c r="C187" s="168" t="s">
        <v>721</v>
      </c>
      <c r="D187" s="172">
        <v>1000</v>
      </c>
      <c r="E187" s="8"/>
    </row>
    <row r="188" spans="1:5" ht="15" customHeight="1" x14ac:dyDescent="0.2">
      <c r="A188" s="167">
        <v>187</v>
      </c>
      <c r="B188" s="16" t="s">
        <v>722</v>
      </c>
      <c r="C188" s="168" t="s">
        <v>723</v>
      </c>
      <c r="D188" s="46">
        <v>1071</v>
      </c>
      <c r="E188" s="8"/>
    </row>
    <row r="189" spans="1:5" ht="15" customHeight="1" x14ac:dyDescent="0.2">
      <c r="A189" s="167">
        <v>188</v>
      </c>
      <c r="B189" s="16" t="s">
        <v>724</v>
      </c>
      <c r="C189" s="168" t="s">
        <v>725</v>
      </c>
      <c r="D189" s="181">
        <v>654</v>
      </c>
      <c r="E189" s="8"/>
    </row>
    <row r="190" spans="1:5" ht="15" customHeight="1" x14ac:dyDescent="0.2">
      <c r="A190" s="167">
        <v>189</v>
      </c>
      <c r="B190" s="16" t="s">
        <v>726</v>
      </c>
      <c r="C190" s="168" t="s">
        <v>727</v>
      </c>
      <c r="D190" s="208">
        <v>1677</v>
      </c>
      <c r="E190" s="8"/>
    </row>
    <row r="191" spans="1:5" ht="15" customHeight="1" x14ac:dyDescent="0.2">
      <c r="A191" s="167">
        <v>190</v>
      </c>
      <c r="B191" s="16" t="s">
        <v>728</v>
      </c>
      <c r="C191" s="168" t="s">
        <v>729</v>
      </c>
      <c r="D191" s="59">
        <v>4110</v>
      </c>
      <c r="E191" s="8"/>
    </row>
    <row r="192" spans="1:5" ht="15" customHeight="1" x14ac:dyDescent="0.2">
      <c r="A192" s="167">
        <v>191</v>
      </c>
      <c r="B192" s="16" t="s">
        <v>730</v>
      </c>
      <c r="C192" s="168" t="s">
        <v>731</v>
      </c>
      <c r="D192" s="205">
        <v>1432.67</v>
      </c>
      <c r="E192" s="8"/>
    </row>
    <row r="193" spans="1:5" ht="15" customHeight="1" x14ac:dyDescent="0.2">
      <c r="A193" s="167">
        <v>192</v>
      </c>
      <c r="B193" s="16" t="s">
        <v>732</v>
      </c>
      <c r="C193" s="168" t="s">
        <v>733</v>
      </c>
      <c r="D193" s="217">
        <v>1864</v>
      </c>
      <c r="E193" s="8"/>
    </row>
    <row r="194" spans="1:5" ht="15" customHeight="1" x14ac:dyDescent="0.2">
      <c r="A194" s="167">
        <v>193</v>
      </c>
      <c r="B194" s="16" t="s">
        <v>734</v>
      </c>
      <c r="C194" s="168" t="s">
        <v>735</v>
      </c>
      <c r="D194" s="51">
        <v>1202.33</v>
      </c>
      <c r="E194" s="8"/>
    </row>
    <row r="195" spans="1:5" ht="15" customHeight="1" x14ac:dyDescent="0.2">
      <c r="A195" s="167">
        <v>194</v>
      </c>
      <c r="B195" s="16" t="s">
        <v>736</v>
      </c>
      <c r="C195" s="168" t="s">
        <v>737</v>
      </c>
      <c r="D195" s="224">
        <v>941.67</v>
      </c>
      <c r="E195" s="8"/>
    </row>
    <row r="196" spans="1:5" ht="15" customHeight="1" x14ac:dyDescent="0.2">
      <c r="A196" s="167">
        <v>195</v>
      </c>
      <c r="B196" s="16" t="s">
        <v>738</v>
      </c>
      <c r="C196" s="168" t="s">
        <v>739</v>
      </c>
      <c r="D196" s="217">
        <v>1859.33</v>
      </c>
      <c r="E196" s="8"/>
    </row>
    <row r="197" spans="1:5" ht="15" customHeight="1" x14ac:dyDescent="0.2">
      <c r="A197" s="167">
        <v>196</v>
      </c>
      <c r="B197" s="16" t="s">
        <v>740</v>
      </c>
      <c r="C197" s="168" t="s">
        <v>741</v>
      </c>
      <c r="D197" s="67">
        <v>1535</v>
      </c>
      <c r="E197" s="8"/>
    </row>
    <row r="198" spans="1:5" ht="15" customHeight="1" x14ac:dyDescent="0.2">
      <c r="A198" s="167">
        <v>197</v>
      </c>
      <c r="B198" s="16" t="s">
        <v>742</v>
      </c>
      <c r="C198" s="168" t="s">
        <v>743</v>
      </c>
      <c r="D198" s="51">
        <v>1192.33</v>
      </c>
      <c r="E198" s="8"/>
    </row>
    <row r="199" spans="1:5" ht="15" customHeight="1" x14ac:dyDescent="0.2">
      <c r="A199" s="167">
        <v>198</v>
      </c>
      <c r="B199" s="16" t="s">
        <v>744</v>
      </c>
      <c r="C199" s="168" t="s">
        <v>745</v>
      </c>
      <c r="D199" s="56">
        <v>924.67</v>
      </c>
      <c r="E199" s="8"/>
    </row>
    <row r="200" spans="1:5" ht="15" customHeight="1" x14ac:dyDescent="0.2">
      <c r="A200" s="167">
        <v>199</v>
      </c>
      <c r="B200" s="16" t="s">
        <v>746</v>
      </c>
      <c r="C200" s="168" t="s">
        <v>747</v>
      </c>
      <c r="D200" s="175">
        <v>790</v>
      </c>
      <c r="E200" s="8"/>
    </row>
    <row r="201" spans="1:5" ht="15" customHeight="1" x14ac:dyDescent="0.2">
      <c r="A201" s="167">
        <v>200</v>
      </c>
      <c r="B201" s="16" t="s">
        <v>748</v>
      </c>
      <c r="C201" s="168" t="s">
        <v>749</v>
      </c>
      <c r="D201" s="210">
        <v>1343</v>
      </c>
      <c r="E201" s="8"/>
    </row>
    <row r="202" spans="1:5" ht="15" customHeight="1" x14ac:dyDescent="0.2">
      <c r="A202" s="167">
        <v>201</v>
      </c>
      <c r="B202" s="16" t="s">
        <v>750</v>
      </c>
      <c r="C202" s="168" t="s">
        <v>751</v>
      </c>
      <c r="D202" s="171">
        <v>972.67</v>
      </c>
      <c r="E202" s="8"/>
    </row>
    <row r="203" spans="1:5" ht="15" customHeight="1" x14ac:dyDescent="0.2">
      <c r="A203" s="167">
        <v>202</v>
      </c>
      <c r="B203" s="16" t="s">
        <v>752</v>
      </c>
      <c r="C203" s="168" t="s">
        <v>753</v>
      </c>
      <c r="D203" s="196">
        <v>1128.33</v>
      </c>
      <c r="E203" s="8"/>
    </row>
    <row r="204" spans="1:5" ht="15" customHeight="1" x14ac:dyDescent="0.2">
      <c r="A204" s="167">
        <v>203</v>
      </c>
      <c r="B204" s="16" t="s">
        <v>754</v>
      </c>
      <c r="C204" s="168" t="s">
        <v>755</v>
      </c>
      <c r="D204" s="193">
        <v>1088.67</v>
      </c>
      <c r="E204" s="8"/>
    </row>
    <row r="205" spans="1:5" ht="15" customHeight="1" x14ac:dyDescent="0.2">
      <c r="A205" s="167">
        <v>204</v>
      </c>
      <c r="B205" s="16" t="s">
        <v>756</v>
      </c>
      <c r="C205" s="168" t="s">
        <v>757</v>
      </c>
      <c r="D205" s="210">
        <v>1332</v>
      </c>
      <c r="E205" s="8"/>
    </row>
    <row r="206" spans="1:5" ht="15" customHeight="1" x14ac:dyDescent="0.2">
      <c r="A206" s="167">
        <v>205</v>
      </c>
      <c r="B206" s="16" t="s">
        <v>758</v>
      </c>
      <c r="C206" s="168" t="s">
        <v>759</v>
      </c>
      <c r="D206" s="79">
        <v>1231.33</v>
      </c>
      <c r="E206" s="8"/>
    </row>
    <row r="207" spans="1:5" ht="15" customHeight="1" x14ac:dyDescent="0.2">
      <c r="A207" s="167">
        <v>206</v>
      </c>
      <c r="B207" s="16" t="s">
        <v>760</v>
      </c>
      <c r="C207" s="168" t="s">
        <v>761</v>
      </c>
      <c r="D207" s="21">
        <v>1365</v>
      </c>
      <c r="E207" s="8"/>
    </row>
    <row r="208" spans="1:5" ht="15" customHeight="1" x14ac:dyDescent="0.2">
      <c r="A208" s="167">
        <v>207</v>
      </c>
      <c r="B208" s="16" t="s">
        <v>762</v>
      </c>
      <c r="C208" s="168" t="s">
        <v>763</v>
      </c>
      <c r="D208" s="176">
        <v>1467.67</v>
      </c>
      <c r="E208" s="8"/>
    </row>
    <row r="209" spans="1:5" ht="15" customHeight="1" x14ac:dyDescent="0.2">
      <c r="A209" s="167">
        <v>208</v>
      </c>
      <c r="B209" s="16" t="s">
        <v>764</v>
      </c>
      <c r="C209" s="168" t="s">
        <v>765</v>
      </c>
      <c r="D209" s="195">
        <v>2578.67</v>
      </c>
      <c r="E209" s="8"/>
    </row>
    <row r="210" spans="1:5" ht="15" customHeight="1" x14ac:dyDescent="0.2">
      <c r="A210" s="167">
        <v>209</v>
      </c>
      <c r="B210" s="16" t="s">
        <v>766</v>
      </c>
      <c r="C210" s="168" t="s">
        <v>767</v>
      </c>
      <c r="D210" s="203">
        <v>3695.67</v>
      </c>
      <c r="E210" s="8"/>
    </row>
    <row r="211" spans="1:5" ht="15" customHeight="1" x14ac:dyDescent="0.2">
      <c r="A211" s="167">
        <v>210</v>
      </c>
      <c r="B211" s="16" t="s">
        <v>768</v>
      </c>
      <c r="C211" s="168" t="s">
        <v>769</v>
      </c>
      <c r="D211" s="172">
        <v>1011.67</v>
      </c>
      <c r="E211" s="8"/>
    </row>
    <row r="212" spans="1:5" ht="15" customHeight="1" x14ac:dyDescent="0.2">
      <c r="A212" s="167">
        <v>211</v>
      </c>
      <c r="B212" s="16" t="s">
        <v>770</v>
      </c>
      <c r="C212" s="168" t="s">
        <v>771</v>
      </c>
      <c r="D212" s="218">
        <v>1762.67</v>
      </c>
      <c r="E212" s="8"/>
    </row>
    <row r="213" spans="1:5" ht="15" customHeight="1" x14ac:dyDescent="0.2">
      <c r="A213" s="167">
        <v>212</v>
      </c>
      <c r="B213" s="16" t="s">
        <v>772</v>
      </c>
      <c r="C213" s="168" t="s">
        <v>773</v>
      </c>
      <c r="D213" s="79">
        <v>1244.5</v>
      </c>
      <c r="E213" s="8"/>
    </row>
    <row r="214" spans="1:5" ht="15" customHeight="1" x14ac:dyDescent="0.2">
      <c r="A214" s="167">
        <v>213</v>
      </c>
      <c r="B214" s="16" t="s">
        <v>774</v>
      </c>
      <c r="C214" s="168" t="s">
        <v>775</v>
      </c>
      <c r="D214" s="73">
        <v>2474.67</v>
      </c>
      <c r="E214" s="8"/>
    </row>
    <row r="215" spans="1:5" ht="15" customHeight="1" x14ac:dyDescent="0.2">
      <c r="A215" s="167">
        <v>214</v>
      </c>
      <c r="B215" s="16" t="s">
        <v>776</v>
      </c>
      <c r="C215" s="168" t="s">
        <v>777</v>
      </c>
      <c r="D215" s="42">
        <v>1986.67</v>
      </c>
      <c r="E215" s="8"/>
    </row>
    <row r="216" spans="1:5" ht="15" customHeight="1" x14ac:dyDescent="0.2">
      <c r="A216" s="167">
        <v>215</v>
      </c>
      <c r="B216" s="16" t="s">
        <v>778</v>
      </c>
      <c r="C216" s="168" t="s">
        <v>779</v>
      </c>
      <c r="D216" s="222">
        <v>961.67</v>
      </c>
      <c r="E216" s="8"/>
    </row>
    <row r="217" spans="1:5" ht="15" customHeight="1" x14ac:dyDescent="0.2">
      <c r="A217" s="167">
        <v>216</v>
      </c>
      <c r="B217" s="16" t="s">
        <v>780</v>
      </c>
      <c r="C217" s="168" t="s">
        <v>781</v>
      </c>
      <c r="D217" s="181">
        <v>650.66999999999996</v>
      </c>
      <c r="E217" s="8"/>
    </row>
    <row r="218" spans="1:5" ht="15" customHeight="1" x14ac:dyDescent="0.2">
      <c r="A218" s="167">
        <v>217</v>
      </c>
      <c r="B218" s="16" t="s">
        <v>782</v>
      </c>
      <c r="C218" s="168" t="s">
        <v>783</v>
      </c>
      <c r="D218" s="51">
        <v>1212.33</v>
      </c>
      <c r="E218" s="8"/>
    </row>
    <row r="219" spans="1:5" ht="15" customHeight="1" x14ac:dyDescent="0.2">
      <c r="A219" s="167">
        <v>218</v>
      </c>
      <c r="B219" s="16" t="s">
        <v>784</v>
      </c>
      <c r="C219" s="168" t="s">
        <v>785</v>
      </c>
      <c r="D219" s="181">
        <v>657.67</v>
      </c>
      <c r="E219" s="8"/>
    </row>
    <row r="220" spans="1:5" ht="15" customHeight="1" x14ac:dyDescent="0.2">
      <c r="A220" s="167">
        <v>219</v>
      </c>
      <c r="B220" s="16" t="s">
        <v>786</v>
      </c>
      <c r="C220" s="168" t="s">
        <v>787</v>
      </c>
      <c r="D220" s="230">
        <v>827.5</v>
      </c>
      <c r="E220" s="8"/>
    </row>
    <row r="221" spans="1:5" ht="15" customHeight="1" x14ac:dyDescent="0.2">
      <c r="A221" s="167">
        <v>220</v>
      </c>
      <c r="B221" s="16" t="s">
        <v>788</v>
      </c>
      <c r="C221" s="168" t="s">
        <v>789</v>
      </c>
      <c r="D221" s="185">
        <v>553.66999999999996</v>
      </c>
      <c r="E221" s="8"/>
    </row>
    <row r="222" spans="1:5" ht="15" customHeight="1" x14ac:dyDescent="0.2">
      <c r="A222" s="167">
        <v>221</v>
      </c>
      <c r="B222" s="16" t="s">
        <v>790</v>
      </c>
      <c r="C222" s="168" t="s">
        <v>791</v>
      </c>
      <c r="D222" s="181">
        <v>657.67</v>
      </c>
      <c r="E222" s="8"/>
    </row>
    <row r="223" spans="1:5" ht="15" customHeight="1" x14ac:dyDescent="0.2">
      <c r="A223" s="167">
        <v>222</v>
      </c>
      <c r="B223" s="16" t="s">
        <v>792</v>
      </c>
      <c r="C223" s="168" t="s">
        <v>793</v>
      </c>
      <c r="D223" s="172">
        <v>1011.67</v>
      </c>
      <c r="E223" s="8"/>
    </row>
    <row r="224" spans="1:5" ht="15" customHeight="1" x14ac:dyDescent="0.2">
      <c r="A224" s="167">
        <v>223</v>
      </c>
      <c r="B224" s="16" t="s">
        <v>794</v>
      </c>
      <c r="C224" s="168" t="s">
        <v>795</v>
      </c>
      <c r="D224" s="225">
        <v>1045.67</v>
      </c>
      <c r="E224" s="8"/>
    </row>
    <row r="225" spans="1:5" ht="15" customHeight="1" x14ac:dyDescent="0.2">
      <c r="A225" s="167">
        <v>224</v>
      </c>
      <c r="B225" s="16" t="s">
        <v>796</v>
      </c>
      <c r="C225" s="168" t="s">
        <v>797</v>
      </c>
      <c r="D225" s="174">
        <v>846.67</v>
      </c>
      <c r="E225" s="8"/>
    </row>
    <row r="226" spans="1:5" ht="15" customHeight="1" x14ac:dyDescent="0.2">
      <c r="A226" s="167">
        <v>225</v>
      </c>
      <c r="B226" s="16" t="s">
        <v>798</v>
      </c>
      <c r="C226" s="168" t="s">
        <v>799</v>
      </c>
      <c r="D226" s="51">
        <v>1181</v>
      </c>
      <c r="E226" s="8"/>
    </row>
    <row r="227" spans="1:5" ht="15" customHeight="1" x14ac:dyDescent="0.2">
      <c r="A227" s="167">
        <v>226</v>
      </c>
      <c r="B227" s="16" t="s">
        <v>800</v>
      </c>
      <c r="C227" s="168" t="s">
        <v>801</v>
      </c>
      <c r="D227" s="21">
        <v>1360.67</v>
      </c>
      <c r="E227" s="8"/>
    </row>
    <row r="228" spans="1:5" ht="15" customHeight="1" x14ac:dyDescent="0.2">
      <c r="A228" s="167">
        <v>227</v>
      </c>
      <c r="B228" s="16" t="s">
        <v>802</v>
      </c>
      <c r="C228" s="168" t="s">
        <v>803</v>
      </c>
      <c r="D228" s="191">
        <v>4480.5</v>
      </c>
      <c r="E228" s="8"/>
    </row>
    <row r="229" spans="1:5" ht="15" customHeight="1" x14ac:dyDescent="0.2">
      <c r="A229" s="167">
        <v>228</v>
      </c>
      <c r="B229" s="16" t="s">
        <v>804</v>
      </c>
      <c r="C229" s="168" t="s">
        <v>805</v>
      </c>
      <c r="D229" s="59">
        <v>3907</v>
      </c>
      <c r="E229" s="8"/>
    </row>
    <row r="230" spans="1:5" ht="15" customHeight="1" x14ac:dyDescent="0.2">
      <c r="A230" s="167">
        <v>229</v>
      </c>
      <c r="B230" s="16" t="s">
        <v>806</v>
      </c>
      <c r="C230" s="168" t="s">
        <v>807</v>
      </c>
      <c r="D230" s="224">
        <v>943.33</v>
      </c>
      <c r="E230" s="8"/>
    </row>
    <row r="231" spans="1:5" ht="15" customHeight="1" x14ac:dyDescent="0.2">
      <c r="A231" s="167">
        <v>230</v>
      </c>
      <c r="B231" s="16" t="s">
        <v>808</v>
      </c>
      <c r="C231" s="168" t="s">
        <v>809</v>
      </c>
      <c r="D231" s="207">
        <v>1614</v>
      </c>
      <c r="E231" s="8"/>
    </row>
    <row r="232" spans="1:5" ht="15" customHeight="1" x14ac:dyDescent="0.2">
      <c r="A232" s="167">
        <v>231</v>
      </c>
      <c r="B232" s="16" t="s">
        <v>810</v>
      </c>
      <c r="C232" s="168" t="s">
        <v>811</v>
      </c>
      <c r="D232" s="77">
        <v>848.67</v>
      </c>
      <c r="E232" s="8"/>
    </row>
    <row r="233" spans="1:5" ht="15" customHeight="1" x14ac:dyDescent="0.2">
      <c r="A233" s="167">
        <v>232</v>
      </c>
      <c r="B233" s="16" t="s">
        <v>812</v>
      </c>
      <c r="C233" s="168" t="s">
        <v>813</v>
      </c>
      <c r="D233" s="170">
        <v>741.67</v>
      </c>
      <c r="E233" s="8"/>
    </row>
    <row r="234" spans="1:5" ht="15" customHeight="1" x14ac:dyDescent="0.2">
      <c r="A234" s="167">
        <v>233</v>
      </c>
      <c r="B234" s="16" t="s">
        <v>814</v>
      </c>
      <c r="C234" s="168" t="s">
        <v>815</v>
      </c>
      <c r="D234" s="217">
        <v>1851.33</v>
      </c>
      <c r="E234" s="8"/>
    </row>
    <row r="235" spans="1:5" ht="15" customHeight="1" x14ac:dyDescent="0.2">
      <c r="A235" s="167">
        <v>234</v>
      </c>
      <c r="B235" s="16" t="s">
        <v>816</v>
      </c>
      <c r="C235" s="168" t="s">
        <v>817</v>
      </c>
      <c r="D235" s="193">
        <v>1079.33</v>
      </c>
      <c r="E235" s="8"/>
    </row>
    <row r="236" spans="1:5" ht="15" customHeight="1" x14ac:dyDescent="0.2">
      <c r="A236" s="167">
        <v>235</v>
      </c>
      <c r="B236" s="16" t="s">
        <v>818</v>
      </c>
      <c r="C236" s="168" t="s">
        <v>819</v>
      </c>
      <c r="D236" s="174">
        <v>842</v>
      </c>
      <c r="E236" s="8"/>
    </row>
    <row r="237" spans="1:5" ht="15" customHeight="1" x14ac:dyDescent="0.2">
      <c r="A237" s="167">
        <v>236</v>
      </c>
      <c r="B237" s="16" t="s">
        <v>820</v>
      </c>
      <c r="C237" s="168" t="s">
        <v>821</v>
      </c>
      <c r="D237" s="177">
        <v>574</v>
      </c>
      <c r="E237" s="8"/>
    </row>
    <row r="238" spans="1:5" ht="15" customHeight="1" x14ac:dyDescent="0.2">
      <c r="A238" s="167">
        <v>237</v>
      </c>
      <c r="B238" s="16" t="s">
        <v>822</v>
      </c>
      <c r="C238" s="168" t="s">
        <v>823</v>
      </c>
      <c r="D238" s="206">
        <v>878.67</v>
      </c>
      <c r="E238" s="8"/>
    </row>
    <row r="239" spans="1:5" ht="15" customHeight="1" x14ac:dyDescent="0.2">
      <c r="A239" s="167">
        <v>238</v>
      </c>
      <c r="B239" s="16" t="s">
        <v>824</v>
      </c>
      <c r="C239" s="168" t="s">
        <v>825</v>
      </c>
      <c r="D239" s="77">
        <v>850</v>
      </c>
      <c r="E239" s="8"/>
    </row>
    <row r="240" spans="1:5" ht="15" customHeight="1" x14ac:dyDescent="0.2">
      <c r="A240" s="167">
        <v>239</v>
      </c>
      <c r="B240" s="16" t="s">
        <v>826</v>
      </c>
      <c r="C240" s="168" t="s">
        <v>827</v>
      </c>
      <c r="D240" s="170">
        <v>742</v>
      </c>
      <c r="E240" s="8"/>
    </row>
    <row r="241" spans="1:5" ht="15" customHeight="1" x14ac:dyDescent="0.2">
      <c r="A241" s="167">
        <v>240</v>
      </c>
      <c r="B241" s="16" t="s">
        <v>828</v>
      </c>
      <c r="C241" s="168" t="s">
        <v>829</v>
      </c>
      <c r="D241" s="196">
        <v>1130.67</v>
      </c>
      <c r="E241" s="8"/>
    </row>
    <row r="242" spans="1:5" ht="15" customHeight="1" x14ac:dyDescent="0.2">
      <c r="A242" s="167">
        <v>241</v>
      </c>
      <c r="B242" s="16" t="s">
        <v>830</v>
      </c>
      <c r="C242" s="168" t="s">
        <v>831</v>
      </c>
      <c r="D242" s="194">
        <v>1034.67</v>
      </c>
      <c r="E242" s="8"/>
    </row>
    <row r="243" spans="1:5" ht="15" customHeight="1" x14ac:dyDescent="0.2">
      <c r="A243" s="167">
        <v>242</v>
      </c>
      <c r="B243" s="16" t="s">
        <v>832</v>
      </c>
      <c r="C243" s="168" t="s">
        <v>833</v>
      </c>
      <c r="D243" s="181">
        <v>645.33000000000004</v>
      </c>
      <c r="E243" s="8"/>
    </row>
    <row r="244" spans="1:5" ht="15" customHeight="1" x14ac:dyDescent="0.2">
      <c r="A244" s="167">
        <v>243</v>
      </c>
      <c r="B244" s="16" t="s">
        <v>834</v>
      </c>
      <c r="C244" s="168" t="s">
        <v>835</v>
      </c>
      <c r="D244" s="175">
        <v>786</v>
      </c>
      <c r="E244" s="8"/>
    </row>
    <row r="245" spans="1:5" ht="15" customHeight="1" x14ac:dyDescent="0.2">
      <c r="A245" s="167">
        <v>244</v>
      </c>
      <c r="B245" s="16" t="s">
        <v>836</v>
      </c>
      <c r="C245" s="168" t="s">
        <v>837</v>
      </c>
      <c r="D245" s="185">
        <v>541.66999999999996</v>
      </c>
      <c r="E245" s="8"/>
    </row>
    <row r="246" spans="1:5" ht="15" customHeight="1" x14ac:dyDescent="0.2">
      <c r="A246" s="167">
        <v>245</v>
      </c>
      <c r="B246" s="16" t="s">
        <v>838</v>
      </c>
      <c r="C246" s="168" t="s">
        <v>839</v>
      </c>
      <c r="D246" s="17">
        <v>762.67</v>
      </c>
      <c r="E246" s="8"/>
    </row>
    <row r="247" spans="1:5" ht="15" customHeight="1" x14ac:dyDescent="0.2">
      <c r="A247" s="167">
        <v>246</v>
      </c>
      <c r="B247" s="16" t="s">
        <v>840</v>
      </c>
      <c r="C247" s="168" t="s">
        <v>841</v>
      </c>
      <c r="D247" s="51">
        <v>1224</v>
      </c>
      <c r="E247" s="8"/>
    </row>
    <row r="248" spans="1:5" ht="15" customHeight="1" x14ac:dyDescent="0.2">
      <c r="A248" s="167">
        <v>247</v>
      </c>
      <c r="B248" s="16" t="s">
        <v>842</v>
      </c>
      <c r="C248" s="168" t="s">
        <v>843</v>
      </c>
      <c r="D248" s="207">
        <v>1633.5</v>
      </c>
      <c r="E248" s="8"/>
    </row>
    <row r="249" spans="1:5" ht="15" customHeight="1" x14ac:dyDescent="0.2">
      <c r="A249" s="167">
        <v>248</v>
      </c>
      <c r="B249" s="16" t="s">
        <v>844</v>
      </c>
      <c r="C249" s="168" t="s">
        <v>845</v>
      </c>
      <c r="D249" s="210">
        <v>1300</v>
      </c>
      <c r="E249" s="8"/>
    </row>
    <row r="250" spans="1:5" ht="15" customHeight="1" x14ac:dyDescent="0.2">
      <c r="A250" s="167">
        <v>249</v>
      </c>
      <c r="B250" s="16" t="s">
        <v>846</v>
      </c>
      <c r="C250" s="168" t="s">
        <v>847</v>
      </c>
      <c r="D250" s="191">
        <v>4578.5</v>
      </c>
      <c r="E250" s="8"/>
    </row>
    <row r="251" spans="1:5" ht="15" customHeight="1" x14ac:dyDescent="0.2">
      <c r="A251" s="167">
        <v>250</v>
      </c>
      <c r="B251" s="16" t="s">
        <v>848</v>
      </c>
      <c r="C251" s="168" t="s">
        <v>849</v>
      </c>
      <c r="D251" s="24">
        <v>901.67</v>
      </c>
      <c r="E251" s="8"/>
    </row>
    <row r="252" spans="1:5" ht="15" customHeight="1" x14ac:dyDescent="0.2">
      <c r="A252" s="167">
        <v>251</v>
      </c>
      <c r="B252" s="16" t="s">
        <v>850</v>
      </c>
      <c r="C252" s="168" t="s">
        <v>851</v>
      </c>
      <c r="D252" s="193">
        <v>1094.33</v>
      </c>
      <c r="E252" s="8"/>
    </row>
    <row r="253" spans="1:5" ht="15" customHeight="1" x14ac:dyDescent="0.2">
      <c r="A253" s="167">
        <v>252</v>
      </c>
      <c r="B253" s="16" t="s">
        <v>852</v>
      </c>
      <c r="C253" s="168" t="s">
        <v>853</v>
      </c>
      <c r="D253" s="189">
        <v>2824</v>
      </c>
      <c r="E253" s="8"/>
    </row>
    <row r="254" spans="1:5" ht="15" customHeight="1" x14ac:dyDescent="0.2">
      <c r="A254" s="167">
        <v>253</v>
      </c>
      <c r="B254" s="16" t="s">
        <v>854</v>
      </c>
      <c r="C254" s="168" t="s">
        <v>855</v>
      </c>
      <c r="D254" s="54">
        <v>871.67</v>
      </c>
      <c r="E254" s="8"/>
    </row>
    <row r="255" spans="1:5" ht="15" customHeight="1" x14ac:dyDescent="0.2">
      <c r="A255" s="167">
        <v>254</v>
      </c>
      <c r="B255" s="16" t="s">
        <v>856</v>
      </c>
      <c r="C255" s="168" t="s">
        <v>857</v>
      </c>
      <c r="D255" s="210">
        <v>1307</v>
      </c>
      <c r="E255" s="8"/>
    </row>
    <row r="256" spans="1:5" ht="15" customHeight="1" x14ac:dyDescent="0.2">
      <c r="A256" s="167">
        <v>255</v>
      </c>
      <c r="B256" s="16" t="s">
        <v>858</v>
      </c>
      <c r="C256" s="168" t="s">
        <v>859</v>
      </c>
      <c r="D256" s="196">
        <v>1153.5</v>
      </c>
      <c r="E256" s="8"/>
    </row>
    <row r="257" spans="1:5" ht="15" customHeight="1" x14ac:dyDescent="0.2">
      <c r="A257" s="167">
        <v>256</v>
      </c>
      <c r="B257" s="16" t="s">
        <v>860</v>
      </c>
      <c r="C257" s="168" t="s">
        <v>861</v>
      </c>
      <c r="D257" s="173">
        <v>671.67</v>
      </c>
      <c r="E257" s="8"/>
    </row>
    <row r="258" spans="1:5" ht="15" customHeight="1" x14ac:dyDescent="0.2">
      <c r="A258" s="167">
        <v>257</v>
      </c>
      <c r="B258" s="16" t="s">
        <v>862</v>
      </c>
      <c r="C258" s="168" t="s">
        <v>863</v>
      </c>
      <c r="D258" s="217">
        <v>1822.33</v>
      </c>
      <c r="E258" s="8"/>
    </row>
    <row r="259" spans="1:5" ht="15" customHeight="1" x14ac:dyDescent="0.2">
      <c r="A259" s="167">
        <v>258</v>
      </c>
      <c r="B259" s="16" t="s">
        <v>864</v>
      </c>
      <c r="C259" s="168" t="s">
        <v>865</v>
      </c>
      <c r="D259" s="206">
        <v>889.67</v>
      </c>
      <c r="E259" s="8"/>
    </row>
    <row r="260" spans="1:5" ht="15" customHeight="1" x14ac:dyDescent="0.2">
      <c r="A260" s="167">
        <v>259</v>
      </c>
      <c r="B260" s="16" t="s">
        <v>866</v>
      </c>
      <c r="C260" s="168" t="s">
        <v>867</v>
      </c>
      <c r="D260" s="194">
        <v>1037.5</v>
      </c>
      <c r="E260" s="8"/>
    </row>
    <row r="261" spans="1:5" ht="15" customHeight="1" x14ac:dyDescent="0.2">
      <c r="A261" s="167">
        <v>260</v>
      </c>
      <c r="B261" s="16" t="s">
        <v>868</v>
      </c>
      <c r="C261" s="168" t="s">
        <v>869</v>
      </c>
      <c r="D261" s="37">
        <v>731.33</v>
      </c>
      <c r="E261" s="8"/>
    </row>
    <row r="262" spans="1:5" ht="15" customHeight="1" x14ac:dyDescent="0.2">
      <c r="A262" s="167">
        <v>261</v>
      </c>
      <c r="B262" s="16" t="s">
        <v>870</v>
      </c>
      <c r="C262" s="168" t="s">
        <v>871</v>
      </c>
      <c r="D262" s="219">
        <v>985.67</v>
      </c>
      <c r="E262" s="8"/>
    </row>
    <row r="263" spans="1:5" ht="15" customHeight="1" x14ac:dyDescent="0.2">
      <c r="A263" s="167">
        <v>262</v>
      </c>
      <c r="B263" s="16" t="s">
        <v>872</v>
      </c>
      <c r="C263" s="168" t="s">
        <v>873</v>
      </c>
      <c r="D263" s="175">
        <v>784.33</v>
      </c>
      <c r="E263" s="8"/>
    </row>
    <row r="264" spans="1:5" ht="15" customHeight="1" x14ac:dyDescent="0.2">
      <c r="A264" s="167">
        <v>263</v>
      </c>
      <c r="B264" s="16" t="s">
        <v>874</v>
      </c>
      <c r="C264" s="168" t="s">
        <v>875</v>
      </c>
      <c r="D264" s="181">
        <v>666</v>
      </c>
      <c r="E264" s="8"/>
    </row>
    <row r="265" spans="1:5" ht="15" customHeight="1" x14ac:dyDescent="0.2">
      <c r="A265" s="167">
        <v>264</v>
      </c>
      <c r="B265" s="16" t="s">
        <v>876</v>
      </c>
      <c r="C265" s="168" t="s">
        <v>877</v>
      </c>
      <c r="D265" s="176">
        <v>1471.67</v>
      </c>
      <c r="E265" s="8"/>
    </row>
    <row r="266" spans="1:5" ht="15" customHeight="1" x14ac:dyDescent="0.2">
      <c r="A266" s="167">
        <v>265</v>
      </c>
      <c r="B266" s="16" t="s">
        <v>878</v>
      </c>
      <c r="C266" s="168" t="s">
        <v>879</v>
      </c>
      <c r="D266" s="231">
        <v>3199.33</v>
      </c>
      <c r="E266" s="8"/>
    </row>
    <row r="267" spans="1:5" ht="15" customHeight="1" x14ac:dyDescent="0.2">
      <c r="A267" s="167">
        <v>266</v>
      </c>
      <c r="B267" s="16" t="s">
        <v>880</v>
      </c>
      <c r="C267" s="168" t="s">
        <v>881</v>
      </c>
      <c r="D267" s="189">
        <v>2830</v>
      </c>
      <c r="E267" s="8"/>
    </row>
    <row r="268" spans="1:5" ht="15" customHeight="1" x14ac:dyDescent="0.2">
      <c r="A268" s="167">
        <v>267</v>
      </c>
      <c r="B268" s="16" t="s">
        <v>882</v>
      </c>
      <c r="C268" s="168" t="s">
        <v>883</v>
      </c>
      <c r="D268" s="174">
        <v>842.67</v>
      </c>
      <c r="E268" s="8"/>
    </row>
    <row r="269" spans="1:5" ht="15" customHeight="1" x14ac:dyDescent="0.2">
      <c r="A269" s="167">
        <v>268</v>
      </c>
      <c r="B269" s="16" t="s">
        <v>884</v>
      </c>
      <c r="C269" s="168" t="s">
        <v>885</v>
      </c>
      <c r="D269" s="21">
        <v>1359.33</v>
      </c>
      <c r="E269" s="8"/>
    </row>
    <row r="270" spans="1:5" ht="15" customHeight="1" x14ac:dyDescent="0.2">
      <c r="A270" s="167">
        <v>269</v>
      </c>
      <c r="B270" s="16" t="s">
        <v>886</v>
      </c>
      <c r="C270" s="168" t="s">
        <v>887</v>
      </c>
      <c r="D270" s="207">
        <v>1622.67</v>
      </c>
      <c r="E270" s="8"/>
    </row>
    <row r="271" spans="1:5" ht="15" customHeight="1" x14ac:dyDescent="0.2">
      <c r="A271" s="167">
        <v>270</v>
      </c>
      <c r="B271" s="16" t="s">
        <v>888</v>
      </c>
      <c r="C271" s="168" t="s">
        <v>889</v>
      </c>
      <c r="D271" s="196">
        <v>1149.33</v>
      </c>
      <c r="E271" s="8"/>
    </row>
    <row r="272" spans="1:5" ht="15" customHeight="1" x14ac:dyDescent="0.2">
      <c r="A272" s="167">
        <v>271</v>
      </c>
      <c r="B272" s="16" t="s">
        <v>890</v>
      </c>
      <c r="C272" s="168" t="s">
        <v>891</v>
      </c>
      <c r="D272" s="172">
        <v>1004.67</v>
      </c>
      <c r="E272" s="8"/>
    </row>
    <row r="273" spans="1:5" ht="15" customHeight="1" x14ac:dyDescent="0.2">
      <c r="A273" s="167">
        <v>272</v>
      </c>
      <c r="B273" s="16" t="s">
        <v>892</v>
      </c>
      <c r="C273" s="168" t="s">
        <v>893</v>
      </c>
      <c r="D273" s="51">
        <v>1184</v>
      </c>
      <c r="E273" s="8"/>
    </row>
    <row r="274" spans="1:5" ht="15" customHeight="1" x14ac:dyDescent="0.2">
      <c r="A274" s="167">
        <v>273</v>
      </c>
      <c r="B274" s="16" t="s">
        <v>894</v>
      </c>
      <c r="C274" s="168" t="s">
        <v>895</v>
      </c>
      <c r="D274" s="205">
        <v>1462</v>
      </c>
      <c r="E274" s="8"/>
    </row>
    <row r="275" spans="1:5" ht="15" customHeight="1" x14ac:dyDescent="0.2">
      <c r="A275" s="167">
        <v>274</v>
      </c>
      <c r="B275" s="16" t="s">
        <v>896</v>
      </c>
      <c r="C275" s="168" t="s">
        <v>897</v>
      </c>
      <c r="D275" s="210">
        <v>1345.33</v>
      </c>
      <c r="E275" s="8"/>
    </row>
    <row r="276" spans="1:5" ht="15" customHeight="1" x14ac:dyDescent="0.2">
      <c r="A276" s="167">
        <v>275</v>
      </c>
      <c r="B276" s="16" t="s">
        <v>898</v>
      </c>
      <c r="C276" s="168" t="s">
        <v>899</v>
      </c>
      <c r="D276" s="172">
        <v>1016.33</v>
      </c>
      <c r="E276" s="8"/>
    </row>
    <row r="277" spans="1:5" ht="15" customHeight="1" x14ac:dyDescent="0.2">
      <c r="A277" s="167">
        <v>276</v>
      </c>
      <c r="B277" s="16" t="s">
        <v>900</v>
      </c>
      <c r="C277" s="168" t="s">
        <v>901</v>
      </c>
      <c r="D277" s="210">
        <v>1321</v>
      </c>
      <c r="E277" s="8"/>
    </row>
    <row r="278" spans="1:5" ht="15" customHeight="1" x14ac:dyDescent="0.2">
      <c r="A278" s="167">
        <v>277</v>
      </c>
      <c r="B278" s="16" t="s">
        <v>902</v>
      </c>
      <c r="C278" s="168" t="s">
        <v>903</v>
      </c>
      <c r="D278" s="21">
        <v>1400.67</v>
      </c>
      <c r="E278" s="8"/>
    </row>
    <row r="279" spans="1:5" ht="15" customHeight="1" x14ac:dyDescent="0.2">
      <c r="A279" s="167">
        <v>278</v>
      </c>
      <c r="B279" s="16" t="s">
        <v>904</v>
      </c>
      <c r="C279" s="168" t="s">
        <v>905</v>
      </c>
      <c r="D279" s="178">
        <v>707</v>
      </c>
      <c r="E279" s="8"/>
    </row>
    <row r="280" spans="1:5" ht="15" customHeight="1" x14ac:dyDescent="0.2">
      <c r="A280" s="167">
        <v>279</v>
      </c>
      <c r="B280" s="16" t="s">
        <v>906</v>
      </c>
      <c r="C280" s="168" t="s">
        <v>907</v>
      </c>
      <c r="D280" s="219">
        <v>989</v>
      </c>
      <c r="E280" s="8"/>
    </row>
    <row r="281" spans="1:5" ht="15" customHeight="1" x14ac:dyDescent="0.2">
      <c r="A281" s="167">
        <v>280</v>
      </c>
      <c r="B281" s="16" t="s">
        <v>908</v>
      </c>
      <c r="C281" s="168" t="s">
        <v>909</v>
      </c>
      <c r="D281" s="56">
        <v>925</v>
      </c>
      <c r="E281" s="8"/>
    </row>
    <row r="282" spans="1:5" ht="15" customHeight="1" x14ac:dyDescent="0.2">
      <c r="A282" s="167">
        <v>281</v>
      </c>
      <c r="B282" s="16" t="s">
        <v>910</v>
      </c>
      <c r="C282" s="168" t="s">
        <v>911</v>
      </c>
      <c r="D282" s="206">
        <v>890.67</v>
      </c>
      <c r="E282" s="8"/>
    </row>
    <row r="283" spans="1:5" ht="15" customHeight="1" x14ac:dyDescent="0.2">
      <c r="A283" s="167">
        <v>282</v>
      </c>
      <c r="B283" s="16" t="s">
        <v>912</v>
      </c>
      <c r="C283" s="168" t="s">
        <v>913</v>
      </c>
      <c r="D283" s="51">
        <v>1177.67</v>
      </c>
      <c r="E283" s="8"/>
    </row>
    <row r="284" spans="1:5" ht="15" customHeight="1" x14ac:dyDescent="0.2">
      <c r="A284" s="167">
        <v>283</v>
      </c>
      <c r="B284" s="16" t="s">
        <v>914</v>
      </c>
      <c r="C284" s="168" t="s">
        <v>915</v>
      </c>
      <c r="D284" s="54">
        <v>865.33</v>
      </c>
      <c r="E284" s="8"/>
    </row>
    <row r="285" spans="1:5" ht="15" customHeight="1" x14ac:dyDescent="0.2">
      <c r="A285" s="167">
        <v>284</v>
      </c>
      <c r="B285" s="16" t="s">
        <v>916</v>
      </c>
      <c r="C285" s="168" t="s">
        <v>917</v>
      </c>
      <c r="D285" s="210">
        <v>1297.33</v>
      </c>
      <c r="E285" s="8"/>
    </row>
    <row r="286" spans="1:5" ht="15" customHeight="1" x14ac:dyDescent="0.2">
      <c r="A286" s="167">
        <v>285</v>
      </c>
      <c r="B286" s="16" t="s">
        <v>918</v>
      </c>
      <c r="C286" s="168" t="s">
        <v>919</v>
      </c>
      <c r="D286" s="210">
        <v>1292</v>
      </c>
      <c r="E286" s="8"/>
    </row>
    <row r="287" spans="1:5" ht="15" customHeight="1" x14ac:dyDescent="0.2">
      <c r="A287" s="167">
        <v>286</v>
      </c>
      <c r="B287" s="16" t="s">
        <v>920</v>
      </c>
      <c r="C287" s="168" t="s">
        <v>921</v>
      </c>
      <c r="D287" s="203">
        <v>3820</v>
      </c>
      <c r="E287" s="8"/>
    </row>
    <row r="288" spans="1:5" ht="15" customHeight="1" x14ac:dyDescent="0.2">
      <c r="A288" s="167">
        <v>287</v>
      </c>
      <c r="B288" s="16" t="s">
        <v>922</v>
      </c>
      <c r="C288" s="168" t="s">
        <v>923</v>
      </c>
      <c r="D288" s="186">
        <v>7038</v>
      </c>
      <c r="E288" s="8"/>
    </row>
    <row r="289" spans="1:5" ht="15" customHeight="1" x14ac:dyDescent="0.2">
      <c r="A289" s="167">
        <v>288</v>
      </c>
      <c r="B289" s="16" t="s">
        <v>924</v>
      </c>
      <c r="C289" s="168" t="s">
        <v>925</v>
      </c>
      <c r="D289" s="185">
        <v>543</v>
      </c>
      <c r="E289" s="8"/>
    </row>
    <row r="290" spans="1:5" ht="15" customHeight="1" x14ac:dyDescent="0.2">
      <c r="A290" s="167">
        <v>289</v>
      </c>
      <c r="B290" s="16" t="s">
        <v>926</v>
      </c>
      <c r="C290" s="168" t="s">
        <v>927</v>
      </c>
      <c r="D290" s="192">
        <v>446</v>
      </c>
      <c r="E290" s="8"/>
    </row>
    <row r="291" spans="1:5" ht="15" customHeight="1" x14ac:dyDescent="0.2">
      <c r="A291" s="167">
        <v>290</v>
      </c>
      <c r="B291" s="16" t="s">
        <v>928</v>
      </c>
      <c r="C291" s="168" t="s">
        <v>929</v>
      </c>
      <c r="D291" s="191">
        <v>4366.67</v>
      </c>
      <c r="E291" s="8"/>
    </row>
    <row r="292" spans="1:5" ht="15" customHeight="1" x14ac:dyDescent="0.2">
      <c r="A292" s="167">
        <v>291</v>
      </c>
      <c r="B292" s="16" t="s">
        <v>930</v>
      </c>
      <c r="C292" s="168" t="s">
        <v>931</v>
      </c>
      <c r="D292" s="173">
        <v>670.67</v>
      </c>
      <c r="E292" s="8"/>
    </row>
    <row r="293" spans="1:5" ht="15" customHeight="1" x14ac:dyDescent="0.2">
      <c r="A293" s="167">
        <v>292</v>
      </c>
      <c r="B293" s="16" t="s">
        <v>932</v>
      </c>
      <c r="C293" s="168" t="s">
        <v>933</v>
      </c>
      <c r="D293" s="185">
        <v>565</v>
      </c>
      <c r="E293" s="8"/>
    </row>
    <row r="294" spans="1:5" ht="15" customHeight="1" x14ac:dyDescent="0.2">
      <c r="A294" s="167">
        <v>293</v>
      </c>
      <c r="B294" s="16" t="s">
        <v>934</v>
      </c>
      <c r="C294" s="168" t="s">
        <v>935</v>
      </c>
      <c r="D294" s="190">
        <v>627.5</v>
      </c>
      <c r="E294" s="8"/>
    </row>
    <row r="295" spans="1:5" ht="15" customHeight="1" x14ac:dyDescent="0.2">
      <c r="A295" s="167">
        <v>294</v>
      </c>
      <c r="B295" s="16" t="s">
        <v>936</v>
      </c>
      <c r="C295" s="168" t="s">
        <v>937</v>
      </c>
      <c r="D295" s="24">
        <v>899.33</v>
      </c>
      <c r="E295" s="8"/>
    </row>
    <row r="296" spans="1:5" ht="15" customHeight="1" x14ac:dyDescent="0.2">
      <c r="A296" s="167">
        <v>295</v>
      </c>
      <c r="B296" s="16" t="s">
        <v>938</v>
      </c>
      <c r="C296" s="168" t="s">
        <v>939</v>
      </c>
      <c r="D296" s="79">
        <v>1275.67</v>
      </c>
      <c r="E296" s="8"/>
    </row>
    <row r="297" spans="1:5" ht="15" customHeight="1" x14ac:dyDescent="0.2">
      <c r="A297" s="167">
        <v>296</v>
      </c>
      <c r="B297" s="16" t="s">
        <v>940</v>
      </c>
      <c r="C297" s="168" t="s">
        <v>941</v>
      </c>
      <c r="D297" s="190">
        <v>627</v>
      </c>
      <c r="E297" s="8"/>
    </row>
    <row r="298" spans="1:5" ht="15" customHeight="1" x14ac:dyDescent="0.2">
      <c r="A298" s="167">
        <v>297</v>
      </c>
      <c r="B298" s="16" t="s">
        <v>942</v>
      </c>
      <c r="C298" s="168" t="s">
        <v>943</v>
      </c>
      <c r="D298" s="171">
        <v>978.5</v>
      </c>
      <c r="E298" s="8"/>
    </row>
    <row r="299" spans="1:5" ht="15" customHeight="1" x14ac:dyDescent="0.2">
      <c r="A299" s="167">
        <v>298</v>
      </c>
      <c r="B299" s="16" t="s">
        <v>944</v>
      </c>
      <c r="C299" s="168" t="s">
        <v>945</v>
      </c>
      <c r="D299" s="179">
        <v>535.33000000000004</v>
      </c>
      <c r="E299" s="8"/>
    </row>
    <row r="300" spans="1:5" ht="15" customHeight="1" x14ac:dyDescent="0.2">
      <c r="A300" s="167">
        <v>299</v>
      </c>
      <c r="B300" s="16" t="s">
        <v>946</v>
      </c>
      <c r="C300" s="168" t="s">
        <v>947</v>
      </c>
      <c r="D300" s="206">
        <v>876.33</v>
      </c>
      <c r="E300" s="8"/>
    </row>
    <row r="301" spans="1:5" ht="15" customHeight="1" x14ac:dyDescent="0.2">
      <c r="A301" s="167">
        <v>300</v>
      </c>
      <c r="B301" s="16" t="s">
        <v>948</v>
      </c>
      <c r="C301" s="168" t="s">
        <v>949</v>
      </c>
      <c r="D301" s="56">
        <v>927.5</v>
      </c>
      <c r="E301" s="8"/>
    </row>
    <row r="302" spans="1:5" ht="15" customHeight="1" x14ac:dyDescent="0.2">
      <c r="A302" s="167">
        <v>301</v>
      </c>
      <c r="B302" s="16" t="s">
        <v>950</v>
      </c>
      <c r="C302" s="168" t="s">
        <v>951</v>
      </c>
      <c r="D302" s="201">
        <v>1740.33</v>
      </c>
      <c r="E302" s="8"/>
    </row>
    <row r="303" spans="1:5" ht="15" customHeight="1" x14ac:dyDescent="0.2">
      <c r="A303" s="167">
        <v>302</v>
      </c>
      <c r="B303" s="16" t="s">
        <v>952</v>
      </c>
      <c r="C303" s="168" t="s">
        <v>953</v>
      </c>
      <c r="D303" s="177">
        <v>589</v>
      </c>
      <c r="E303" s="8"/>
    </row>
    <row r="304" spans="1:5" ht="15" customHeight="1" x14ac:dyDescent="0.2">
      <c r="A304" s="167">
        <v>303</v>
      </c>
      <c r="B304" s="16" t="s">
        <v>954</v>
      </c>
      <c r="C304" s="168" t="s">
        <v>955</v>
      </c>
      <c r="D304" s="176">
        <v>1474</v>
      </c>
      <c r="E304" s="8"/>
    </row>
    <row r="305" spans="1:5" ht="15" customHeight="1" x14ac:dyDescent="0.2">
      <c r="A305" s="167">
        <v>304</v>
      </c>
      <c r="B305" s="16" t="s">
        <v>956</v>
      </c>
      <c r="C305" s="168" t="s">
        <v>957</v>
      </c>
      <c r="D305" s="82">
        <v>2743.33</v>
      </c>
      <c r="E305" s="8"/>
    </row>
    <row r="306" spans="1:5" ht="15" customHeight="1" x14ac:dyDescent="0.2">
      <c r="A306" s="167">
        <v>305</v>
      </c>
      <c r="B306" s="16" t="s">
        <v>958</v>
      </c>
      <c r="C306" s="168" t="s">
        <v>959</v>
      </c>
      <c r="D306" s="171">
        <v>974.33</v>
      </c>
      <c r="E306" s="8"/>
    </row>
    <row r="307" spans="1:5" ht="15" customHeight="1" x14ac:dyDescent="0.2">
      <c r="A307" s="167">
        <v>306</v>
      </c>
      <c r="B307" s="16" t="s">
        <v>960</v>
      </c>
      <c r="C307" s="168" t="s">
        <v>961</v>
      </c>
      <c r="D307" s="191">
        <v>4325</v>
      </c>
      <c r="E307" s="8"/>
    </row>
    <row r="308" spans="1:5" ht="15" customHeight="1" x14ac:dyDescent="0.2">
      <c r="A308" s="167">
        <v>307</v>
      </c>
      <c r="B308" s="16" t="s">
        <v>962</v>
      </c>
      <c r="C308" s="168" t="s">
        <v>963</v>
      </c>
      <c r="D308" s="42">
        <v>2006.33</v>
      </c>
      <c r="E308" s="8"/>
    </row>
    <row r="309" spans="1:5" ht="15" customHeight="1" x14ac:dyDescent="0.2">
      <c r="A309" s="167">
        <v>308</v>
      </c>
      <c r="B309" s="16" t="s">
        <v>964</v>
      </c>
      <c r="C309" s="168" t="s">
        <v>965</v>
      </c>
      <c r="D309" s="175">
        <v>782.5</v>
      </c>
      <c r="E309" s="8"/>
    </row>
    <row r="310" spans="1:5" ht="15" customHeight="1" x14ac:dyDescent="0.2">
      <c r="A310" s="167">
        <v>309</v>
      </c>
      <c r="B310" s="16" t="s">
        <v>966</v>
      </c>
      <c r="C310" s="168" t="s">
        <v>967</v>
      </c>
      <c r="D310" s="64">
        <v>15000</v>
      </c>
      <c r="E310" s="8"/>
    </row>
    <row r="311" spans="1:5" ht="15" customHeight="1" x14ac:dyDescent="0.2">
      <c r="A311" s="167">
        <v>310</v>
      </c>
      <c r="B311" s="16" t="s">
        <v>968</v>
      </c>
      <c r="C311" s="168" t="s">
        <v>969</v>
      </c>
      <c r="D311" s="51">
        <v>1185</v>
      </c>
      <c r="E311" s="8"/>
    </row>
    <row r="312" spans="1:5" ht="15" customHeight="1" x14ac:dyDescent="0.2">
      <c r="A312" s="167">
        <v>311</v>
      </c>
      <c r="B312" s="16" t="s">
        <v>970</v>
      </c>
      <c r="C312" s="168" t="s">
        <v>971</v>
      </c>
      <c r="D312" s="232">
        <v>3322.33</v>
      </c>
      <c r="E312" s="8"/>
    </row>
    <row r="313" spans="1:5" ht="15" customHeight="1" x14ac:dyDescent="0.2">
      <c r="A313" s="167">
        <v>312</v>
      </c>
      <c r="B313" s="16" t="s">
        <v>972</v>
      </c>
      <c r="C313" s="168" t="s">
        <v>973</v>
      </c>
      <c r="D313" s="233">
        <v>2321.67</v>
      </c>
      <c r="E313" s="8"/>
    </row>
    <row r="314" spans="1:5" ht="15" customHeight="1" x14ac:dyDescent="0.2">
      <c r="A314" s="167">
        <v>313</v>
      </c>
      <c r="B314" s="16" t="s">
        <v>974</v>
      </c>
      <c r="C314" s="168" t="s">
        <v>975</v>
      </c>
      <c r="D314" s="190">
        <v>614</v>
      </c>
      <c r="E314" s="8"/>
    </row>
    <row r="315" spans="1:5" ht="15" customHeight="1" x14ac:dyDescent="0.2">
      <c r="A315" s="167">
        <v>314</v>
      </c>
      <c r="B315" s="16" t="s">
        <v>976</v>
      </c>
      <c r="C315" s="168" t="s">
        <v>977</v>
      </c>
      <c r="D315" s="191">
        <v>5133</v>
      </c>
      <c r="E315" s="8"/>
    </row>
    <row r="316" spans="1:5" ht="15" customHeight="1" x14ac:dyDescent="0.2">
      <c r="A316" s="167">
        <v>315</v>
      </c>
      <c r="B316" s="16" t="s">
        <v>978</v>
      </c>
      <c r="C316" s="168" t="s">
        <v>979</v>
      </c>
      <c r="D316" s="181">
        <v>654.33000000000004</v>
      </c>
      <c r="E316" s="8"/>
    </row>
    <row r="317" spans="1:5" ht="15" customHeight="1" x14ac:dyDescent="0.2">
      <c r="A317" s="167">
        <v>316</v>
      </c>
      <c r="B317" s="16" t="s">
        <v>980</v>
      </c>
      <c r="C317" s="168" t="s">
        <v>981</v>
      </c>
      <c r="D317" s="225">
        <v>1044.67</v>
      </c>
      <c r="E317" s="8"/>
    </row>
    <row r="318" spans="1:5" ht="15" customHeight="1" x14ac:dyDescent="0.2">
      <c r="A318" s="167">
        <v>317</v>
      </c>
      <c r="B318" s="16" t="s">
        <v>982</v>
      </c>
      <c r="C318" s="168" t="s">
        <v>983</v>
      </c>
      <c r="D318" s="210">
        <v>1313.33</v>
      </c>
      <c r="E318" s="8"/>
    </row>
    <row r="319" spans="1:5" ht="15" customHeight="1" x14ac:dyDescent="0.2">
      <c r="A319" s="167">
        <v>318</v>
      </c>
      <c r="B319" s="16" t="s">
        <v>984</v>
      </c>
      <c r="C319" s="168" t="s">
        <v>985</v>
      </c>
      <c r="D319" s="24">
        <v>916.5</v>
      </c>
      <c r="E319" s="8"/>
    </row>
    <row r="320" spans="1:5" ht="15" customHeight="1" x14ac:dyDescent="0.2">
      <c r="A320" s="167">
        <v>319</v>
      </c>
      <c r="B320" s="16" t="s">
        <v>986</v>
      </c>
      <c r="C320" s="168" t="s">
        <v>987</v>
      </c>
      <c r="D320" s="196">
        <v>1137</v>
      </c>
      <c r="E320" s="8"/>
    </row>
    <row r="321" spans="1:5" ht="15" customHeight="1" x14ac:dyDescent="0.2">
      <c r="A321" s="167">
        <v>320</v>
      </c>
      <c r="B321" s="16" t="s">
        <v>988</v>
      </c>
      <c r="C321" s="168" t="s">
        <v>989</v>
      </c>
      <c r="D321" s="54">
        <v>859</v>
      </c>
      <c r="E321" s="8"/>
    </row>
    <row r="322" spans="1:5" ht="15" customHeight="1" x14ac:dyDescent="0.2">
      <c r="A322" s="167">
        <v>321</v>
      </c>
      <c r="B322" s="16" t="s">
        <v>990</v>
      </c>
      <c r="C322" s="168" t="s">
        <v>991</v>
      </c>
      <c r="D322" s="231">
        <v>3199</v>
      </c>
      <c r="E322" s="8"/>
    </row>
    <row r="323" spans="1:5" ht="15" customHeight="1" x14ac:dyDescent="0.2">
      <c r="A323" s="167">
        <v>322</v>
      </c>
      <c r="B323" s="16" t="s">
        <v>992</v>
      </c>
      <c r="C323" s="168" t="s">
        <v>993</v>
      </c>
      <c r="D323" s="195">
        <v>2704.5</v>
      </c>
      <c r="E323" s="8"/>
    </row>
    <row r="324" spans="1:5" ht="15" customHeight="1" x14ac:dyDescent="0.2">
      <c r="A324" s="167">
        <v>323</v>
      </c>
      <c r="B324" s="16" t="s">
        <v>994</v>
      </c>
      <c r="C324" s="168" t="s">
        <v>995</v>
      </c>
      <c r="D324" s="191">
        <v>4371.67</v>
      </c>
      <c r="E324" s="8"/>
    </row>
    <row r="325" spans="1:5" ht="15" customHeight="1" x14ac:dyDescent="0.2">
      <c r="A325" s="167">
        <v>324</v>
      </c>
      <c r="B325" s="16" t="s">
        <v>996</v>
      </c>
      <c r="C325" s="168" t="s">
        <v>997</v>
      </c>
      <c r="D325" s="42">
        <v>1985.33</v>
      </c>
      <c r="E325" s="8"/>
    </row>
    <row r="326" spans="1:5" ht="15" customHeight="1" x14ac:dyDescent="0.2">
      <c r="A326" s="167">
        <v>325</v>
      </c>
      <c r="B326" s="16" t="s">
        <v>998</v>
      </c>
      <c r="C326" s="168" t="s">
        <v>999</v>
      </c>
      <c r="D326" s="73">
        <v>2478</v>
      </c>
      <c r="E326" s="8"/>
    </row>
    <row r="327" spans="1:5" ht="15" customHeight="1" x14ac:dyDescent="0.2">
      <c r="A327" s="167">
        <v>326</v>
      </c>
      <c r="B327" s="16" t="s">
        <v>1000</v>
      </c>
      <c r="C327" s="168" t="s">
        <v>1001</v>
      </c>
      <c r="D327" s="191">
        <v>4586.33</v>
      </c>
      <c r="E327" s="8"/>
    </row>
    <row r="328" spans="1:5" ht="15" customHeight="1" x14ac:dyDescent="0.2">
      <c r="A328" s="167">
        <v>327</v>
      </c>
      <c r="B328" s="16" t="s">
        <v>1002</v>
      </c>
      <c r="C328" s="168" t="s">
        <v>1003</v>
      </c>
      <c r="D328" s="189">
        <v>3042.33</v>
      </c>
      <c r="E328" s="8"/>
    </row>
    <row r="329" spans="1:5" ht="15" customHeight="1" x14ac:dyDescent="0.2">
      <c r="A329" s="167">
        <v>328</v>
      </c>
      <c r="B329" s="16" t="s">
        <v>1004</v>
      </c>
      <c r="C329" s="168" t="s">
        <v>1005</v>
      </c>
      <c r="D329" s="51">
        <v>1209.33</v>
      </c>
      <c r="E329" s="8"/>
    </row>
    <row r="330" spans="1:5" ht="15" customHeight="1" x14ac:dyDescent="0.2">
      <c r="A330" s="167">
        <v>329</v>
      </c>
      <c r="B330" s="16" t="s">
        <v>1006</v>
      </c>
      <c r="C330" s="168" t="s">
        <v>1007</v>
      </c>
      <c r="D330" s="217">
        <v>1830.67</v>
      </c>
      <c r="E330" s="8"/>
    </row>
    <row r="331" spans="1:5" ht="15" customHeight="1" x14ac:dyDescent="0.2">
      <c r="A331" s="167">
        <v>330</v>
      </c>
      <c r="B331" s="16" t="s">
        <v>1008</v>
      </c>
      <c r="C331" s="168" t="s">
        <v>1009</v>
      </c>
      <c r="D331" s="79">
        <v>1231.67</v>
      </c>
      <c r="E331" s="8"/>
    </row>
    <row r="332" spans="1:5" ht="15" customHeight="1" x14ac:dyDescent="0.2">
      <c r="A332" s="167">
        <v>331</v>
      </c>
      <c r="B332" s="16" t="s">
        <v>1010</v>
      </c>
      <c r="C332" s="168" t="s">
        <v>1011</v>
      </c>
      <c r="D332" s="176">
        <v>1478.67</v>
      </c>
      <c r="E332" s="8"/>
    </row>
    <row r="333" spans="1:5" ht="15" customHeight="1" x14ac:dyDescent="0.2">
      <c r="A333" s="167">
        <v>332</v>
      </c>
      <c r="B333" s="16" t="s">
        <v>1012</v>
      </c>
      <c r="C333" s="168" t="s">
        <v>1013</v>
      </c>
      <c r="D333" s="178">
        <v>705</v>
      </c>
      <c r="E333" s="8"/>
    </row>
    <row r="334" spans="1:5" ht="15" customHeight="1" x14ac:dyDescent="0.2">
      <c r="A334" s="167">
        <v>333</v>
      </c>
      <c r="B334" s="16" t="s">
        <v>1014</v>
      </c>
      <c r="C334" s="168" t="s">
        <v>1015</v>
      </c>
      <c r="D334" s="56">
        <v>937.33</v>
      </c>
      <c r="E334" s="8"/>
    </row>
    <row r="335" spans="1:5" ht="15" customHeight="1" x14ac:dyDescent="0.2">
      <c r="A335" s="167">
        <v>334</v>
      </c>
      <c r="B335" s="16" t="s">
        <v>1016</v>
      </c>
      <c r="C335" s="168" t="s">
        <v>1017</v>
      </c>
      <c r="D335" s="210">
        <v>1308.33</v>
      </c>
      <c r="E335" s="8"/>
    </row>
    <row r="336" spans="1:5" ht="15" customHeight="1" x14ac:dyDescent="0.2">
      <c r="A336" s="167">
        <v>335</v>
      </c>
      <c r="B336" s="16" t="s">
        <v>1018</v>
      </c>
      <c r="C336" s="168" t="s">
        <v>1019</v>
      </c>
      <c r="D336" s="67">
        <v>1542.33</v>
      </c>
      <c r="E336" s="8"/>
    </row>
    <row r="337" spans="1:5" ht="15" customHeight="1" x14ac:dyDescent="0.2">
      <c r="A337" s="167">
        <v>336</v>
      </c>
      <c r="B337" s="16" t="s">
        <v>1020</v>
      </c>
      <c r="C337" s="168" t="s">
        <v>1021</v>
      </c>
      <c r="D337" s="225">
        <v>1046</v>
      </c>
      <c r="E337" s="8"/>
    </row>
    <row r="338" spans="1:5" ht="15" customHeight="1" x14ac:dyDescent="0.2">
      <c r="A338" s="167">
        <v>337</v>
      </c>
      <c r="B338" s="16" t="s">
        <v>1022</v>
      </c>
      <c r="C338" s="168" t="s">
        <v>1023</v>
      </c>
      <c r="D338" s="219">
        <v>989.33</v>
      </c>
      <c r="E338" s="8"/>
    </row>
    <row r="339" spans="1:5" ht="15" customHeight="1" x14ac:dyDescent="0.2">
      <c r="A339" s="167">
        <v>338</v>
      </c>
      <c r="B339" s="16" t="s">
        <v>1024</v>
      </c>
      <c r="C339" s="168" t="s">
        <v>1025</v>
      </c>
      <c r="D339" s="37">
        <v>723.33</v>
      </c>
      <c r="E339" s="8"/>
    </row>
    <row r="340" spans="1:5" ht="15" customHeight="1" x14ac:dyDescent="0.2">
      <c r="A340" s="167">
        <v>339</v>
      </c>
      <c r="B340" s="16" t="s">
        <v>1026</v>
      </c>
      <c r="C340" s="168" t="s">
        <v>1027</v>
      </c>
      <c r="D340" s="174">
        <v>842</v>
      </c>
      <c r="E340" s="8"/>
    </row>
    <row r="341" spans="1:5" ht="15" customHeight="1" x14ac:dyDescent="0.2">
      <c r="A341" s="167">
        <v>340</v>
      </c>
      <c r="B341" s="16" t="s">
        <v>1028</v>
      </c>
      <c r="C341" s="168" t="s">
        <v>1029</v>
      </c>
      <c r="D341" s="181">
        <v>662</v>
      </c>
      <c r="E341" s="8"/>
    </row>
    <row r="342" spans="1:5" ht="15" customHeight="1" x14ac:dyDescent="0.2">
      <c r="A342" s="167">
        <v>341</v>
      </c>
      <c r="B342" s="16" t="s">
        <v>1030</v>
      </c>
      <c r="C342" s="168" t="s">
        <v>1031</v>
      </c>
      <c r="D342" s="207">
        <v>1585.67</v>
      </c>
      <c r="E342" s="8"/>
    </row>
    <row r="343" spans="1:5" ht="15" customHeight="1" x14ac:dyDescent="0.2">
      <c r="A343" s="167">
        <v>342</v>
      </c>
      <c r="B343" s="16" t="s">
        <v>1032</v>
      </c>
      <c r="C343" s="168" t="s">
        <v>1033</v>
      </c>
      <c r="D343" s="21">
        <v>1370.5</v>
      </c>
      <c r="E343" s="8"/>
    </row>
    <row r="344" spans="1:5" ht="15" customHeight="1" x14ac:dyDescent="0.2">
      <c r="A344" s="167">
        <v>343</v>
      </c>
      <c r="B344" s="16" t="s">
        <v>1034</v>
      </c>
      <c r="C344" s="168" t="s">
        <v>1035</v>
      </c>
      <c r="D344" s="205">
        <v>1457.67</v>
      </c>
      <c r="E344" s="8"/>
    </row>
    <row r="345" spans="1:5" ht="15" customHeight="1" x14ac:dyDescent="0.2">
      <c r="A345" s="167">
        <v>344</v>
      </c>
      <c r="B345" s="16" t="s">
        <v>1036</v>
      </c>
      <c r="C345" s="168" t="s">
        <v>1037</v>
      </c>
      <c r="D345" s="67">
        <v>1550.33</v>
      </c>
      <c r="E345" s="8"/>
    </row>
    <row r="346" spans="1:5" ht="15" customHeight="1" x14ac:dyDescent="0.2">
      <c r="A346" s="167">
        <v>345</v>
      </c>
      <c r="B346" s="16" t="s">
        <v>1038</v>
      </c>
      <c r="C346" s="168" t="s">
        <v>1039</v>
      </c>
      <c r="D346" s="208">
        <v>1702.33</v>
      </c>
      <c r="E346" s="8"/>
    </row>
    <row r="347" spans="1:5" ht="15" customHeight="1" x14ac:dyDescent="0.2">
      <c r="A347" s="167">
        <v>346</v>
      </c>
      <c r="B347" s="16" t="s">
        <v>1040</v>
      </c>
      <c r="C347" s="168" t="s">
        <v>1041</v>
      </c>
      <c r="D347" s="193">
        <v>1084</v>
      </c>
      <c r="E347" s="8"/>
    </row>
    <row r="348" spans="1:5" ht="15" customHeight="1" x14ac:dyDescent="0.2">
      <c r="A348" s="167">
        <v>347</v>
      </c>
      <c r="B348" s="16" t="s">
        <v>1042</v>
      </c>
      <c r="C348" s="168" t="s">
        <v>1043</v>
      </c>
      <c r="D348" s="196">
        <v>1155.33</v>
      </c>
      <c r="E348" s="8"/>
    </row>
    <row r="349" spans="1:5" ht="15" customHeight="1" x14ac:dyDescent="0.2">
      <c r="A349" s="167">
        <v>348</v>
      </c>
      <c r="B349" s="16" t="s">
        <v>1044</v>
      </c>
      <c r="C349" s="168" t="s">
        <v>1045</v>
      </c>
      <c r="D349" s="194">
        <v>1030</v>
      </c>
      <c r="E349" s="8"/>
    </row>
    <row r="350" spans="1:5" ht="15" customHeight="1" x14ac:dyDescent="0.2">
      <c r="A350" s="167">
        <v>349</v>
      </c>
      <c r="B350" s="16" t="s">
        <v>1046</v>
      </c>
      <c r="C350" s="168" t="s">
        <v>1047</v>
      </c>
      <c r="D350" s="176">
        <v>1468.67</v>
      </c>
      <c r="E350" s="8"/>
    </row>
    <row r="351" spans="1:5" ht="15" customHeight="1" x14ac:dyDescent="0.2">
      <c r="A351" s="167">
        <v>350</v>
      </c>
      <c r="B351" s="16" t="s">
        <v>1048</v>
      </c>
      <c r="C351" s="168" t="s">
        <v>1049</v>
      </c>
      <c r="D351" s="51">
        <v>1180.33</v>
      </c>
      <c r="E351" s="8"/>
    </row>
    <row r="352" spans="1:5" ht="15" customHeight="1" x14ac:dyDescent="0.2">
      <c r="A352" s="167">
        <v>351</v>
      </c>
      <c r="B352" s="16" t="s">
        <v>1050</v>
      </c>
      <c r="C352" s="168" t="s">
        <v>1051</v>
      </c>
      <c r="D352" s="51">
        <v>1181.33</v>
      </c>
      <c r="E352" s="8"/>
    </row>
    <row r="353" spans="1:5" ht="15" customHeight="1" x14ac:dyDescent="0.2">
      <c r="A353" s="167">
        <v>352</v>
      </c>
      <c r="B353" s="16" t="s">
        <v>1052</v>
      </c>
      <c r="C353" s="168" t="s">
        <v>1053</v>
      </c>
      <c r="D353" s="79">
        <v>1235.67</v>
      </c>
      <c r="E353" s="8"/>
    </row>
    <row r="354" spans="1:5" ht="15" customHeight="1" x14ac:dyDescent="0.2">
      <c r="A354" s="167">
        <v>353</v>
      </c>
      <c r="B354" s="16" t="s">
        <v>1054</v>
      </c>
      <c r="C354" s="168" t="s">
        <v>1055</v>
      </c>
      <c r="D354" s="207">
        <v>1601.67</v>
      </c>
      <c r="E354" s="8"/>
    </row>
    <row r="355" spans="1:5" ht="15" customHeight="1" x14ac:dyDescent="0.2">
      <c r="A355" s="167">
        <v>354</v>
      </c>
      <c r="B355" s="16" t="s">
        <v>1056</v>
      </c>
      <c r="C355" s="168" t="s">
        <v>1057</v>
      </c>
      <c r="D355" s="206">
        <v>882</v>
      </c>
      <c r="E355" s="8"/>
    </row>
    <row r="356" spans="1:5" ht="15" customHeight="1" x14ac:dyDescent="0.2">
      <c r="A356" s="167">
        <v>355</v>
      </c>
      <c r="B356" s="16" t="s">
        <v>1058</v>
      </c>
      <c r="C356" s="168" t="s">
        <v>1059</v>
      </c>
      <c r="D356" s="208">
        <v>1664</v>
      </c>
      <c r="E356" s="8"/>
    </row>
    <row r="357" spans="1:5" ht="15" customHeight="1" x14ac:dyDescent="0.2">
      <c r="A357" s="167">
        <v>356</v>
      </c>
      <c r="B357" s="16" t="s">
        <v>1060</v>
      </c>
      <c r="C357" s="168" t="s">
        <v>1061</v>
      </c>
      <c r="D357" s="218">
        <v>1775.5</v>
      </c>
      <c r="E357" s="8"/>
    </row>
    <row r="358" spans="1:5" ht="15" customHeight="1" x14ac:dyDescent="0.2">
      <c r="A358" s="167">
        <v>357</v>
      </c>
      <c r="B358" s="16" t="s">
        <v>1062</v>
      </c>
      <c r="C358" s="168" t="s">
        <v>1063</v>
      </c>
      <c r="D358" s="191">
        <v>5096.5</v>
      </c>
      <c r="E358" s="8"/>
    </row>
    <row r="359" spans="1:5" ht="15" customHeight="1" x14ac:dyDescent="0.2">
      <c r="A359" s="167">
        <v>358</v>
      </c>
      <c r="B359" s="16" t="s">
        <v>1064</v>
      </c>
      <c r="C359" s="168" t="s">
        <v>1065</v>
      </c>
      <c r="D359" s="42">
        <v>1993.67</v>
      </c>
      <c r="E359" s="8"/>
    </row>
    <row r="360" spans="1:5" ht="15" customHeight="1" x14ac:dyDescent="0.2">
      <c r="A360" s="167">
        <v>359</v>
      </c>
      <c r="B360" s="16" t="s">
        <v>1066</v>
      </c>
      <c r="C360" s="168" t="s">
        <v>1067</v>
      </c>
      <c r="D360" s="21">
        <v>1398</v>
      </c>
      <c r="E360" s="8"/>
    </row>
    <row r="361" spans="1:5" ht="15" customHeight="1" x14ac:dyDescent="0.2">
      <c r="A361" s="167">
        <v>360</v>
      </c>
      <c r="B361" s="16" t="s">
        <v>1068</v>
      </c>
      <c r="C361" s="168" t="s">
        <v>1069</v>
      </c>
      <c r="D361" s="73">
        <v>2459</v>
      </c>
      <c r="E361" s="8"/>
    </row>
    <row r="362" spans="1:5" ht="15" customHeight="1" x14ac:dyDescent="0.2">
      <c r="A362" s="167">
        <v>361</v>
      </c>
      <c r="B362" s="16" t="s">
        <v>1070</v>
      </c>
      <c r="C362" s="168" t="s">
        <v>1071</v>
      </c>
      <c r="D362" s="200">
        <v>3564.33</v>
      </c>
      <c r="E362" s="8"/>
    </row>
    <row r="363" spans="1:5" ht="15" customHeight="1" x14ac:dyDescent="0.2">
      <c r="A363" s="167">
        <v>362</v>
      </c>
      <c r="B363" s="16" t="s">
        <v>1072</v>
      </c>
      <c r="C363" s="168" t="s">
        <v>1073</v>
      </c>
      <c r="D363" s="216">
        <v>337.67</v>
      </c>
      <c r="E363" s="8"/>
    </row>
    <row r="364" spans="1:5" ht="15" customHeight="1" x14ac:dyDescent="0.2">
      <c r="A364" s="167">
        <v>363</v>
      </c>
      <c r="B364" s="16" t="s">
        <v>1074</v>
      </c>
      <c r="C364" s="168" t="s">
        <v>1075</v>
      </c>
      <c r="D364" s="24">
        <v>908</v>
      </c>
      <c r="E364" s="8"/>
    </row>
    <row r="365" spans="1:5" ht="15" customHeight="1" x14ac:dyDescent="0.2">
      <c r="A365" s="167">
        <v>364</v>
      </c>
      <c r="B365" s="16" t="s">
        <v>1076</v>
      </c>
      <c r="C365" s="168" t="s">
        <v>1077</v>
      </c>
      <c r="D365" s="79">
        <v>1270.5</v>
      </c>
      <c r="E365" s="8"/>
    </row>
    <row r="366" spans="1:5" ht="15" customHeight="1" x14ac:dyDescent="0.2">
      <c r="A366" s="167">
        <v>365</v>
      </c>
      <c r="B366" s="16" t="s">
        <v>1078</v>
      </c>
      <c r="C366" s="168" t="s">
        <v>1079</v>
      </c>
      <c r="D366" s="56">
        <v>928</v>
      </c>
      <c r="E366" s="8"/>
    </row>
    <row r="367" spans="1:5" ht="15" customHeight="1" x14ac:dyDescent="0.2">
      <c r="A367" s="167">
        <v>366</v>
      </c>
      <c r="B367" s="16" t="s">
        <v>1080</v>
      </c>
      <c r="C367" s="168" t="s">
        <v>1081</v>
      </c>
      <c r="D367" s="189">
        <v>2781.67</v>
      </c>
      <c r="E367" s="8"/>
    </row>
    <row r="368" spans="1:5" ht="15" customHeight="1" x14ac:dyDescent="0.2">
      <c r="A368" s="167">
        <v>367</v>
      </c>
      <c r="B368" s="16" t="s">
        <v>1082</v>
      </c>
      <c r="C368" s="168" t="s">
        <v>1083</v>
      </c>
      <c r="D368" s="188">
        <v>818</v>
      </c>
      <c r="E368" s="8"/>
    </row>
    <row r="369" spans="1:5" ht="15" customHeight="1" x14ac:dyDescent="0.2">
      <c r="A369" s="167">
        <v>368</v>
      </c>
      <c r="B369" s="16" t="s">
        <v>1084</v>
      </c>
      <c r="C369" s="168" t="s">
        <v>1085</v>
      </c>
      <c r="D369" s="67">
        <v>1534.67</v>
      </c>
      <c r="E369" s="8"/>
    </row>
    <row r="370" spans="1:5" ht="15" customHeight="1" x14ac:dyDescent="0.2">
      <c r="A370" s="167">
        <v>369</v>
      </c>
      <c r="B370" s="16" t="s">
        <v>1086</v>
      </c>
      <c r="C370" s="168" t="s">
        <v>1087</v>
      </c>
      <c r="D370" s="225">
        <v>1059</v>
      </c>
      <c r="E370" s="8"/>
    </row>
    <row r="371" spans="1:5" ht="15" customHeight="1" x14ac:dyDescent="0.2">
      <c r="A371" s="167">
        <v>370</v>
      </c>
      <c r="B371" s="16" t="s">
        <v>1088</v>
      </c>
      <c r="C371" s="168" t="s">
        <v>1089</v>
      </c>
      <c r="D371" s="212">
        <v>390.5</v>
      </c>
      <c r="E371" s="8"/>
    </row>
    <row r="372" spans="1:5" ht="15" customHeight="1" x14ac:dyDescent="0.2">
      <c r="A372" s="167">
        <v>371</v>
      </c>
      <c r="B372" s="16" t="s">
        <v>1090</v>
      </c>
      <c r="C372" s="168" t="s">
        <v>1091</v>
      </c>
      <c r="D372" s="207">
        <v>1614.67</v>
      </c>
      <c r="E372" s="8"/>
    </row>
    <row r="373" spans="1:5" ht="15" customHeight="1" x14ac:dyDescent="0.2">
      <c r="A373" s="167">
        <v>372</v>
      </c>
      <c r="B373" s="16" t="s">
        <v>1092</v>
      </c>
      <c r="C373" s="168" t="s">
        <v>1093</v>
      </c>
      <c r="D373" s="190">
        <v>605.66999999999996</v>
      </c>
      <c r="E373" s="8"/>
    </row>
    <row r="374" spans="1:5" ht="15" customHeight="1" x14ac:dyDescent="0.2">
      <c r="A374" s="167">
        <v>373</v>
      </c>
      <c r="B374" s="16" t="s">
        <v>1094</v>
      </c>
      <c r="C374" s="168" t="s">
        <v>1095</v>
      </c>
      <c r="D374" s="73">
        <v>2518.5</v>
      </c>
      <c r="E374" s="8"/>
    </row>
    <row r="375" spans="1:5" ht="15" customHeight="1" x14ac:dyDescent="0.2">
      <c r="A375" s="167">
        <v>374</v>
      </c>
      <c r="B375" s="16" t="s">
        <v>1096</v>
      </c>
      <c r="C375" s="168" t="s">
        <v>1097</v>
      </c>
      <c r="D375" s="217">
        <v>1854.33</v>
      </c>
      <c r="E375" s="8"/>
    </row>
    <row r="376" spans="1:5" ht="15" customHeight="1" x14ac:dyDescent="0.2">
      <c r="A376" s="167">
        <v>375</v>
      </c>
      <c r="B376" s="16" t="s">
        <v>1098</v>
      </c>
      <c r="C376" s="168" t="s">
        <v>1099</v>
      </c>
      <c r="D376" s="42">
        <v>1963.33</v>
      </c>
      <c r="E376" s="8"/>
    </row>
    <row r="377" spans="1:5" ht="15" customHeight="1" x14ac:dyDescent="0.2">
      <c r="A377" s="167">
        <v>376</v>
      </c>
      <c r="B377" s="16" t="s">
        <v>1100</v>
      </c>
      <c r="C377" s="168" t="s">
        <v>1101</v>
      </c>
      <c r="D377" s="42">
        <v>1962.67</v>
      </c>
      <c r="E377" s="8"/>
    </row>
    <row r="378" spans="1:5" ht="15" customHeight="1" x14ac:dyDescent="0.2">
      <c r="A378" s="167">
        <v>377</v>
      </c>
      <c r="B378" s="16" t="s">
        <v>1102</v>
      </c>
      <c r="C378" s="168" t="s">
        <v>1103</v>
      </c>
      <c r="D378" s="194">
        <v>1032.5</v>
      </c>
      <c r="E378" s="8"/>
    </row>
    <row r="379" spans="1:5" ht="15" customHeight="1" x14ac:dyDescent="0.2">
      <c r="A379" s="167">
        <v>378</v>
      </c>
      <c r="B379" s="16" t="s">
        <v>1104</v>
      </c>
      <c r="C379" s="168" t="s">
        <v>1105</v>
      </c>
      <c r="D379" s="204">
        <v>677</v>
      </c>
      <c r="E379" s="8"/>
    </row>
    <row r="380" spans="1:5" ht="15" customHeight="1" x14ac:dyDescent="0.2">
      <c r="A380" s="167">
        <v>379</v>
      </c>
      <c r="B380" s="16" t="s">
        <v>1106</v>
      </c>
      <c r="C380" s="168" t="s">
        <v>1107</v>
      </c>
      <c r="D380" s="73">
        <v>2473.33</v>
      </c>
      <c r="E380" s="8"/>
    </row>
    <row r="381" spans="1:5" ht="15" customHeight="1" x14ac:dyDescent="0.2">
      <c r="A381" s="167">
        <v>380</v>
      </c>
      <c r="B381" s="16" t="s">
        <v>1108</v>
      </c>
      <c r="C381" s="168" t="s">
        <v>1109</v>
      </c>
      <c r="D381" s="42">
        <v>1931</v>
      </c>
      <c r="E381" s="8"/>
    </row>
    <row r="382" spans="1:5" ht="15" customHeight="1" x14ac:dyDescent="0.2">
      <c r="A382" s="167">
        <v>381</v>
      </c>
      <c r="B382" s="16" t="s">
        <v>1110</v>
      </c>
      <c r="C382" s="168" t="s">
        <v>1111</v>
      </c>
      <c r="D382" s="196">
        <v>1121</v>
      </c>
      <c r="E382" s="8"/>
    </row>
    <row r="383" spans="1:5" ht="15" customHeight="1" x14ac:dyDescent="0.2">
      <c r="A383" s="167">
        <v>382</v>
      </c>
      <c r="B383" s="16" t="s">
        <v>1112</v>
      </c>
      <c r="C383" s="168" t="s">
        <v>1113</v>
      </c>
      <c r="D383" s="196">
        <v>1126</v>
      </c>
      <c r="E383" s="8"/>
    </row>
    <row r="384" spans="1:5" ht="15" customHeight="1" x14ac:dyDescent="0.2">
      <c r="A384" s="167">
        <v>383</v>
      </c>
      <c r="B384" s="16" t="s">
        <v>1114</v>
      </c>
      <c r="C384" s="168" t="s">
        <v>1115</v>
      </c>
      <c r="D384" s="192">
        <v>449.33</v>
      </c>
      <c r="E384" s="8"/>
    </row>
    <row r="385" spans="1:5" ht="15" customHeight="1" x14ac:dyDescent="0.2">
      <c r="A385" s="167">
        <v>384</v>
      </c>
      <c r="B385" s="16" t="s">
        <v>1116</v>
      </c>
      <c r="C385" s="168" t="s">
        <v>1117</v>
      </c>
      <c r="D385" s="39">
        <v>313.5</v>
      </c>
      <c r="E385" s="8"/>
    </row>
    <row r="386" spans="1:5" ht="15" customHeight="1" x14ac:dyDescent="0.2">
      <c r="A386" s="167">
        <v>385</v>
      </c>
      <c r="B386" s="16" t="s">
        <v>1118</v>
      </c>
      <c r="C386" s="168" t="s">
        <v>1119</v>
      </c>
      <c r="D386" s="42">
        <v>1932.33</v>
      </c>
      <c r="E386" s="8"/>
    </row>
    <row r="387" spans="1:5" ht="15" customHeight="1" x14ac:dyDescent="0.2">
      <c r="A387" s="167">
        <v>386</v>
      </c>
      <c r="B387" s="16" t="s">
        <v>1120</v>
      </c>
      <c r="C387" s="168" t="s">
        <v>1121</v>
      </c>
      <c r="D387" s="234">
        <v>254.67</v>
      </c>
      <c r="E387" s="8"/>
    </row>
    <row r="388" spans="1:5" ht="15" customHeight="1" x14ac:dyDescent="0.2">
      <c r="A388" s="167">
        <v>387</v>
      </c>
      <c r="B388" s="16" t="s">
        <v>1122</v>
      </c>
      <c r="C388" s="168" t="s">
        <v>1123</v>
      </c>
      <c r="D388" s="227">
        <v>460.5</v>
      </c>
      <c r="E388" s="8"/>
    </row>
    <row r="389" spans="1:5" ht="15" customHeight="1" x14ac:dyDescent="0.2">
      <c r="A389" s="167">
        <v>388</v>
      </c>
      <c r="B389" s="16" t="s">
        <v>1124</v>
      </c>
      <c r="C389" s="168" t="s">
        <v>1125</v>
      </c>
      <c r="D389" s="171">
        <v>970.67</v>
      </c>
      <c r="E389" s="8"/>
    </row>
    <row r="390" spans="1:5" ht="15" customHeight="1" x14ac:dyDescent="0.2">
      <c r="A390" s="167">
        <v>389</v>
      </c>
      <c r="B390" s="16" t="s">
        <v>1126</v>
      </c>
      <c r="C390" s="168" t="s">
        <v>1127</v>
      </c>
      <c r="D390" s="235">
        <v>289.33</v>
      </c>
      <c r="E390" s="8"/>
    </row>
    <row r="391" spans="1:5" ht="15" customHeight="1" x14ac:dyDescent="0.2">
      <c r="A391" s="167">
        <v>390</v>
      </c>
      <c r="B391" s="16" t="s">
        <v>1128</v>
      </c>
      <c r="C391" s="168" t="s">
        <v>1129</v>
      </c>
      <c r="D391" s="179">
        <v>516</v>
      </c>
      <c r="E391" s="8"/>
    </row>
    <row r="392" spans="1:5" ht="15" customHeight="1" x14ac:dyDescent="0.2">
      <c r="A392" s="167">
        <v>391</v>
      </c>
      <c r="B392" s="16" t="s">
        <v>1130</v>
      </c>
      <c r="C392" s="168" t="s">
        <v>1131</v>
      </c>
      <c r="D392" s="213">
        <v>229.33</v>
      </c>
      <c r="E392" s="8"/>
    </row>
    <row r="393" spans="1:5" ht="15" customHeight="1" x14ac:dyDescent="0.2">
      <c r="A393" s="167">
        <v>392</v>
      </c>
      <c r="B393" s="16" t="s">
        <v>1132</v>
      </c>
      <c r="C393" s="168" t="s">
        <v>1133</v>
      </c>
      <c r="D393" s="177">
        <v>567.66999999999996</v>
      </c>
      <c r="E393" s="8"/>
    </row>
    <row r="394" spans="1:5" ht="15" customHeight="1" x14ac:dyDescent="0.2">
      <c r="A394" s="167">
        <v>393</v>
      </c>
      <c r="B394" s="16" t="s">
        <v>1134</v>
      </c>
      <c r="C394" s="168" t="s">
        <v>1135</v>
      </c>
      <c r="D394" s="225">
        <v>1057.5</v>
      </c>
      <c r="E394" s="8"/>
    </row>
    <row r="395" spans="1:5" ht="15" customHeight="1" x14ac:dyDescent="0.2">
      <c r="A395" s="167">
        <v>394</v>
      </c>
      <c r="B395" s="16" t="s">
        <v>1136</v>
      </c>
      <c r="C395" s="168" t="s">
        <v>1137</v>
      </c>
      <c r="D395" s="37">
        <v>730.5</v>
      </c>
      <c r="E395" s="8"/>
    </row>
    <row r="396" spans="1:5" ht="15" customHeight="1" x14ac:dyDescent="0.2">
      <c r="A396" s="167">
        <v>395</v>
      </c>
      <c r="B396" s="16" t="s">
        <v>1138</v>
      </c>
      <c r="C396" s="168" t="s">
        <v>1139</v>
      </c>
      <c r="D396" s="216">
        <v>340.5</v>
      </c>
      <c r="E396" s="8"/>
    </row>
    <row r="397" spans="1:5" ht="15" customHeight="1" x14ac:dyDescent="0.2">
      <c r="A397" s="167">
        <v>396</v>
      </c>
      <c r="B397" s="16" t="s">
        <v>1140</v>
      </c>
      <c r="C397" s="168" t="s">
        <v>1141</v>
      </c>
      <c r="D397" s="216">
        <v>327.67</v>
      </c>
      <c r="E397" s="8"/>
    </row>
    <row r="398" spans="1:5" ht="15" customHeight="1" x14ac:dyDescent="0.2">
      <c r="A398" s="167">
        <v>397</v>
      </c>
      <c r="B398" s="16" t="s">
        <v>1142</v>
      </c>
      <c r="C398" s="168" t="s">
        <v>1143</v>
      </c>
      <c r="D398" s="229">
        <v>641.33000000000004</v>
      </c>
      <c r="E398" s="8"/>
    </row>
    <row r="399" spans="1:5" ht="15" customHeight="1" x14ac:dyDescent="0.2">
      <c r="A399" s="167">
        <v>398</v>
      </c>
      <c r="B399" s="16" t="s">
        <v>1144</v>
      </c>
      <c r="C399" s="168" t="s">
        <v>1145</v>
      </c>
      <c r="D399" s="177">
        <v>582.5</v>
      </c>
      <c r="E399" s="8"/>
    </row>
    <row r="400" spans="1:5" ht="15" customHeight="1" x14ac:dyDescent="0.2">
      <c r="A400" s="182">
        <v>399</v>
      </c>
      <c r="B400" s="85" t="s">
        <v>1146</v>
      </c>
      <c r="C400" s="183" t="s">
        <v>1147</v>
      </c>
      <c r="D400" s="236">
        <v>3045.67</v>
      </c>
      <c r="E400" s="8"/>
    </row>
    <row r="401" spans="1:5" ht="15" customHeight="1" x14ac:dyDescent="0.2">
      <c r="A401" s="167">
        <v>400</v>
      </c>
      <c r="B401" s="16" t="s">
        <v>1148</v>
      </c>
      <c r="C401" s="168" t="s">
        <v>1149</v>
      </c>
      <c r="D401" s="181">
        <v>653.66999999999996</v>
      </c>
      <c r="E401" s="8"/>
    </row>
    <row r="402" spans="1:5" ht="15" customHeight="1" x14ac:dyDescent="0.2">
      <c r="A402" s="167">
        <v>401</v>
      </c>
      <c r="B402" s="16" t="s">
        <v>1150</v>
      </c>
      <c r="C402" s="168" t="s">
        <v>1151</v>
      </c>
      <c r="D402" s="178">
        <v>704</v>
      </c>
      <c r="E402" s="8"/>
    </row>
    <row r="403" spans="1:5" ht="15" customHeight="1" x14ac:dyDescent="0.2">
      <c r="A403" s="167">
        <v>402</v>
      </c>
      <c r="B403" s="16" t="s">
        <v>1152</v>
      </c>
      <c r="C403" s="168" t="s">
        <v>1153</v>
      </c>
      <c r="D403" s="177">
        <v>584.5</v>
      </c>
      <c r="E403" s="8"/>
    </row>
    <row r="404" spans="1:5" ht="15" customHeight="1" x14ac:dyDescent="0.2">
      <c r="A404" s="167">
        <v>403</v>
      </c>
      <c r="B404" s="16" t="s">
        <v>1154</v>
      </c>
      <c r="C404" s="168" t="s">
        <v>1155</v>
      </c>
      <c r="D404" s="204">
        <v>685.33</v>
      </c>
      <c r="E404" s="8"/>
    </row>
    <row r="405" spans="1:5" ht="15" customHeight="1" x14ac:dyDescent="0.2">
      <c r="A405" s="167">
        <v>404</v>
      </c>
      <c r="B405" s="16" t="s">
        <v>1156</v>
      </c>
      <c r="C405" s="168" t="s">
        <v>1157</v>
      </c>
      <c r="D405" s="206">
        <v>882</v>
      </c>
      <c r="E405" s="8"/>
    </row>
    <row r="406" spans="1:5" ht="15" customHeight="1" x14ac:dyDescent="0.2">
      <c r="A406" s="167">
        <v>405</v>
      </c>
      <c r="B406" s="16" t="s">
        <v>1158</v>
      </c>
      <c r="C406" s="168" t="s">
        <v>1159</v>
      </c>
      <c r="D406" s="175">
        <v>777.67</v>
      </c>
      <c r="E406" s="8"/>
    </row>
    <row r="407" spans="1:5" ht="15" customHeight="1" x14ac:dyDescent="0.2">
      <c r="A407" s="167">
        <v>406</v>
      </c>
      <c r="B407" s="16" t="s">
        <v>1160</v>
      </c>
      <c r="C407" s="168" t="s">
        <v>1161</v>
      </c>
      <c r="D407" s="185">
        <v>564</v>
      </c>
      <c r="E407" s="8"/>
    </row>
    <row r="408" spans="1:5" ht="15" customHeight="1" x14ac:dyDescent="0.2">
      <c r="A408" s="167">
        <v>407</v>
      </c>
      <c r="B408" s="16" t="s">
        <v>1162</v>
      </c>
      <c r="C408" s="168" t="s">
        <v>1163</v>
      </c>
      <c r="D408" s="190">
        <v>606.66999999999996</v>
      </c>
      <c r="E408" s="8"/>
    </row>
    <row r="409" spans="1:5" ht="15" customHeight="1" x14ac:dyDescent="0.2">
      <c r="A409" s="167">
        <v>408</v>
      </c>
      <c r="B409" s="16" t="s">
        <v>1164</v>
      </c>
      <c r="C409" s="168" t="s">
        <v>1165</v>
      </c>
      <c r="D409" s="237">
        <v>364</v>
      </c>
      <c r="E409" s="8"/>
    </row>
    <row r="410" spans="1:5" ht="15" customHeight="1" x14ac:dyDescent="0.2">
      <c r="A410" s="167">
        <v>409</v>
      </c>
      <c r="B410" s="16" t="s">
        <v>1166</v>
      </c>
      <c r="C410" s="168" t="s">
        <v>1167</v>
      </c>
      <c r="D410" s="206">
        <v>893.67</v>
      </c>
      <c r="E410" s="8"/>
    </row>
    <row r="411" spans="1:5" ht="15" customHeight="1" x14ac:dyDescent="0.2">
      <c r="A411" s="167">
        <v>410</v>
      </c>
      <c r="B411" s="16" t="s">
        <v>1168</v>
      </c>
      <c r="C411" s="168" t="s">
        <v>1169</v>
      </c>
      <c r="D411" s="187">
        <v>423</v>
      </c>
      <c r="E411" s="8"/>
    </row>
    <row r="412" spans="1:5" ht="15" customHeight="1" x14ac:dyDescent="0.2">
      <c r="A412" s="167">
        <v>411</v>
      </c>
      <c r="B412" s="16" t="s">
        <v>1170</v>
      </c>
      <c r="C412" s="168" t="s">
        <v>1171</v>
      </c>
      <c r="D412" s="187">
        <v>434.33</v>
      </c>
      <c r="E412" s="8"/>
    </row>
    <row r="413" spans="1:5" ht="15" customHeight="1" x14ac:dyDescent="0.2">
      <c r="A413" s="167">
        <v>412</v>
      </c>
      <c r="B413" s="16" t="s">
        <v>1172</v>
      </c>
      <c r="C413" s="168" t="s">
        <v>1173</v>
      </c>
      <c r="D413" s="227">
        <v>453.67</v>
      </c>
      <c r="E413" s="8"/>
    </row>
    <row r="414" spans="1:5" ht="15" customHeight="1" x14ac:dyDescent="0.2">
      <c r="A414" s="167">
        <v>413</v>
      </c>
      <c r="B414" s="16" t="s">
        <v>1174</v>
      </c>
      <c r="C414" s="168" t="s">
        <v>1175</v>
      </c>
      <c r="D414" s="175">
        <v>803</v>
      </c>
      <c r="E414" s="8"/>
    </row>
    <row r="415" spans="1:5" ht="15" customHeight="1" x14ac:dyDescent="0.2">
      <c r="A415" s="167">
        <v>414</v>
      </c>
      <c r="B415" s="16" t="s">
        <v>1176</v>
      </c>
      <c r="C415" s="168" t="s">
        <v>1177</v>
      </c>
      <c r="D415" s="178">
        <v>699</v>
      </c>
      <c r="E415" s="8"/>
    </row>
    <row r="416" spans="1:5" ht="15" customHeight="1" x14ac:dyDescent="0.2">
      <c r="A416" s="167">
        <v>415</v>
      </c>
      <c r="B416" s="16" t="s">
        <v>1178</v>
      </c>
      <c r="C416" s="168" t="s">
        <v>1179</v>
      </c>
      <c r="D416" s="54">
        <v>867.33</v>
      </c>
      <c r="E416" s="8"/>
    </row>
    <row r="417" spans="1:5" ht="15" customHeight="1" x14ac:dyDescent="0.2">
      <c r="A417" s="167">
        <v>416</v>
      </c>
      <c r="B417" s="16" t="s">
        <v>1180</v>
      </c>
      <c r="C417" s="168" t="s">
        <v>1181</v>
      </c>
      <c r="D417" s="211">
        <v>355.33</v>
      </c>
      <c r="E417" s="8"/>
    </row>
    <row r="418" spans="1:5" ht="15" customHeight="1" x14ac:dyDescent="0.2">
      <c r="A418" s="182">
        <v>417</v>
      </c>
      <c r="B418" s="85" t="s">
        <v>1182</v>
      </c>
      <c r="C418" s="183" t="s">
        <v>1183</v>
      </c>
      <c r="D418" s="238">
        <v>352.5</v>
      </c>
      <c r="E418" s="8"/>
    </row>
    <row r="419" spans="1:5" ht="15" customHeight="1" x14ac:dyDescent="0.2">
      <c r="A419" s="239">
        <v>418</v>
      </c>
      <c r="B419" s="240" t="s">
        <v>1184</v>
      </c>
      <c r="C419" s="241" t="s">
        <v>1185</v>
      </c>
      <c r="D419" s="242">
        <v>1181.67</v>
      </c>
      <c r="E419" s="8"/>
    </row>
    <row r="420" spans="1:5" ht="15" customHeight="1" x14ac:dyDescent="0.2">
      <c r="A420" s="239">
        <v>419</v>
      </c>
      <c r="B420" s="240" t="s">
        <v>1186</v>
      </c>
      <c r="C420" s="241" t="s">
        <v>1187</v>
      </c>
      <c r="D420" s="243">
        <v>2145.67</v>
      </c>
      <c r="E420" s="8"/>
    </row>
    <row r="421" spans="1:5" ht="15" customHeight="1" x14ac:dyDescent="0.2">
      <c r="A421" s="239">
        <v>420</v>
      </c>
      <c r="B421" s="240" t="s">
        <v>1188</v>
      </c>
      <c r="C421" s="241" t="s">
        <v>1189</v>
      </c>
      <c r="D421" s="244">
        <v>1486.5</v>
      </c>
      <c r="E421" s="8"/>
    </row>
    <row r="422" spans="1:5" ht="15" customHeight="1" x14ac:dyDescent="0.2">
      <c r="A422" s="239">
        <v>421</v>
      </c>
      <c r="B422" s="240" t="s">
        <v>1190</v>
      </c>
      <c r="C422" s="241" t="s">
        <v>1191</v>
      </c>
      <c r="D422" s="245">
        <v>1903</v>
      </c>
      <c r="E422" s="8"/>
    </row>
    <row r="423" spans="1:5" ht="15" customHeight="1" x14ac:dyDescent="0.2">
      <c r="A423" s="239">
        <v>422</v>
      </c>
      <c r="B423" s="240" t="s">
        <v>1192</v>
      </c>
      <c r="C423" s="241" t="s">
        <v>1193</v>
      </c>
      <c r="D423" s="246">
        <v>3620.33</v>
      </c>
      <c r="E423" s="8"/>
    </row>
    <row r="424" spans="1:5" ht="15" customHeight="1" x14ac:dyDescent="0.2">
      <c r="A424" s="239">
        <v>423</v>
      </c>
      <c r="B424" s="240" t="s">
        <v>1194</v>
      </c>
      <c r="C424" s="241" t="s">
        <v>1195</v>
      </c>
      <c r="D424" s="247">
        <v>1669.5</v>
      </c>
      <c r="E424" s="8"/>
    </row>
    <row r="425" spans="1:5" ht="15" customHeight="1" x14ac:dyDescent="0.2">
      <c r="A425" s="239">
        <v>424</v>
      </c>
      <c r="B425" s="240" t="s">
        <v>1196</v>
      </c>
      <c r="C425" s="241" t="s">
        <v>1197</v>
      </c>
      <c r="D425" s="248">
        <v>2242</v>
      </c>
      <c r="E425" s="8"/>
    </row>
    <row r="426" spans="1:5" ht="15" customHeight="1" x14ac:dyDescent="0.2">
      <c r="A426" s="239">
        <v>425</v>
      </c>
      <c r="B426" s="240" t="s">
        <v>1198</v>
      </c>
      <c r="C426" s="241" t="s">
        <v>1199</v>
      </c>
      <c r="D426" s="249">
        <v>1624.33</v>
      </c>
      <c r="E426" s="8"/>
    </row>
    <row r="427" spans="1:5" ht="15" customHeight="1" x14ac:dyDescent="0.2">
      <c r="A427" s="239">
        <v>426</v>
      </c>
      <c r="B427" s="240" t="s">
        <v>1200</v>
      </c>
      <c r="C427" s="241" t="s">
        <v>1201</v>
      </c>
      <c r="D427" s="243">
        <v>2117.33</v>
      </c>
      <c r="E427" s="8"/>
    </row>
    <row r="428" spans="1:5" ht="15" customHeight="1" x14ac:dyDescent="0.2">
      <c r="A428" s="239">
        <v>427</v>
      </c>
      <c r="B428" s="240" t="s">
        <v>1202</v>
      </c>
      <c r="C428" s="241" t="s">
        <v>1203</v>
      </c>
      <c r="D428" s="250">
        <v>1026</v>
      </c>
      <c r="E428" s="8"/>
    </row>
    <row r="429" spans="1:5" ht="15" customHeight="1" x14ac:dyDescent="0.2">
      <c r="A429" s="239">
        <v>428</v>
      </c>
      <c r="B429" s="240" t="s">
        <v>1204</v>
      </c>
      <c r="C429" s="241" t="s">
        <v>1205</v>
      </c>
      <c r="D429" s="251">
        <v>1359.67</v>
      </c>
      <c r="E429" s="8"/>
    </row>
    <row r="430" spans="1:5" ht="15" customHeight="1" x14ac:dyDescent="0.2">
      <c r="A430" s="239">
        <v>429</v>
      </c>
      <c r="B430" s="240" t="s">
        <v>1206</v>
      </c>
      <c r="C430" s="241" t="s">
        <v>1207</v>
      </c>
      <c r="D430" s="252">
        <v>1293.67</v>
      </c>
      <c r="E430" s="8"/>
    </row>
    <row r="431" spans="1:5" ht="15" customHeight="1" x14ac:dyDescent="0.2">
      <c r="A431" s="239">
        <v>430</v>
      </c>
      <c r="B431" s="240" t="s">
        <v>1208</v>
      </c>
      <c r="C431" s="241" t="s">
        <v>1209</v>
      </c>
      <c r="D431" s="244">
        <v>1514</v>
      </c>
      <c r="E431" s="8"/>
    </row>
    <row r="432" spans="1:5" ht="15" customHeight="1" x14ac:dyDescent="0.2">
      <c r="A432" s="239">
        <v>431</v>
      </c>
      <c r="B432" s="240" t="s">
        <v>1210</v>
      </c>
      <c r="C432" s="241" t="s">
        <v>1211</v>
      </c>
      <c r="D432" s="253">
        <v>837</v>
      </c>
      <c r="E432" s="8"/>
    </row>
    <row r="433" spans="1:5" ht="15" customHeight="1" x14ac:dyDescent="0.2">
      <c r="A433" s="239">
        <v>432</v>
      </c>
      <c r="B433" s="240" t="s">
        <v>1212</v>
      </c>
      <c r="C433" s="241" t="s">
        <v>1213</v>
      </c>
      <c r="D433" s="254">
        <v>1794.67</v>
      </c>
      <c r="E433" s="8"/>
    </row>
    <row r="434" spans="1:5" ht="15" customHeight="1" x14ac:dyDescent="0.2">
      <c r="A434" s="239">
        <v>433</v>
      </c>
      <c r="B434" s="240" t="s">
        <v>1214</v>
      </c>
      <c r="C434" s="241" t="s">
        <v>1215</v>
      </c>
      <c r="D434" s="247">
        <v>1697.67</v>
      </c>
      <c r="E434" s="8"/>
    </row>
    <row r="435" spans="1:5" ht="15" customHeight="1" x14ac:dyDescent="0.2">
      <c r="A435" s="239">
        <v>434</v>
      </c>
      <c r="B435" s="240" t="s">
        <v>1216</v>
      </c>
      <c r="C435" s="241" t="s">
        <v>1217</v>
      </c>
      <c r="D435" s="245">
        <v>1938.5</v>
      </c>
      <c r="E435" s="8"/>
    </row>
    <row r="436" spans="1:5" ht="15" customHeight="1" x14ac:dyDescent="0.2">
      <c r="A436" s="239">
        <v>435</v>
      </c>
      <c r="B436" s="240" t="s">
        <v>1218</v>
      </c>
      <c r="C436" s="241" t="s">
        <v>1219</v>
      </c>
      <c r="D436" s="255">
        <v>1014</v>
      </c>
      <c r="E436" s="8"/>
    </row>
    <row r="437" spans="1:5" ht="15" customHeight="1" x14ac:dyDescent="0.2">
      <c r="A437" s="239">
        <v>436</v>
      </c>
      <c r="B437" s="240" t="s">
        <v>1220</v>
      </c>
      <c r="C437" s="241" t="s">
        <v>1221</v>
      </c>
      <c r="D437" s="256">
        <v>1275</v>
      </c>
      <c r="E437" s="8"/>
    </row>
    <row r="438" spans="1:5" ht="15" customHeight="1" x14ac:dyDescent="0.2">
      <c r="A438" s="239">
        <v>437</v>
      </c>
      <c r="B438" s="240" t="s">
        <v>1222</v>
      </c>
      <c r="C438" s="241" t="s">
        <v>1223</v>
      </c>
      <c r="D438" s="257">
        <v>684.5</v>
      </c>
      <c r="E438" s="8"/>
    </row>
    <row r="439" spans="1:5" ht="15" customHeight="1" x14ac:dyDescent="0.2">
      <c r="A439" s="239">
        <v>438</v>
      </c>
      <c r="B439" s="240" t="s">
        <v>1224</v>
      </c>
      <c r="C439" s="241" t="s">
        <v>1225</v>
      </c>
      <c r="D439" s="258">
        <v>586</v>
      </c>
      <c r="E439" s="8"/>
    </row>
    <row r="440" spans="1:5" ht="15" customHeight="1" x14ac:dyDescent="0.2">
      <c r="A440" s="239">
        <v>439</v>
      </c>
      <c r="B440" s="240" t="s">
        <v>1226</v>
      </c>
      <c r="C440" s="241" t="s">
        <v>1227</v>
      </c>
      <c r="D440" s="259">
        <v>2656.33</v>
      </c>
      <c r="E440" s="8"/>
    </row>
    <row r="441" spans="1:5" ht="15" customHeight="1" x14ac:dyDescent="0.2">
      <c r="A441" s="239">
        <v>440</v>
      </c>
      <c r="B441" s="240" t="s">
        <v>1228</v>
      </c>
      <c r="C441" s="241" t="s">
        <v>1229</v>
      </c>
      <c r="D441" s="252">
        <v>1294</v>
      </c>
      <c r="E441" s="8"/>
    </row>
    <row r="442" spans="1:5" ht="15" customHeight="1" x14ac:dyDescent="0.2">
      <c r="A442" s="239">
        <v>441</v>
      </c>
      <c r="B442" s="240" t="s">
        <v>1230</v>
      </c>
      <c r="C442" s="241" t="s">
        <v>1231</v>
      </c>
      <c r="D442" s="260">
        <v>778.5</v>
      </c>
      <c r="E442" s="8"/>
    </row>
    <row r="443" spans="1:5" ht="15" customHeight="1" x14ac:dyDescent="0.2">
      <c r="A443" s="239">
        <v>442</v>
      </c>
      <c r="B443" s="240" t="s">
        <v>1232</v>
      </c>
      <c r="C443" s="241" t="s">
        <v>1233</v>
      </c>
      <c r="D443" s="261">
        <v>1025.33</v>
      </c>
      <c r="E443" s="8"/>
    </row>
    <row r="444" spans="1:5" ht="15" customHeight="1" x14ac:dyDescent="0.2">
      <c r="A444" s="239">
        <v>443</v>
      </c>
      <c r="B444" s="240" t="s">
        <v>1234</v>
      </c>
      <c r="C444" s="241" t="s">
        <v>1235</v>
      </c>
      <c r="D444" s="262">
        <v>1426</v>
      </c>
      <c r="E444" s="8"/>
    </row>
    <row r="445" spans="1:5" ht="15" customHeight="1" x14ac:dyDescent="0.2">
      <c r="A445" s="239">
        <v>444</v>
      </c>
      <c r="B445" s="240" t="s">
        <v>1236</v>
      </c>
      <c r="C445" s="241" t="s">
        <v>1237</v>
      </c>
      <c r="D445" s="262">
        <v>1413</v>
      </c>
      <c r="E445" s="8"/>
    </row>
    <row r="446" spans="1:5" ht="15" customHeight="1" x14ac:dyDescent="0.2">
      <c r="A446" s="239">
        <v>445</v>
      </c>
      <c r="B446" s="240" t="s">
        <v>1238</v>
      </c>
      <c r="C446" s="241" t="s">
        <v>1239</v>
      </c>
      <c r="D446" s="255">
        <v>1000</v>
      </c>
      <c r="E446" s="8"/>
    </row>
    <row r="447" spans="1:5" ht="15" customHeight="1" x14ac:dyDescent="0.2">
      <c r="A447" s="239">
        <v>446</v>
      </c>
      <c r="B447" s="240" t="s">
        <v>1240</v>
      </c>
      <c r="C447" s="241" t="s">
        <v>1241</v>
      </c>
      <c r="D447" s="248">
        <v>2185</v>
      </c>
      <c r="E447" s="8"/>
    </row>
    <row r="448" spans="1:5" ht="15" customHeight="1" x14ac:dyDescent="0.2">
      <c r="A448" s="239">
        <v>447</v>
      </c>
      <c r="B448" s="240" t="s">
        <v>1242</v>
      </c>
      <c r="C448" s="241" t="s">
        <v>1243</v>
      </c>
      <c r="D448" s="263">
        <v>4889.33</v>
      </c>
      <c r="E448" s="8"/>
    </row>
    <row r="449" spans="1:5" ht="15" customHeight="1" x14ac:dyDescent="0.2">
      <c r="A449" s="239">
        <v>448</v>
      </c>
      <c r="B449" s="240" t="s">
        <v>43</v>
      </c>
      <c r="C449" s="241" t="s">
        <v>1244</v>
      </c>
      <c r="D449" s="264">
        <v>14410</v>
      </c>
      <c r="E449" s="8"/>
    </row>
    <row r="450" spans="1:5" ht="15" customHeight="1" x14ac:dyDescent="0.2">
      <c r="A450" s="239">
        <v>449</v>
      </c>
      <c r="B450" s="240" t="s">
        <v>1245</v>
      </c>
      <c r="C450" s="241" t="s">
        <v>1246</v>
      </c>
      <c r="D450" s="265">
        <v>2506</v>
      </c>
      <c r="E450" s="8"/>
    </row>
    <row r="451" spans="1:5" ht="15" customHeight="1" x14ac:dyDescent="0.2">
      <c r="A451" s="239">
        <v>450</v>
      </c>
      <c r="B451" s="240" t="s">
        <v>1247</v>
      </c>
      <c r="C451" s="241" t="s">
        <v>1248</v>
      </c>
      <c r="D451" s="247">
        <v>1686</v>
      </c>
      <c r="E451" s="8"/>
    </row>
    <row r="452" spans="1:5" ht="15" customHeight="1" x14ac:dyDescent="0.2">
      <c r="A452" s="239">
        <v>451</v>
      </c>
      <c r="B452" s="240" t="s">
        <v>1249</v>
      </c>
      <c r="C452" s="241" t="s">
        <v>1250</v>
      </c>
      <c r="D452" s="259">
        <v>2567</v>
      </c>
      <c r="E452" s="8"/>
    </row>
    <row r="453" spans="1:5" ht="15" customHeight="1" x14ac:dyDescent="0.2">
      <c r="A453" s="239">
        <v>452</v>
      </c>
      <c r="B453" s="240" t="s">
        <v>1251</v>
      </c>
      <c r="C453" s="241" t="s">
        <v>1252</v>
      </c>
      <c r="D453" s="258">
        <v>574.33000000000004</v>
      </c>
      <c r="E453" s="8"/>
    </row>
    <row r="454" spans="1:5" ht="15" customHeight="1" x14ac:dyDescent="0.2">
      <c r="A454" s="239">
        <v>453</v>
      </c>
      <c r="B454" s="240" t="s">
        <v>1253</v>
      </c>
      <c r="C454" s="241" t="s">
        <v>1254</v>
      </c>
      <c r="D454" s="266">
        <v>899.67</v>
      </c>
      <c r="E454" s="8"/>
    </row>
    <row r="455" spans="1:5" ht="15" customHeight="1" x14ac:dyDescent="0.2">
      <c r="A455" s="239">
        <v>454</v>
      </c>
      <c r="B455" s="240" t="s">
        <v>1255</v>
      </c>
      <c r="C455" s="241" t="s">
        <v>1256</v>
      </c>
      <c r="D455" s="252">
        <v>1293.5</v>
      </c>
      <c r="E455" s="8"/>
    </row>
    <row r="456" spans="1:5" ht="15" customHeight="1" x14ac:dyDescent="0.2">
      <c r="A456" s="239">
        <v>455</v>
      </c>
      <c r="B456" s="240" t="s">
        <v>1257</v>
      </c>
      <c r="C456" s="241" t="s">
        <v>1258</v>
      </c>
      <c r="D456" s="245">
        <v>1989</v>
      </c>
      <c r="E456" s="8"/>
    </row>
    <row r="457" spans="1:5" ht="15" customHeight="1" x14ac:dyDescent="0.2">
      <c r="A457" s="239">
        <v>456</v>
      </c>
      <c r="B457" s="240" t="s">
        <v>1259</v>
      </c>
      <c r="C457" s="241" t="s">
        <v>1260</v>
      </c>
      <c r="D457" s="242">
        <v>1229.33</v>
      </c>
      <c r="E457" s="8"/>
    </row>
    <row r="458" spans="1:5" ht="15" customHeight="1" x14ac:dyDescent="0.2">
      <c r="A458" s="239">
        <v>457</v>
      </c>
      <c r="B458" s="240" t="s">
        <v>1261</v>
      </c>
      <c r="C458" s="241" t="s">
        <v>1262</v>
      </c>
      <c r="D458" s="246">
        <v>3746.67</v>
      </c>
      <c r="E458" s="8"/>
    </row>
    <row r="459" spans="1:5" ht="15" customHeight="1" x14ac:dyDescent="0.2">
      <c r="A459" s="239">
        <v>458</v>
      </c>
      <c r="B459" s="240" t="s">
        <v>1263</v>
      </c>
      <c r="C459" s="241" t="s">
        <v>1264</v>
      </c>
      <c r="D459" s="252">
        <v>1309.33</v>
      </c>
      <c r="E459" s="8"/>
    </row>
    <row r="460" spans="1:5" ht="15" customHeight="1" x14ac:dyDescent="0.2">
      <c r="A460" s="239">
        <v>459</v>
      </c>
      <c r="B460" s="240" t="s">
        <v>1265</v>
      </c>
      <c r="C460" s="241" t="s">
        <v>1266</v>
      </c>
      <c r="D460" s="251">
        <v>1363.33</v>
      </c>
      <c r="E460" s="8"/>
    </row>
    <row r="461" spans="1:5" ht="15" customHeight="1" x14ac:dyDescent="0.2">
      <c r="A461" s="239">
        <v>460</v>
      </c>
      <c r="B461" s="240" t="s">
        <v>1267</v>
      </c>
      <c r="C461" s="241" t="s">
        <v>1268</v>
      </c>
      <c r="D461" s="245">
        <v>1989.33</v>
      </c>
      <c r="E461" s="8"/>
    </row>
    <row r="462" spans="1:5" ht="15" customHeight="1" x14ac:dyDescent="0.2">
      <c r="A462" s="239">
        <v>461</v>
      </c>
      <c r="B462" s="240" t="s">
        <v>1269</v>
      </c>
      <c r="C462" s="241" t="s">
        <v>1270</v>
      </c>
      <c r="D462" s="245">
        <v>1900.67</v>
      </c>
      <c r="E462" s="8"/>
    </row>
    <row r="463" spans="1:5" ht="15" customHeight="1" x14ac:dyDescent="0.2">
      <c r="A463" s="239">
        <v>462</v>
      </c>
      <c r="B463" s="240" t="s">
        <v>1271</v>
      </c>
      <c r="C463" s="241" t="s">
        <v>1272</v>
      </c>
      <c r="D463" s="245">
        <v>2101.33</v>
      </c>
      <c r="E463" s="8"/>
    </row>
    <row r="464" spans="1:5" ht="15" customHeight="1" x14ac:dyDescent="0.2">
      <c r="A464" s="239">
        <v>463</v>
      </c>
      <c r="B464" s="240" t="s">
        <v>1273</v>
      </c>
      <c r="C464" s="241" t="s">
        <v>1274</v>
      </c>
      <c r="D464" s="267">
        <v>1707.67</v>
      </c>
      <c r="E464" s="8"/>
    </row>
    <row r="465" spans="1:5" ht="15" customHeight="1" x14ac:dyDescent="0.2">
      <c r="A465" s="239">
        <v>464</v>
      </c>
      <c r="B465" s="240" t="s">
        <v>1275</v>
      </c>
      <c r="C465" s="241" t="s">
        <v>1276</v>
      </c>
      <c r="D465" s="268">
        <v>2369.33</v>
      </c>
      <c r="E465" s="8"/>
    </row>
    <row r="466" spans="1:5" ht="15" customHeight="1" x14ac:dyDescent="0.2">
      <c r="A466" s="269">
        <v>465</v>
      </c>
      <c r="B466" s="270" t="s">
        <v>1277</v>
      </c>
      <c r="C466" s="271" t="s">
        <v>1278</v>
      </c>
      <c r="D466" s="272">
        <v>1040.33</v>
      </c>
      <c r="E466" s="8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9C93-DE7D-5C47-BAEE-25E4669DDB53}">
  <dimension ref="B2"/>
  <sheetViews>
    <sheetView topLeftCell="A7" workbookViewId="0">
      <selection activeCell="M14" sqref="M14"/>
    </sheetView>
  </sheetViews>
  <sheetFormatPr baseColWidth="10" defaultRowHeight="15" x14ac:dyDescent="0.2"/>
  <sheetData>
    <row r="2" spans="2:2" x14ac:dyDescent="0.2">
      <c r="B2" s="1058" t="s">
        <v>1280</v>
      </c>
    </row>
  </sheetData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48"/>
  <sheetViews>
    <sheetView topLeftCell="A136" zoomScale="150" zoomScaleNormal="150" workbookViewId="0">
      <selection activeCell="E9" sqref="E9"/>
    </sheetView>
  </sheetViews>
  <sheetFormatPr baseColWidth="10" defaultColWidth="10.6640625" defaultRowHeight="15" customHeight="1" x14ac:dyDescent="0.2"/>
  <cols>
    <col min="1" max="1" width="15.6640625" customWidth="1"/>
    <col min="2" max="2" width="19" customWidth="1"/>
  </cols>
  <sheetData>
    <row r="1" spans="1:7" ht="19.5" customHeight="1" x14ac:dyDescent="0.2">
      <c r="A1" s="1239" t="s">
        <v>1886</v>
      </c>
      <c r="B1" s="1239"/>
      <c r="C1" s="827"/>
      <c r="D1" s="828"/>
      <c r="E1" s="828"/>
      <c r="F1" s="828"/>
      <c r="G1" s="828"/>
    </row>
    <row r="2" spans="1:7" ht="19.5" customHeight="1" x14ac:dyDescent="0.2">
      <c r="A2" s="829"/>
      <c r="B2" s="829"/>
      <c r="C2" s="829"/>
    </row>
    <row r="3" spans="1:7" ht="19.5" customHeight="1" x14ac:dyDescent="0.2">
      <c r="A3" s="1240" t="s">
        <v>1887</v>
      </c>
      <c r="B3" s="1240"/>
      <c r="C3" s="829"/>
    </row>
    <row r="4" spans="1:7" ht="19.5" customHeight="1" x14ac:dyDescent="0.2">
      <c r="A4" s="829"/>
      <c r="B4" s="829"/>
      <c r="C4" s="829"/>
    </row>
    <row r="5" spans="1:7" ht="19.5" customHeight="1" x14ac:dyDescent="0.2">
      <c r="A5" s="830" t="s">
        <v>1888</v>
      </c>
      <c r="B5" s="831" t="s">
        <v>1889</v>
      </c>
      <c r="C5" s="832"/>
    </row>
    <row r="6" spans="1:7" ht="19.5" customHeight="1" x14ac:dyDescent="0.2">
      <c r="A6" s="833">
        <v>260</v>
      </c>
      <c r="B6" s="834">
        <v>173.05</v>
      </c>
      <c r="C6" s="829"/>
    </row>
    <row r="7" spans="1:7" ht="19.5" customHeight="1" x14ac:dyDescent="0.2">
      <c r="A7" s="833">
        <v>259.5</v>
      </c>
      <c r="B7" s="834">
        <v>154.46950000000001</v>
      </c>
      <c r="C7" s="829"/>
    </row>
    <row r="8" spans="1:7" ht="19.5" customHeight="1" x14ac:dyDescent="0.2">
      <c r="A8" s="833">
        <v>259</v>
      </c>
      <c r="B8" s="834">
        <v>127.7205</v>
      </c>
      <c r="C8" s="829"/>
    </row>
    <row r="9" spans="1:7" ht="19.5" customHeight="1" x14ac:dyDescent="0.2">
      <c r="A9" s="833">
        <v>258.5</v>
      </c>
      <c r="B9" s="834">
        <v>118.63549999999999</v>
      </c>
      <c r="C9" s="829"/>
    </row>
    <row r="10" spans="1:7" ht="19.5" customHeight="1" x14ac:dyDescent="0.2">
      <c r="A10" s="833">
        <v>258</v>
      </c>
      <c r="B10" s="834">
        <v>61.744999999999997</v>
      </c>
      <c r="C10" s="829"/>
    </row>
    <row r="11" spans="1:7" ht="19.5" customHeight="1" x14ac:dyDescent="0.2">
      <c r="A11" s="833">
        <v>257.5</v>
      </c>
      <c r="B11" s="834">
        <v>42.580399999999997</v>
      </c>
      <c r="C11" s="829"/>
    </row>
    <row r="12" spans="1:7" ht="19.5" customHeight="1" x14ac:dyDescent="0.2">
      <c r="A12" s="833">
        <v>257</v>
      </c>
      <c r="B12" s="834">
        <v>11.0671</v>
      </c>
      <c r="C12" s="829"/>
    </row>
    <row r="13" spans="1:7" ht="19.5" customHeight="1" x14ac:dyDescent="0.2">
      <c r="A13" s="833">
        <v>256.5</v>
      </c>
      <c r="B13" s="834">
        <v>109.9905</v>
      </c>
      <c r="C13" s="829"/>
    </row>
    <row r="14" spans="1:7" ht="19.5" customHeight="1" x14ac:dyDescent="0.2">
      <c r="A14" s="833">
        <v>256</v>
      </c>
      <c r="B14" s="834">
        <v>76.788499999999999</v>
      </c>
      <c r="C14" s="829"/>
    </row>
    <row r="15" spans="1:7" ht="19.5" customHeight="1" x14ac:dyDescent="0.2">
      <c r="A15" s="833">
        <v>255.5</v>
      </c>
      <c r="B15" s="834">
        <v>95.370999999999995</v>
      </c>
      <c r="C15" s="829"/>
    </row>
    <row r="16" spans="1:7" ht="19.5" customHeight="1" x14ac:dyDescent="0.2">
      <c r="A16" s="833">
        <v>255</v>
      </c>
      <c r="B16" s="834">
        <v>104.87949999999999</v>
      </c>
      <c r="C16" s="829"/>
    </row>
    <row r="17" spans="1:3" ht="19.5" customHeight="1" x14ac:dyDescent="0.2">
      <c r="A17" s="833">
        <v>254.5</v>
      </c>
      <c r="B17" s="834">
        <v>165.26949999999999</v>
      </c>
      <c r="C17" s="829"/>
    </row>
    <row r="18" spans="1:3" ht="19.5" customHeight="1" x14ac:dyDescent="0.2">
      <c r="A18" s="833">
        <v>254</v>
      </c>
      <c r="B18" s="834">
        <v>74.511499999999998</v>
      </c>
      <c r="C18" s="829"/>
    </row>
    <row r="19" spans="1:3" ht="19.5" customHeight="1" x14ac:dyDescent="0.2">
      <c r="A19" s="833">
        <v>253.5</v>
      </c>
      <c r="B19" s="834">
        <v>65.082999999999998</v>
      </c>
      <c r="C19" s="829"/>
    </row>
    <row r="20" spans="1:3" ht="19.5" customHeight="1" x14ac:dyDescent="0.2">
      <c r="A20" s="833">
        <v>253</v>
      </c>
      <c r="B20" s="834">
        <v>-72.960499999999996</v>
      </c>
      <c r="C20" s="829"/>
    </row>
    <row r="21" spans="1:3" ht="19.5" customHeight="1" x14ac:dyDescent="0.2">
      <c r="A21" s="833">
        <v>252.5</v>
      </c>
      <c r="B21" s="834">
        <v>-49.468449999999997</v>
      </c>
      <c r="C21" s="829"/>
    </row>
    <row r="22" spans="1:3" ht="19.5" customHeight="1" x14ac:dyDescent="0.2">
      <c r="A22" s="833">
        <v>252</v>
      </c>
      <c r="B22" s="834">
        <v>-36.399500000000003</v>
      </c>
      <c r="C22" s="829"/>
    </row>
    <row r="23" spans="1:3" ht="19.5" customHeight="1" x14ac:dyDescent="0.2">
      <c r="A23" s="833">
        <v>251.5</v>
      </c>
      <c r="B23" s="834">
        <v>-29.993649999999999</v>
      </c>
      <c r="C23" s="829"/>
    </row>
    <row r="24" spans="1:3" ht="19.5" customHeight="1" x14ac:dyDescent="0.2">
      <c r="A24" s="833">
        <v>251</v>
      </c>
      <c r="B24" s="834">
        <v>-158.41900000000001</v>
      </c>
      <c r="C24" s="829"/>
    </row>
    <row r="25" spans="1:3" ht="19.5" customHeight="1" x14ac:dyDescent="0.2">
      <c r="A25" s="833">
        <v>250.5</v>
      </c>
      <c r="B25" s="834">
        <v>-159.809</v>
      </c>
      <c r="C25" s="829"/>
    </row>
    <row r="26" spans="1:3" ht="19.5" customHeight="1" x14ac:dyDescent="0.2">
      <c r="A26" s="833">
        <v>250</v>
      </c>
      <c r="B26" s="834">
        <v>-127.158</v>
      </c>
      <c r="C26" s="829"/>
    </row>
    <row r="27" spans="1:3" ht="19.5" customHeight="1" x14ac:dyDescent="0.2">
      <c r="A27" s="833">
        <v>249.5</v>
      </c>
      <c r="B27" s="834">
        <v>-69.973500000000001</v>
      </c>
      <c r="C27" s="829"/>
    </row>
    <row r="28" spans="1:3" ht="19.5" customHeight="1" x14ac:dyDescent="0.2">
      <c r="A28" s="833">
        <v>249</v>
      </c>
      <c r="B28" s="834">
        <v>-134.04050000000001</v>
      </c>
      <c r="C28" s="829"/>
    </row>
    <row r="29" spans="1:3" ht="19.5" customHeight="1" x14ac:dyDescent="0.2">
      <c r="A29" s="833">
        <v>248.5</v>
      </c>
      <c r="B29" s="834">
        <v>-308.983</v>
      </c>
      <c r="C29" s="829"/>
    </row>
    <row r="30" spans="1:3" ht="19.5" customHeight="1" x14ac:dyDescent="0.2">
      <c r="A30" s="833">
        <v>248</v>
      </c>
      <c r="B30" s="834">
        <v>-361.14</v>
      </c>
      <c r="C30" s="829"/>
    </row>
    <row r="31" spans="1:3" ht="19.5" customHeight="1" x14ac:dyDescent="0.2">
      <c r="A31" s="833">
        <v>247.5</v>
      </c>
      <c r="B31" s="834">
        <v>-240.8655</v>
      </c>
      <c r="C31" s="829"/>
    </row>
    <row r="32" spans="1:3" ht="19.5" customHeight="1" x14ac:dyDescent="0.2">
      <c r="A32" s="833">
        <v>247</v>
      </c>
      <c r="B32" s="834">
        <v>-64.953000000000003</v>
      </c>
      <c r="C32" s="829"/>
    </row>
    <row r="33" spans="1:3" ht="19.5" customHeight="1" x14ac:dyDescent="0.2">
      <c r="A33" s="833">
        <v>246.5</v>
      </c>
      <c r="B33" s="834">
        <v>-27.6752</v>
      </c>
      <c r="C33" s="829"/>
    </row>
    <row r="34" spans="1:3" ht="19.5" customHeight="1" x14ac:dyDescent="0.2">
      <c r="A34" s="833">
        <v>246</v>
      </c>
      <c r="B34" s="834">
        <v>-145.221</v>
      </c>
      <c r="C34" s="829"/>
    </row>
    <row r="35" spans="1:3" ht="19.5" customHeight="1" x14ac:dyDescent="0.2">
      <c r="A35" s="833">
        <v>245.5</v>
      </c>
      <c r="B35" s="834">
        <v>-234.07300000000001</v>
      </c>
      <c r="C35" s="829"/>
    </row>
    <row r="36" spans="1:3" ht="19.5" customHeight="1" x14ac:dyDescent="0.2">
      <c r="A36" s="833">
        <v>245</v>
      </c>
      <c r="B36" s="834">
        <v>-245.3535</v>
      </c>
      <c r="C36" s="829"/>
    </row>
    <row r="37" spans="1:3" ht="19.5" customHeight="1" x14ac:dyDescent="0.2">
      <c r="A37" s="833">
        <v>244.5</v>
      </c>
      <c r="B37" s="834">
        <v>-260.30950000000001</v>
      </c>
      <c r="C37" s="829"/>
    </row>
    <row r="38" spans="1:3" ht="19.5" customHeight="1" x14ac:dyDescent="0.2">
      <c r="A38" s="833">
        <v>244</v>
      </c>
      <c r="B38" s="834">
        <v>-290.32549999999998</v>
      </c>
      <c r="C38" s="829"/>
    </row>
    <row r="39" spans="1:3" ht="19.5" customHeight="1" x14ac:dyDescent="0.2">
      <c r="A39" s="833">
        <v>243.5</v>
      </c>
      <c r="B39" s="834">
        <v>-343.721</v>
      </c>
      <c r="C39" s="829"/>
    </row>
    <row r="40" spans="1:3" ht="19.5" customHeight="1" x14ac:dyDescent="0.2">
      <c r="A40" s="833">
        <v>243</v>
      </c>
      <c r="B40" s="834">
        <v>-299.07</v>
      </c>
      <c r="C40" s="829"/>
    </row>
    <row r="41" spans="1:3" ht="19.5" customHeight="1" x14ac:dyDescent="0.2">
      <c r="A41" s="833">
        <v>242.5</v>
      </c>
      <c r="B41" s="834">
        <v>-347.16550000000001</v>
      </c>
      <c r="C41" s="829"/>
    </row>
    <row r="42" spans="1:3" ht="19.5" customHeight="1" x14ac:dyDescent="0.2">
      <c r="A42" s="833">
        <v>242</v>
      </c>
      <c r="B42" s="834">
        <v>-312.69749999999999</v>
      </c>
      <c r="C42" s="829"/>
    </row>
    <row r="43" spans="1:3" ht="19.5" customHeight="1" x14ac:dyDescent="0.2">
      <c r="A43" s="833">
        <v>241.5</v>
      </c>
      <c r="B43" s="834">
        <v>-491.6345</v>
      </c>
      <c r="C43" s="829"/>
    </row>
    <row r="44" spans="1:3" ht="19.5" customHeight="1" x14ac:dyDescent="0.2">
      <c r="A44" s="833">
        <v>241</v>
      </c>
      <c r="B44" s="834">
        <v>-575.63</v>
      </c>
      <c r="C44" s="829"/>
    </row>
    <row r="45" spans="1:3" ht="19.5" customHeight="1" x14ac:dyDescent="0.2">
      <c r="A45" s="833">
        <v>240.5</v>
      </c>
      <c r="B45" s="834">
        <v>-609.96</v>
      </c>
      <c r="C45" s="829"/>
    </row>
    <row r="46" spans="1:3" ht="19.5" customHeight="1" x14ac:dyDescent="0.2">
      <c r="A46" s="833">
        <v>240</v>
      </c>
      <c r="B46" s="834">
        <v>-645.47500000000002</v>
      </c>
      <c r="C46" s="829"/>
    </row>
    <row r="47" spans="1:3" ht="19.5" customHeight="1" x14ac:dyDescent="0.2">
      <c r="A47" s="833">
        <v>239.5</v>
      </c>
      <c r="B47" s="834">
        <v>-570.72500000000002</v>
      </c>
      <c r="C47" s="829"/>
    </row>
    <row r="48" spans="1:3" ht="19.5" customHeight="1" x14ac:dyDescent="0.2">
      <c r="A48" s="833">
        <v>239</v>
      </c>
      <c r="B48" s="834">
        <v>-509.45</v>
      </c>
      <c r="C48" s="829"/>
    </row>
    <row r="49" spans="1:3" ht="19.5" customHeight="1" x14ac:dyDescent="0.2">
      <c r="A49" s="833">
        <v>238.5</v>
      </c>
      <c r="B49" s="834">
        <v>-467.3655</v>
      </c>
      <c r="C49" s="829"/>
    </row>
    <row r="50" spans="1:3" ht="19.5" customHeight="1" x14ac:dyDescent="0.2">
      <c r="A50" s="833">
        <v>238</v>
      </c>
      <c r="B50" s="834">
        <v>-508.99</v>
      </c>
      <c r="C50" s="829"/>
    </row>
    <row r="51" spans="1:3" ht="19.5" customHeight="1" x14ac:dyDescent="0.2">
      <c r="A51" s="833">
        <v>237.5</v>
      </c>
      <c r="B51" s="834">
        <v>-600.96</v>
      </c>
      <c r="C51" s="829"/>
    </row>
    <row r="52" spans="1:3" ht="19.5" customHeight="1" x14ac:dyDescent="0.2">
      <c r="A52" s="833">
        <v>237</v>
      </c>
      <c r="B52" s="834">
        <v>-670.06500000000005</v>
      </c>
      <c r="C52" s="829"/>
    </row>
    <row r="53" spans="1:3" ht="19.5" customHeight="1" x14ac:dyDescent="0.2">
      <c r="A53" s="833">
        <v>236.5</v>
      </c>
      <c r="B53" s="834">
        <v>-633.05999999999995</v>
      </c>
      <c r="C53" s="829"/>
    </row>
    <row r="54" spans="1:3" ht="19.5" customHeight="1" x14ac:dyDescent="0.2">
      <c r="A54" s="833">
        <v>236</v>
      </c>
      <c r="B54" s="834">
        <v>-650.76</v>
      </c>
      <c r="C54" s="829"/>
    </row>
    <row r="55" spans="1:3" ht="19.5" customHeight="1" x14ac:dyDescent="0.2">
      <c r="A55" s="833">
        <v>235.5</v>
      </c>
      <c r="B55" s="834">
        <v>-680.84</v>
      </c>
      <c r="C55" s="829"/>
    </row>
    <row r="56" spans="1:3" ht="19.5" customHeight="1" x14ac:dyDescent="0.2">
      <c r="A56" s="833">
        <v>235</v>
      </c>
      <c r="B56" s="834">
        <v>-715.91</v>
      </c>
      <c r="C56" s="829"/>
    </row>
    <row r="57" spans="1:3" ht="19.5" customHeight="1" x14ac:dyDescent="0.2">
      <c r="A57" s="833">
        <v>234.5</v>
      </c>
      <c r="B57" s="834">
        <v>-787.995</v>
      </c>
      <c r="C57" s="829"/>
    </row>
    <row r="58" spans="1:3" ht="19.5" customHeight="1" x14ac:dyDescent="0.2">
      <c r="A58" s="833">
        <v>234</v>
      </c>
      <c r="B58" s="834">
        <v>-754.55499999999995</v>
      </c>
      <c r="C58" s="829"/>
    </row>
    <row r="59" spans="1:3" ht="19.5" customHeight="1" x14ac:dyDescent="0.2">
      <c r="A59" s="833">
        <v>233.5</v>
      </c>
      <c r="B59" s="834">
        <v>-842.8</v>
      </c>
      <c r="C59" s="829"/>
    </row>
    <row r="60" spans="1:3" ht="19.5" customHeight="1" x14ac:dyDescent="0.2">
      <c r="A60" s="833">
        <v>233</v>
      </c>
      <c r="B60" s="834">
        <v>-872.26499999999999</v>
      </c>
      <c r="C60" s="829"/>
    </row>
    <row r="61" spans="1:3" ht="19.5" customHeight="1" x14ac:dyDescent="0.2">
      <c r="A61" s="833">
        <v>232.5</v>
      </c>
      <c r="B61" s="834">
        <v>-984.8</v>
      </c>
      <c r="C61" s="829"/>
    </row>
    <row r="62" spans="1:3" ht="19.5" customHeight="1" x14ac:dyDescent="0.2">
      <c r="A62" s="833">
        <v>232</v>
      </c>
      <c r="B62" s="834">
        <v>-953.995</v>
      </c>
      <c r="C62" s="829"/>
    </row>
    <row r="63" spans="1:3" ht="19.5" customHeight="1" x14ac:dyDescent="0.2">
      <c r="A63" s="833">
        <v>231.5</v>
      </c>
      <c r="B63" s="834">
        <v>-938.44</v>
      </c>
      <c r="C63" s="829"/>
    </row>
    <row r="64" spans="1:3" ht="19.5" customHeight="1" x14ac:dyDescent="0.2">
      <c r="A64" s="833">
        <v>231</v>
      </c>
      <c r="B64" s="834">
        <v>-894.76</v>
      </c>
      <c r="C64" s="829"/>
    </row>
    <row r="65" spans="1:3" ht="19.5" customHeight="1" x14ac:dyDescent="0.2">
      <c r="A65" s="833">
        <v>230.5</v>
      </c>
      <c r="B65" s="834">
        <v>-852.52499999999998</v>
      </c>
      <c r="C65" s="829"/>
    </row>
    <row r="66" spans="1:3" ht="19.5" customHeight="1" x14ac:dyDescent="0.2">
      <c r="A66" s="833">
        <v>230</v>
      </c>
      <c r="B66" s="834">
        <v>-822.4</v>
      </c>
      <c r="C66" s="829"/>
    </row>
    <row r="67" spans="1:3" ht="19.5" customHeight="1" x14ac:dyDescent="0.2">
      <c r="A67" s="833">
        <v>229.5</v>
      </c>
      <c r="B67" s="834">
        <v>-796.81500000000005</v>
      </c>
      <c r="C67" s="829"/>
    </row>
    <row r="68" spans="1:3" ht="19.5" customHeight="1" x14ac:dyDescent="0.2">
      <c r="A68" s="833">
        <v>229</v>
      </c>
      <c r="B68" s="834">
        <v>-769.14499999999998</v>
      </c>
      <c r="C68" s="829"/>
    </row>
    <row r="69" spans="1:3" ht="19.5" customHeight="1" x14ac:dyDescent="0.2">
      <c r="A69" s="833">
        <v>228.5</v>
      </c>
      <c r="B69" s="834">
        <v>-797.11</v>
      </c>
      <c r="C69" s="829"/>
    </row>
    <row r="70" spans="1:3" ht="19.5" customHeight="1" x14ac:dyDescent="0.2">
      <c r="A70" s="833">
        <v>228</v>
      </c>
      <c r="B70" s="834">
        <v>-794.73500000000001</v>
      </c>
      <c r="C70" s="829"/>
    </row>
    <row r="71" spans="1:3" ht="19.5" customHeight="1" x14ac:dyDescent="0.2">
      <c r="A71" s="833">
        <v>227.5</v>
      </c>
      <c r="B71" s="834">
        <v>-790.37</v>
      </c>
      <c r="C71" s="829"/>
    </row>
    <row r="72" spans="1:3" ht="19.5" customHeight="1" x14ac:dyDescent="0.2">
      <c r="A72" s="833">
        <v>227</v>
      </c>
      <c r="B72" s="834">
        <v>-732.54</v>
      </c>
      <c r="C72" s="829"/>
    </row>
    <row r="73" spans="1:3" ht="19.5" customHeight="1" x14ac:dyDescent="0.2">
      <c r="A73" s="833">
        <v>226.5</v>
      </c>
      <c r="B73" s="834">
        <v>-716.41</v>
      </c>
      <c r="C73" s="829"/>
    </row>
    <row r="74" spans="1:3" ht="19.5" customHeight="1" x14ac:dyDescent="0.2">
      <c r="A74" s="833">
        <v>226</v>
      </c>
      <c r="B74" s="834">
        <v>-790.08</v>
      </c>
      <c r="C74" s="829"/>
    </row>
    <row r="75" spans="1:3" ht="19.5" customHeight="1" x14ac:dyDescent="0.2">
      <c r="A75" s="833">
        <v>225.5</v>
      </c>
      <c r="B75" s="834">
        <v>-717.99</v>
      </c>
      <c r="C75" s="829"/>
    </row>
    <row r="76" spans="1:3" ht="19.5" customHeight="1" x14ac:dyDescent="0.2">
      <c r="A76" s="833">
        <v>225</v>
      </c>
      <c r="B76" s="834">
        <v>-677.05</v>
      </c>
      <c r="C76" s="829"/>
    </row>
    <row r="77" spans="1:3" ht="19.5" customHeight="1" x14ac:dyDescent="0.2">
      <c r="A77" s="833">
        <v>224.5</v>
      </c>
      <c r="B77" s="834">
        <v>-778.46500000000003</v>
      </c>
      <c r="C77" s="829"/>
    </row>
    <row r="78" spans="1:3" ht="19.5" customHeight="1" x14ac:dyDescent="0.2">
      <c r="A78" s="833">
        <v>224</v>
      </c>
      <c r="B78" s="834">
        <v>-858.47500000000002</v>
      </c>
      <c r="C78" s="829"/>
    </row>
    <row r="79" spans="1:3" ht="19.5" customHeight="1" x14ac:dyDescent="0.2">
      <c r="A79" s="833">
        <v>223.5</v>
      </c>
      <c r="B79" s="834">
        <v>-1033.925</v>
      </c>
      <c r="C79" s="829"/>
    </row>
    <row r="80" spans="1:3" ht="19.5" customHeight="1" x14ac:dyDescent="0.2">
      <c r="A80" s="833">
        <v>223</v>
      </c>
      <c r="B80" s="834">
        <v>-969.86</v>
      </c>
      <c r="C80" s="829"/>
    </row>
    <row r="81" spans="1:3" ht="19.5" customHeight="1" x14ac:dyDescent="0.2">
      <c r="A81" s="833">
        <v>222.5</v>
      </c>
      <c r="B81" s="834">
        <v>-888.6</v>
      </c>
      <c r="C81" s="829"/>
    </row>
    <row r="82" spans="1:3" ht="19.5" customHeight="1" x14ac:dyDescent="0.2">
      <c r="A82" s="833">
        <v>222</v>
      </c>
      <c r="B82" s="834">
        <v>-910.56500000000005</v>
      </c>
      <c r="C82" s="829"/>
    </row>
    <row r="83" spans="1:3" ht="19.5" customHeight="1" x14ac:dyDescent="0.2">
      <c r="A83" s="833">
        <v>221.5</v>
      </c>
      <c r="B83" s="834">
        <v>-961.29</v>
      </c>
      <c r="C83" s="829"/>
    </row>
    <row r="84" spans="1:3" ht="19.5" customHeight="1" x14ac:dyDescent="0.2">
      <c r="A84" s="833">
        <v>221</v>
      </c>
      <c r="B84" s="834">
        <v>-1128.6500000000001</v>
      </c>
      <c r="C84" s="829"/>
    </row>
    <row r="85" spans="1:3" ht="19.5" customHeight="1" x14ac:dyDescent="0.2">
      <c r="A85" s="833">
        <v>220.5</v>
      </c>
      <c r="B85" s="834">
        <v>-1212.3499999999999</v>
      </c>
      <c r="C85" s="829"/>
    </row>
    <row r="86" spans="1:3" ht="19.5" customHeight="1" x14ac:dyDescent="0.2">
      <c r="A86" s="833">
        <v>220</v>
      </c>
      <c r="B86" s="834">
        <v>-1265.47</v>
      </c>
      <c r="C86" s="829"/>
    </row>
    <row r="87" spans="1:3" ht="19.5" customHeight="1" x14ac:dyDescent="0.2">
      <c r="A87" s="833">
        <v>219.5</v>
      </c>
      <c r="B87" s="834">
        <v>-1309.135</v>
      </c>
      <c r="C87" s="829"/>
    </row>
    <row r="88" spans="1:3" ht="19.5" customHeight="1" x14ac:dyDescent="0.2">
      <c r="A88" s="833">
        <v>219</v>
      </c>
      <c r="B88" s="834">
        <v>-1374.01</v>
      </c>
      <c r="C88" s="829"/>
    </row>
    <row r="89" spans="1:3" ht="19.5" customHeight="1" x14ac:dyDescent="0.2">
      <c r="A89" s="833">
        <v>218.5</v>
      </c>
      <c r="B89" s="834">
        <v>-1513.4549999999999</v>
      </c>
      <c r="C89" s="829"/>
    </row>
    <row r="90" spans="1:3" ht="19.5" customHeight="1" x14ac:dyDescent="0.2">
      <c r="A90" s="833">
        <v>218</v>
      </c>
      <c r="B90" s="834">
        <v>-1690.835</v>
      </c>
      <c r="C90" s="829"/>
    </row>
    <row r="91" spans="1:3" ht="19.5" customHeight="1" x14ac:dyDescent="0.2">
      <c r="A91" s="833">
        <v>217.5</v>
      </c>
      <c r="B91" s="834">
        <v>-1879.93</v>
      </c>
      <c r="C91" s="829"/>
    </row>
    <row r="92" spans="1:3" ht="19.5" customHeight="1" x14ac:dyDescent="0.2">
      <c r="A92" s="833">
        <v>217</v>
      </c>
      <c r="B92" s="834">
        <v>-2070.2950000000001</v>
      </c>
      <c r="C92" s="829"/>
    </row>
    <row r="93" spans="1:3" ht="19.5" customHeight="1" x14ac:dyDescent="0.2">
      <c r="A93" s="833">
        <v>216.5</v>
      </c>
      <c r="B93" s="834">
        <v>-2134.3249999999998</v>
      </c>
      <c r="C93" s="829"/>
    </row>
    <row r="94" spans="1:3" ht="19.5" customHeight="1" x14ac:dyDescent="0.2">
      <c r="A94" s="833">
        <v>216</v>
      </c>
      <c r="B94" s="834">
        <v>-2192.4050000000002</v>
      </c>
      <c r="C94" s="829"/>
    </row>
    <row r="95" spans="1:3" ht="19.5" customHeight="1" x14ac:dyDescent="0.2">
      <c r="A95" s="833">
        <v>215.5</v>
      </c>
      <c r="B95" s="834">
        <v>-2320.31</v>
      </c>
      <c r="C95" s="829"/>
    </row>
    <row r="96" spans="1:3" ht="19.5" customHeight="1" x14ac:dyDescent="0.2">
      <c r="A96" s="833">
        <v>215</v>
      </c>
      <c r="B96" s="834">
        <v>-2523.29</v>
      </c>
      <c r="C96" s="829"/>
    </row>
    <row r="97" spans="1:3" ht="19.5" customHeight="1" x14ac:dyDescent="0.2">
      <c r="A97" s="833">
        <v>214.5</v>
      </c>
      <c r="B97" s="834">
        <v>-2790.835</v>
      </c>
      <c r="C97" s="829"/>
    </row>
    <row r="98" spans="1:3" ht="19.5" customHeight="1" x14ac:dyDescent="0.2">
      <c r="A98" s="833">
        <v>214</v>
      </c>
      <c r="B98" s="834">
        <v>-3045.63</v>
      </c>
      <c r="C98" s="829"/>
    </row>
    <row r="99" spans="1:3" ht="19.5" customHeight="1" x14ac:dyDescent="0.2">
      <c r="A99" s="833">
        <v>213.5</v>
      </c>
      <c r="B99" s="834">
        <v>-3302.14</v>
      </c>
      <c r="C99" s="829"/>
    </row>
    <row r="100" spans="1:3" ht="19.5" customHeight="1" x14ac:dyDescent="0.2">
      <c r="A100" s="833">
        <v>213</v>
      </c>
      <c r="B100" s="834">
        <v>-3582.86</v>
      </c>
      <c r="C100" s="829"/>
    </row>
    <row r="101" spans="1:3" ht="19.5" customHeight="1" x14ac:dyDescent="0.2">
      <c r="A101" s="833">
        <v>212.5</v>
      </c>
      <c r="B101" s="834">
        <v>-3845.9549999999999</v>
      </c>
      <c r="C101" s="829"/>
    </row>
    <row r="102" spans="1:3" ht="19.5" customHeight="1" x14ac:dyDescent="0.2">
      <c r="A102" s="833">
        <v>212</v>
      </c>
      <c r="B102" s="834">
        <v>-4181.9949999999999</v>
      </c>
      <c r="C102" s="829"/>
    </row>
    <row r="103" spans="1:3" ht="19.5" customHeight="1" x14ac:dyDescent="0.2">
      <c r="A103" s="833">
        <v>211.5</v>
      </c>
      <c r="B103" s="834">
        <v>-4383.2550000000001</v>
      </c>
      <c r="C103" s="829"/>
    </row>
    <row r="104" spans="1:3" ht="19.5" customHeight="1" x14ac:dyDescent="0.2">
      <c r="A104" s="833">
        <v>211</v>
      </c>
      <c r="B104" s="834">
        <v>-4615</v>
      </c>
      <c r="C104" s="829"/>
    </row>
    <row r="105" spans="1:3" ht="19.5" customHeight="1" x14ac:dyDescent="0.2">
      <c r="A105" s="833">
        <v>210.5</v>
      </c>
      <c r="B105" s="834">
        <v>-4935.88</v>
      </c>
      <c r="C105" s="829"/>
    </row>
    <row r="106" spans="1:3" ht="19.5" customHeight="1" x14ac:dyDescent="0.2">
      <c r="A106" s="833">
        <v>210</v>
      </c>
      <c r="B106" s="834">
        <v>-5244.85</v>
      </c>
      <c r="C106" s="829"/>
    </row>
    <row r="107" spans="1:3" ht="19.5" customHeight="1" x14ac:dyDescent="0.2">
      <c r="A107" s="833">
        <v>209.5</v>
      </c>
      <c r="B107" s="834">
        <v>-5751.9</v>
      </c>
      <c r="C107" s="829"/>
    </row>
    <row r="108" spans="1:3" ht="19.5" customHeight="1" x14ac:dyDescent="0.2">
      <c r="A108" s="833">
        <v>209</v>
      </c>
      <c r="B108" s="834">
        <v>-6300.7</v>
      </c>
      <c r="C108" s="829"/>
    </row>
    <row r="109" spans="1:3" ht="19.5" customHeight="1" x14ac:dyDescent="0.2">
      <c r="A109" s="833">
        <v>208.5</v>
      </c>
      <c r="B109" s="834">
        <v>-6756.35</v>
      </c>
      <c r="C109" s="829"/>
    </row>
    <row r="110" spans="1:3" ht="19.5" customHeight="1" x14ac:dyDescent="0.2">
      <c r="A110" s="833">
        <v>208</v>
      </c>
      <c r="B110" s="834">
        <v>-7372.75</v>
      </c>
      <c r="C110" s="829"/>
    </row>
    <row r="111" spans="1:3" ht="19.5" customHeight="1" x14ac:dyDescent="0.2">
      <c r="A111" s="833">
        <v>207.5</v>
      </c>
      <c r="B111" s="834">
        <v>-7901.8</v>
      </c>
      <c r="C111" s="829"/>
    </row>
    <row r="112" spans="1:3" ht="19.5" customHeight="1" x14ac:dyDescent="0.2">
      <c r="A112" s="833">
        <v>207</v>
      </c>
      <c r="B112" s="834">
        <v>-8392.5499999999993</v>
      </c>
      <c r="C112" s="829"/>
    </row>
    <row r="113" spans="1:3" ht="19.5" customHeight="1" x14ac:dyDescent="0.2">
      <c r="A113" s="833">
        <v>206.5</v>
      </c>
      <c r="B113" s="834">
        <v>-8929</v>
      </c>
      <c r="C113" s="829"/>
    </row>
    <row r="114" spans="1:3" ht="19.5" customHeight="1" x14ac:dyDescent="0.2">
      <c r="A114" s="833">
        <v>206</v>
      </c>
      <c r="B114" s="834">
        <v>-9451.85</v>
      </c>
      <c r="C114" s="829"/>
    </row>
    <row r="115" spans="1:3" ht="19.5" customHeight="1" x14ac:dyDescent="0.2">
      <c r="A115" s="833">
        <v>205.5</v>
      </c>
      <c r="B115" s="834">
        <v>-9988.4500000000007</v>
      </c>
      <c r="C115" s="829"/>
    </row>
    <row r="116" spans="1:3" ht="19.5" customHeight="1" x14ac:dyDescent="0.2">
      <c r="A116" s="833">
        <v>205</v>
      </c>
      <c r="B116" s="834">
        <v>-10692.8</v>
      </c>
      <c r="C116" s="829"/>
    </row>
    <row r="117" spans="1:3" ht="19.5" customHeight="1" x14ac:dyDescent="0.2">
      <c r="A117" s="833">
        <v>204.5</v>
      </c>
      <c r="B117" s="834">
        <v>-11595.35</v>
      </c>
      <c r="C117" s="829"/>
    </row>
    <row r="118" spans="1:3" ht="19.5" customHeight="1" x14ac:dyDescent="0.2">
      <c r="A118" s="833">
        <v>204</v>
      </c>
      <c r="B118" s="834">
        <v>-12561</v>
      </c>
      <c r="C118" s="829"/>
    </row>
    <row r="119" spans="1:3" ht="19.5" customHeight="1" x14ac:dyDescent="0.2">
      <c r="A119" s="833">
        <v>203.5</v>
      </c>
      <c r="B119" s="834">
        <v>-13441.55</v>
      </c>
      <c r="C119" s="829"/>
    </row>
    <row r="120" spans="1:3" ht="19.5" customHeight="1" x14ac:dyDescent="0.2">
      <c r="A120" s="833">
        <v>203</v>
      </c>
      <c r="B120" s="834">
        <v>-13955.5</v>
      </c>
      <c r="C120" s="829"/>
    </row>
    <row r="121" spans="1:3" ht="19.5" customHeight="1" x14ac:dyDescent="0.2">
      <c r="A121" s="833">
        <v>202.5</v>
      </c>
      <c r="B121" s="834">
        <v>-14549.75</v>
      </c>
      <c r="C121" s="829"/>
    </row>
    <row r="122" spans="1:3" ht="19.5" customHeight="1" x14ac:dyDescent="0.2">
      <c r="A122" s="833">
        <v>202</v>
      </c>
      <c r="B122" s="834">
        <v>-15047.9</v>
      </c>
      <c r="C122" s="829"/>
    </row>
    <row r="123" spans="1:3" ht="19.5" customHeight="1" x14ac:dyDescent="0.2">
      <c r="A123" s="833">
        <v>201.5</v>
      </c>
      <c r="B123" s="834">
        <v>-15507.15</v>
      </c>
      <c r="C123" s="829"/>
    </row>
    <row r="124" spans="1:3" ht="19.5" customHeight="1" x14ac:dyDescent="0.2">
      <c r="A124" s="833">
        <v>201</v>
      </c>
      <c r="B124" s="834">
        <v>-16055.2</v>
      </c>
      <c r="C124" s="829"/>
    </row>
    <row r="125" spans="1:3" ht="19.5" customHeight="1" x14ac:dyDescent="0.2">
      <c r="A125" s="833">
        <v>200.5</v>
      </c>
      <c r="B125" s="834">
        <v>-16310.5</v>
      </c>
      <c r="C125" s="829"/>
    </row>
    <row r="126" spans="1:3" ht="19.5" customHeight="1" x14ac:dyDescent="0.2">
      <c r="A126" s="833">
        <v>200</v>
      </c>
      <c r="B126" s="834">
        <v>-16468.25</v>
      </c>
      <c r="C126" s="829"/>
    </row>
    <row r="127" spans="1:3" ht="19.5" customHeight="1" x14ac:dyDescent="0.2">
      <c r="A127" s="833">
        <v>199.5</v>
      </c>
      <c r="B127" s="834">
        <v>-16793.95</v>
      </c>
      <c r="C127" s="829"/>
    </row>
    <row r="128" spans="1:3" ht="19.5" customHeight="1" x14ac:dyDescent="0.2">
      <c r="A128" s="833">
        <v>199</v>
      </c>
      <c r="B128" s="834">
        <v>-16629.650000000001</v>
      </c>
      <c r="C128" s="829"/>
    </row>
    <row r="129" spans="1:3" ht="19.5" customHeight="1" x14ac:dyDescent="0.2">
      <c r="A129" s="833">
        <v>198.5</v>
      </c>
      <c r="B129" s="834">
        <v>-16530.45</v>
      </c>
      <c r="C129" s="829"/>
    </row>
    <row r="130" spans="1:3" ht="19.5" customHeight="1" x14ac:dyDescent="0.2">
      <c r="A130" s="833">
        <v>198</v>
      </c>
      <c r="B130" s="834">
        <v>-16119.05</v>
      </c>
      <c r="C130" s="829"/>
    </row>
    <row r="131" spans="1:3" ht="19.5" customHeight="1" x14ac:dyDescent="0.2">
      <c r="A131" s="833">
        <v>197.5</v>
      </c>
      <c r="B131" s="834">
        <v>-15844.2</v>
      </c>
      <c r="C131" s="829"/>
    </row>
    <row r="132" spans="1:3" ht="19.5" customHeight="1" x14ac:dyDescent="0.2">
      <c r="A132" s="833">
        <v>197</v>
      </c>
      <c r="B132" s="834">
        <v>-15696</v>
      </c>
      <c r="C132" s="829"/>
    </row>
    <row r="133" spans="1:3" ht="19.5" customHeight="1" x14ac:dyDescent="0.2">
      <c r="A133" s="833">
        <v>196.5</v>
      </c>
      <c r="B133" s="834">
        <v>-15673.1</v>
      </c>
      <c r="C133" s="829"/>
    </row>
    <row r="134" spans="1:3" ht="19.5" customHeight="1" x14ac:dyDescent="0.2">
      <c r="A134" s="833">
        <v>196</v>
      </c>
      <c r="B134" s="834">
        <v>-15583.65</v>
      </c>
      <c r="C134" s="829"/>
    </row>
    <row r="135" spans="1:3" ht="19.5" customHeight="1" x14ac:dyDescent="0.2">
      <c r="A135" s="833">
        <v>195.5</v>
      </c>
      <c r="B135" s="834">
        <v>-14973.3</v>
      </c>
      <c r="C135" s="829"/>
    </row>
    <row r="136" spans="1:3" ht="19.5" customHeight="1" x14ac:dyDescent="0.2">
      <c r="A136" s="833">
        <v>195</v>
      </c>
      <c r="B136" s="834">
        <v>-14851.15</v>
      </c>
      <c r="C136" s="829"/>
    </row>
    <row r="137" spans="1:3" ht="19.5" customHeight="1" x14ac:dyDescent="0.2">
      <c r="A137" s="833">
        <v>194.5</v>
      </c>
      <c r="B137" s="834">
        <v>-14762.8</v>
      </c>
      <c r="C137" s="829"/>
    </row>
    <row r="138" spans="1:3" ht="19.5" customHeight="1" x14ac:dyDescent="0.2">
      <c r="A138" s="833">
        <v>194</v>
      </c>
      <c r="B138" s="834">
        <v>-14946.15</v>
      </c>
      <c r="C138" s="829"/>
    </row>
    <row r="139" spans="1:3" ht="19.5" customHeight="1" x14ac:dyDescent="0.2">
      <c r="A139" s="833">
        <v>193.5</v>
      </c>
      <c r="B139" s="834">
        <v>-12273.15</v>
      </c>
      <c r="C139" s="829"/>
    </row>
    <row r="140" spans="1:3" ht="19.5" customHeight="1" x14ac:dyDescent="0.2">
      <c r="A140" s="833">
        <v>193</v>
      </c>
      <c r="B140" s="834">
        <v>-8514.7000000000007</v>
      </c>
      <c r="C140" s="829"/>
    </row>
    <row r="141" spans="1:3" ht="19.5" customHeight="1" x14ac:dyDescent="0.2">
      <c r="A141" s="833">
        <v>192.5</v>
      </c>
      <c r="B141" s="834">
        <v>-8643.75</v>
      </c>
      <c r="C141" s="829"/>
    </row>
    <row r="142" spans="1:3" ht="19.5" customHeight="1" x14ac:dyDescent="0.2">
      <c r="A142" s="833">
        <v>192</v>
      </c>
      <c r="B142" s="834">
        <v>-3278.46</v>
      </c>
      <c r="C142" s="829"/>
    </row>
    <row r="143" spans="1:3" ht="19.5" customHeight="1" x14ac:dyDescent="0.2">
      <c r="A143" s="833">
        <v>191.5</v>
      </c>
      <c r="B143" s="834">
        <v>-4231.03</v>
      </c>
      <c r="C143" s="829"/>
    </row>
    <row r="144" spans="1:3" ht="19.5" customHeight="1" x14ac:dyDescent="0.2">
      <c r="A144" s="833">
        <v>191</v>
      </c>
      <c r="B144" s="834">
        <v>2501.21</v>
      </c>
      <c r="C144" s="829"/>
    </row>
    <row r="145" spans="1:3" ht="19.5" customHeight="1" x14ac:dyDescent="0.2">
      <c r="A145" s="833">
        <v>190.5</v>
      </c>
      <c r="B145" s="834">
        <v>1574.2550000000001</v>
      </c>
      <c r="C145" s="829"/>
    </row>
    <row r="146" spans="1:3" ht="19.5" customHeight="1" x14ac:dyDescent="0.2">
      <c r="A146" s="835">
        <v>190</v>
      </c>
      <c r="B146" s="836">
        <v>-4488.49</v>
      </c>
      <c r="C146" s="829"/>
    </row>
    <row r="147" spans="1:3" ht="19.5" customHeight="1" x14ac:dyDescent="0.2">
      <c r="A147" s="829"/>
      <c r="B147" s="829"/>
      <c r="C147" s="829"/>
    </row>
    <row r="148" spans="1:3" x14ac:dyDescent="0.2">
      <c r="A148" s="829"/>
      <c r="B148" s="829"/>
      <c r="C148" s="829"/>
    </row>
  </sheetData>
  <mergeCells count="2">
    <mergeCell ref="A1:B1"/>
    <mergeCell ref="A3:B3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467"/>
  <sheetViews>
    <sheetView zoomScale="150" zoomScaleNormal="150" workbookViewId="0">
      <selection activeCell="G19" sqref="G19"/>
    </sheetView>
  </sheetViews>
  <sheetFormatPr baseColWidth="10" defaultColWidth="10.6640625" defaultRowHeight="15" customHeight="1" x14ac:dyDescent="0.2"/>
  <cols>
    <col min="2" max="2" width="28.5" customWidth="1"/>
    <col min="3" max="3" width="43.1640625" customWidth="1"/>
    <col min="4" max="4" width="19.6640625" customWidth="1"/>
  </cols>
  <sheetData>
    <row r="1" spans="1:4" ht="19.5" customHeight="1" x14ac:dyDescent="0.2">
      <c r="A1" s="163" t="s">
        <v>1</v>
      </c>
      <c r="B1" s="164" t="s">
        <v>2</v>
      </c>
      <c r="C1" s="165" t="s">
        <v>3</v>
      </c>
      <c r="D1" s="166" t="s">
        <v>349</v>
      </c>
    </row>
    <row r="2" spans="1:4" ht="19.5" customHeight="1" x14ac:dyDescent="0.2">
      <c r="A2" s="167">
        <v>1</v>
      </c>
      <c r="B2" s="16" t="s">
        <v>350</v>
      </c>
      <c r="C2" s="168" t="s">
        <v>351</v>
      </c>
      <c r="D2" s="75">
        <v>1106.33</v>
      </c>
    </row>
    <row r="3" spans="1:4" ht="19.5" customHeight="1" x14ac:dyDescent="0.2">
      <c r="A3" s="167">
        <v>2</v>
      </c>
      <c r="B3" s="16" t="s">
        <v>352</v>
      </c>
      <c r="C3" s="168" t="s">
        <v>353</v>
      </c>
      <c r="D3" s="169">
        <v>952.67</v>
      </c>
    </row>
    <row r="4" spans="1:4" ht="19.5" customHeight="1" x14ac:dyDescent="0.2">
      <c r="A4" s="167">
        <v>3</v>
      </c>
      <c r="B4" s="16" t="s">
        <v>354</v>
      </c>
      <c r="C4" s="168" t="s">
        <v>355</v>
      </c>
      <c r="D4" s="170">
        <v>733.67</v>
      </c>
    </row>
    <row r="5" spans="1:4" ht="19.5" customHeight="1" x14ac:dyDescent="0.2">
      <c r="A5" s="167">
        <v>4</v>
      </c>
      <c r="B5" s="16" t="s">
        <v>356</v>
      </c>
      <c r="C5" s="168" t="s">
        <v>357</v>
      </c>
      <c r="D5" s="171">
        <v>972</v>
      </c>
    </row>
    <row r="6" spans="1:4" ht="19.5" customHeight="1" x14ac:dyDescent="0.2">
      <c r="A6" s="167">
        <v>5</v>
      </c>
      <c r="B6" s="16" t="s">
        <v>358</v>
      </c>
      <c r="C6" s="168" t="s">
        <v>359</v>
      </c>
      <c r="D6" s="172">
        <v>998.33</v>
      </c>
    </row>
    <row r="7" spans="1:4" ht="19.5" customHeight="1" x14ac:dyDescent="0.2">
      <c r="A7" s="167">
        <v>6</v>
      </c>
      <c r="B7" s="16" t="s">
        <v>360</v>
      </c>
      <c r="C7" s="168" t="s">
        <v>361</v>
      </c>
      <c r="D7" s="54">
        <v>854</v>
      </c>
    </row>
    <row r="8" spans="1:4" ht="19.5" customHeight="1" x14ac:dyDescent="0.2">
      <c r="A8" s="167">
        <v>7</v>
      </c>
      <c r="B8" s="16" t="s">
        <v>362</v>
      </c>
      <c r="C8" s="168" t="s">
        <v>363</v>
      </c>
      <c r="D8" s="170">
        <v>731.5</v>
      </c>
    </row>
    <row r="9" spans="1:4" ht="19.5" customHeight="1" x14ac:dyDescent="0.2">
      <c r="A9" s="167">
        <v>8</v>
      </c>
      <c r="B9" s="16" t="s">
        <v>364</v>
      </c>
      <c r="C9" s="168" t="s">
        <v>365</v>
      </c>
      <c r="D9" s="173">
        <v>673.67</v>
      </c>
    </row>
    <row r="10" spans="1:4" ht="19.5" customHeight="1" x14ac:dyDescent="0.2">
      <c r="A10" s="167">
        <v>9</v>
      </c>
      <c r="B10" s="16" t="s">
        <v>366</v>
      </c>
      <c r="C10" s="168" t="s">
        <v>367</v>
      </c>
      <c r="D10" s="174">
        <v>842.33</v>
      </c>
    </row>
    <row r="11" spans="1:4" ht="19.5" customHeight="1" x14ac:dyDescent="0.2">
      <c r="A11" s="167">
        <v>10</v>
      </c>
      <c r="B11" s="16" t="s">
        <v>368</v>
      </c>
      <c r="C11" s="168" t="s">
        <v>369</v>
      </c>
      <c r="D11" s="175">
        <v>807.33</v>
      </c>
    </row>
    <row r="12" spans="1:4" ht="19.5" customHeight="1" x14ac:dyDescent="0.2">
      <c r="A12" s="167">
        <v>11</v>
      </c>
      <c r="B12" s="16" t="s">
        <v>370</v>
      </c>
      <c r="C12" s="168" t="s">
        <v>371</v>
      </c>
      <c r="D12" s="176">
        <v>1481.33</v>
      </c>
    </row>
    <row r="13" spans="1:4" ht="19.5" customHeight="1" x14ac:dyDescent="0.2">
      <c r="A13" s="167">
        <v>12</v>
      </c>
      <c r="B13" s="16" t="s">
        <v>372</v>
      </c>
      <c r="C13" s="168" t="s">
        <v>373</v>
      </c>
      <c r="D13" s="177">
        <v>577.66999999999996</v>
      </c>
    </row>
    <row r="14" spans="1:4" ht="19.5" customHeight="1" x14ac:dyDescent="0.2">
      <c r="A14" s="167">
        <v>13</v>
      </c>
      <c r="B14" s="16" t="s">
        <v>374</v>
      </c>
      <c r="C14" s="168" t="s">
        <v>375</v>
      </c>
      <c r="D14" s="177">
        <v>575</v>
      </c>
    </row>
    <row r="15" spans="1:4" ht="19.5" customHeight="1" x14ac:dyDescent="0.2">
      <c r="A15" s="167">
        <v>14</v>
      </c>
      <c r="B15" s="16" t="s">
        <v>376</v>
      </c>
      <c r="C15" s="168" t="s">
        <v>377</v>
      </c>
      <c r="D15" s="178">
        <v>698.67</v>
      </c>
    </row>
    <row r="16" spans="1:4" ht="19.5" customHeight="1" x14ac:dyDescent="0.2">
      <c r="A16" s="167">
        <v>15</v>
      </c>
      <c r="B16" s="16" t="s">
        <v>378</v>
      </c>
      <c r="C16" s="168" t="s">
        <v>379</v>
      </c>
      <c r="D16" s="179">
        <v>535.5</v>
      </c>
    </row>
    <row r="17" spans="1:4" ht="19.5" customHeight="1" x14ac:dyDescent="0.2">
      <c r="A17" s="167">
        <v>16</v>
      </c>
      <c r="B17" s="16" t="s">
        <v>380</v>
      </c>
      <c r="C17" s="168" t="s">
        <v>381</v>
      </c>
      <c r="D17" s="77">
        <v>847</v>
      </c>
    </row>
    <row r="18" spans="1:4" ht="19.5" customHeight="1" x14ac:dyDescent="0.2">
      <c r="A18" s="167">
        <v>17</v>
      </c>
      <c r="B18" s="16" t="s">
        <v>382</v>
      </c>
      <c r="C18" s="168" t="s">
        <v>383</v>
      </c>
      <c r="D18" s="180">
        <v>269.5</v>
      </c>
    </row>
    <row r="19" spans="1:4" ht="19.5" customHeight="1" x14ac:dyDescent="0.2">
      <c r="A19" s="167">
        <v>18</v>
      </c>
      <c r="B19" s="16" t="s">
        <v>384</v>
      </c>
      <c r="C19" s="168" t="s">
        <v>385</v>
      </c>
      <c r="D19" s="181">
        <v>663</v>
      </c>
    </row>
    <row r="20" spans="1:4" ht="19.5" customHeight="1" x14ac:dyDescent="0.2">
      <c r="A20" s="182">
        <v>19</v>
      </c>
      <c r="B20" s="85" t="s">
        <v>386</v>
      </c>
      <c r="C20" s="183" t="s">
        <v>387</v>
      </c>
      <c r="D20" s="184">
        <v>704</v>
      </c>
    </row>
    <row r="21" spans="1:4" ht="19.5" customHeight="1" x14ac:dyDescent="0.2">
      <c r="A21" s="167">
        <v>20</v>
      </c>
      <c r="B21" s="16" t="s">
        <v>388</v>
      </c>
      <c r="C21" s="168" t="s">
        <v>389</v>
      </c>
      <c r="D21" s="185">
        <v>563</v>
      </c>
    </row>
    <row r="22" spans="1:4" ht="19.5" customHeight="1" x14ac:dyDescent="0.2">
      <c r="A22" s="167">
        <v>21</v>
      </c>
      <c r="B22" s="16" t="s">
        <v>390</v>
      </c>
      <c r="C22" s="168" t="s">
        <v>391</v>
      </c>
      <c r="D22" s="186">
        <v>7149</v>
      </c>
    </row>
    <row r="23" spans="1:4" ht="19.5" customHeight="1" x14ac:dyDescent="0.2">
      <c r="A23" s="167">
        <v>22</v>
      </c>
      <c r="B23" s="16" t="s">
        <v>392</v>
      </c>
      <c r="C23" s="168" t="s">
        <v>393</v>
      </c>
      <c r="D23" s="24">
        <v>907</v>
      </c>
    </row>
    <row r="24" spans="1:4" ht="19.5" customHeight="1" x14ac:dyDescent="0.2">
      <c r="A24" s="167">
        <v>23</v>
      </c>
      <c r="B24" s="16" t="s">
        <v>394</v>
      </c>
      <c r="C24" s="168" t="s">
        <v>395</v>
      </c>
      <c r="D24" s="59">
        <v>4112</v>
      </c>
    </row>
    <row r="25" spans="1:4" ht="19.5" customHeight="1" x14ac:dyDescent="0.2">
      <c r="A25" s="167">
        <v>24</v>
      </c>
      <c r="B25" s="16" t="s">
        <v>396</v>
      </c>
      <c r="C25" s="168" t="s">
        <v>397</v>
      </c>
      <c r="D25" s="187">
        <v>409</v>
      </c>
    </row>
    <row r="26" spans="1:4" ht="19.5" customHeight="1" x14ac:dyDescent="0.2">
      <c r="A26" s="167">
        <v>25</v>
      </c>
      <c r="B26" s="16" t="s">
        <v>398</v>
      </c>
      <c r="C26" s="168" t="s">
        <v>399</v>
      </c>
      <c r="D26" s="188">
        <v>822.33</v>
      </c>
    </row>
    <row r="27" spans="1:4" ht="19.5" customHeight="1" x14ac:dyDescent="0.2">
      <c r="A27" s="167">
        <v>26</v>
      </c>
      <c r="B27" s="16" t="s">
        <v>400</v>
      </c>
      <c r="C27" s="168" t="s">
        <v>401</v>
      </c>
      <c r="D27" s="189">
        <v>2996</v>
      </c>
    </row>
    <row r="28" spans="1:4" ht="19.5" customHeight="1" x14ac:dyDescent="0.2">
      <c r="A28" s="167">
        <v>27</v>
      </c>
      <c r="B28" s="16" t="s">
        <v>402</v>
      </c>
      <c r="C28" s="168" t="s">
        <v>403</v>
      </c>
      <c r="D28" s="190">
        <v>625.33000000000004</v>
      </c>
    </row>
    <row r="29" spans="1:4" ht="19.5" customHeight="1" x14ac:dyDescent="0.2">
      <c r="A29" s="167">
        <v>28</v>
      </c>
      <c r="B29" s="16" t="s">
        <v>404</v>
      </c>
      <c r="C29" s="168" t="s">
        <v>405</v>
      </c>
      <c r="D29" s="191">
        <v>4199</v>
      </c>
    </row>
    <row r="30" spans="1:4" ht="19.5" customHeight="1" x14ac:dyDescent="0.2">
      <c r="A30" s="167">
        <v>29</v>
      </c>
      <c r="B30" s="16" t="s">
        <v>406</v>
      </c>
      <c r="C30" s="168" t="s">
        <v>407</v>
      </c>
      <c r="D30" s="192">
        <v>447.67</v>
      </c>
    </row>
    <row r="31" spans="1:4" ht="19.5" customHeight="1" x14ac:dyDescent="0.2">
      <c r="A31" s="167">
        <v>30</v>
      </c>
      <c r="B31" s="16" t="s">
        <v>408</v>
      </c>
      <c r="C31" s="168" t="s">
        <v>409</v>
      </c>
      <c r="D31" s="59">
        <v>3842.5</v>
      </c>
    </row>
    <row r="32" spans="1:4" ht="19.5" customHeight="1" x14ac:dyDescent="0.2">
      <c r="A32" s="167">
        <v>31</v>
      </c>
      <c r="B32" s="16" t="s">
        <v>410</v>
      </c>
      <c r="C32" s="168" t="s">
        <v>411</v>
      </c>
      <c r="D32" s="37">
        <v>720</v>
      </c>
    </row>
    <row r="33" spans="1:4" ht="19.5" customHeight="1" x14ac:dyDescent="0.2">
      <c r="A33" s="167">
        <v>32</v>
      </c>
      <c r="B33" s="16" t="s">
        <v>412</v>
      </c>
      <c r="C33" s="168" t="s">
        <v>413</v>
      </c>
      <c r="D33" s="181">
        <v>666.33</v>
      </c>
    </row>
    <row r="34" spans="1:4" ht="19.5" customHeight="1" x14ac:dyDescent="0.2">
      <c r="A34" s="167">
        <v>33</v>
      </c>
      <c r="B34" s="16" t="s">
        <v>414</v>
      </c>
      <c r="C34" s="168" t="s">
        <v>415</v>
      </c>
      <c r="D34" s="181">
        <v>663.33</v>
      </c>
    </row>
    <row r="35" spans="1:4" ht="19.5" customHeight="1" x14ac:dyDescent="0.2">
      <c r="A35" s="167">
        <v>34</v>
      </c>
      <c r="B35" s="16" t="s">
        <v>416</v>
      </c>
      <c r="C35" s="168" t="s">
        <v>417</v>
      </c>
      <c r="D35" s="193">
        <v>1084.5</v>
      </c>
    </row>
    <row r="36" spans="1:4" ht="19.5" customHeight="1" x14ac:dyDescent="0.2">
      <c r="A36" s="167">
        <v>35</v>
      </c>
      <c r="B36" s="16" t="s">
        <v>418</v>
      </c>
      <c r="C36" s="168" t="s">
        <v>419</v>
      </c>
      <c r="D36" s="194">
        <v>1036.33</v>
      </c>
    </row>
    <row r="37" spans="1:4" ht="19.5" customHeight="1" x14ac:dyDescent="0.2">
      <c r="A37" s="167">
        <v>36</v>
      </c>
      <c r="B37" s="16" t="s">
        <v>420</v>
      </c>
      <c r="C37" s="168" t="s">
        <v>421</v>
      </c>
      <c r="D37" s="195">
        <v>2646</v>
      </c>
    </row>
    <row r="38" spans="1:4" ht="19.5" customHeight="1" x14ac:dyDescent="0.2">
      <c r="A38" s="167">
        <v>37</v>
      </c>
      <c r="B38" s="16" t="s">
        <v>422</v>
      </c>
      <c r="C38" s="168" t="s">
        <v>423</v>
      </c>
      <c r="D38" s="42">
        <v>1900</v>
      </c>
    </row>
    <row r="39" spans="1:4" ht="19.5" customHeight="1" x14ac:dyDescent="0.2">
      <c r="A39" s="167">
        <v>38</v>
      </c>
      <c r="B39" s="16" t="s">
        <v>424</v>
      </c>
      <c r="C39" s="168" t="s">
        <v>425</v>
      </c>
      <c r="D39" s="59">
        <v>4016.67</v>
      </c>
    </row>
    <row r="40" spans="1:4" ht="19.5" customHeight="1" x14ac:dyDescent="0.2">
      <c r="A40" s="167">
        <v>39</v>
      </c>
      <c r="B40" s="16" t="s">
        <v>426</v>
      </c>
      <c r="C40" s="168" t="s">
        <v>427</v>
      </c>
      <c r="D40" s="196">
        <v>1150.67</v>
      </c>
    </row>
    <row r="41" spans="1:4" ht="19.5" customHeight="1" x14ac:dyDescent="0.2">
      <c r="A41" s="167">
        <v>40</v>
      </c>
      <c r="B41" s="16" t="s">
        <v>428</v>
      </c>
      <c r="C41" s="168" t="s">
        <v>429</v>
      </c>
      <c r="D41" s="197">
        <v>2381.33</v>
      </c>
    </row>
    <row r="42" spans="1:4" ht="19.5" customHeight="1" x14ac:dyDescent="0.2">
      <c r="A42" s="167">
        <v>41</v>
      </c>
      <c r="B42" s="16" t="s">
        <v>430</v>
      </c>
      <c r="C42" s="168" t="s">
        <v>431</v>
      </c>
      <c r="D42" s="51">
        <v>1210.33</v>
      </c>
    </row>
    <row r="43" spans="1:4" ht="19.5" customHeight="1" x14ac:dyDescent="0.2">
      <c r="A43" s="167">
        <v>42</v>
      </c>
      <c r="B43" s="16" t="s">
        <v>432</v>
      </c>
      <c r="C43" s="168" t="s">
        <v>433</v>
      </c>
      <c r="D43" s="42">
        <v>1912.33</v>
      </c>
    </row>
    <row r="44" spans="1:4" ht="19.5" customHeight="1" x14ac:dyDescent="0.2">
      <c r="A44" s="167">
        <v>43</v>
      </c>
      <c r="B44" s="16" t="s">
        <v>434</v>
      </c>
      <c r="C44" s="168" t="s">
        <v>435</v>
      </c>
      <c r="D44" s="46">
        <v>1071.33</v>
      </c>
    </row>
    <row r="45" spans="1:4" ht="19.5" customHeight="1" x14ac:dyDescent="0.2">
      <c r="A45" s="167">
        <v>44</v>
      </c>
      <c r="B45" s="16" t="s">
        <v>436</v>
      </c>
      <c r="C45" s="168" t="s">
        <v>437</v>
      </c>
      <c r="D45" s="42">
        <v>2085.67</v>
      </c>
    </row>
    <row r="46" spans="1:4" ht="19.5" customHeight="1" x14ac:dyDescent="0.2">
      <c r="A46" s="167">
        <v>45</v>
      </c>
      <c r="B46" s="16" t="s">
        <v>438</v>
      </c>
      <c r="C46" s="168" t="s">
        <v>439</v>
      </c>
      <c r="D46" s="198">
        <v>1063.67</v>
      </c>
    </row>
    <row r="47" spans="1:4" ht="19.5" customHeight="1" x14ac:dyDescent="0.2">
      <c r="A47" s="167">
        <v>46</v>
      </c>
      <c r="B47" s="16" t="s">
        <v>440</v>
      </c>
      <c r="C47" s="168" t="s">
        <v>441</v>
      </c>
      <c r="D47" s="199">
        <v>753</v>
      </c>
    </row>
    <row r="48" spans="1:4" ht="19.5" customHeight="1" x14ac:dyDescent="0.2">
      <c r="A48" s="167">
        <v>47</v>
      </c>
      <c r="B48" s="16" t="s">
        <v>442</v>
      </c>
      <c r="C48" s="168" t="s">
        <v>443</v>
      </c>
      <c r="D48" s="21">
        <v>1398.67</v>
      </c>
    </row>
    <row r="49" spans="1:4" ht="19.5" customHeight="1" x14ac:dyDescent="0.2">
      <c r="A49" s="167">
        <v>48</v>
      </c>
      <c r="B49" s="16" t="s">
        <v>444</v>
      </c>
      <c r="C49" s="168" t="s">
        <v>445</v>
      </c>
      <c r="D49" s="170">
        <v>737</v>
      </c>
    </row>
    <row r="50" spans="1:4" ht="19.5" customHeight="1" x14ac:dyDescent="0.2">
      <c r="A50" s="167">
        <v>49</v>
      </c>
      <c r="B50" s="16" t="s">
        <v>446</v>
      </c>
      <c r="C50" s="168" t="s">
        <v>447</v>
      </c>
      <c r="D50" s="24">
        <v>916.67</v>
      </c>
    </row>
    <row r="51" spans="1:4" ht="19.5" customHeight="1" x14ac:dyDescent="0.2">
      <c r="A51" s="167">
        <v>50</v>
      </c>
      <c r="B51" s="16" t="s">
        <v>448</v>
      </c>
      <c r="C51" s="168" t="s">
        <v>449</v>
      </c>
      <c r="D51" s="42">
        <v>1926.67</v>
      </c>
    </row>
    <row r="52" spans="1:4" ht="19.5" customHeight="1" x14ac:dyDescent="0.2">
      <c r="A52" s="167">
        <v>51</v>
      </c>
      <c r="B52" s="16" t="s">
        <v>450</v>
      </c>
      <c r="C52" s="168" t="s">
        <v>451</v>
      </c>
      <c r="D52" s="200">
        <v>3416.33</v>
      </c>
    </row>
    <row r="53" spans="1:4" ht="19.5" customHeight="1" x14ac:dyDescent="0.2">
      <c r="A53" s="167">
        <v>52</v>
      </c>
      <c r="B53" s="16" t="s">
        <v>452</v>
      </c>
      <c r="C53" s="168" t="s">
        <v>453</v>
      </c>
      <c r="D53" s="51">
        <v>1226.33</v>
      </c>
    </row>
    <row r="54" spans="1:4" ht="19.5" customHeight="1" x14ac:dyDescent="0.2">
      <c r="A54" s="167">
        <v>53</v>
      </c>
      <c r="B54" s="16" t="s">
        <v>454</v>
      </c>
      <c r="C54" s="168" t="s">
        <v>455</v>
      </c>
      <c r="D54" s="21">
        <v>1381.67</v>
      </c>
    </row>
    <row r="55" spans="1:4" ht="19.5" customHeight="1" x14ac:dyDescent="0.2">
      <c r="A55" s="167">
        <v>54</v>
      </c>
      <c r="B55" s="16" t="s">
        <v>456</v>
      </c>
      <c r="C55" s="168" t="s">
        <v>457</v>
      </c>
      <c r="D55" s="201">
        <v>1741</v>
      </c>
    </row>
    <row r="56" spans="1:4" ht="19.5" customHeight="1" x14ac:dyDescent="0.2">
      <c r="A56" s="167">
        <v>55</v>
      </c>
      <c r="B56" s="16" t="s">
        <v>458</v>
      </c>
      <c r="C56" s="168" t="s">
        <v>459</v>
      </c>
      <c r="D56" s="73">
        <v>2479.67</v>
      </c>
    </row>
    <row r="57" spans="1:4" ht="19.5" customHeight="1" x14ac:dyDescent="0.2">
      <c r="A57" s="167">
        <v>56</v>
      </c>
      <c r="B57" s="16" t="s">
        <v>460</v>
      </c>
      <c r="C57" s="168" t="s">
        <v>461</v>
      </c>
      <c r="D57" s="191">
        <v>5222</v>
      </c>
    </row>
    <row r="58" spans="1:4" ht="19.5" customHeight="1" x14ac:dyDescent="0.2">
      <c r="A58" s="167">
        <v>57</v>
      </c>
      <c r="B58" s="16" t="s">
        <v>462</v>
      </c>
      <c r="C58" s="168" t="s">
        <v>463</v>
      </c>
      <c r="D58" s="202">
        <v>13122.5</v>
      </c>
    </row>
    <row r="59" spans="1:4" ht="19.5" customHeight="1" x14ac:dyDescent="0.2">
      <c r="A59" s="167">
        <v>58</v>
      </c>
      <c r="B59" s="16" t="s">
        <v>464</v>
      </c>
      <c r="C59" s="168" t="s">
        <v>465</v>
      </c>
      <c r="D59" s="189">
        <v>3031.67</v>
      </c>
    </row>
    <row r="60" spans="1:4" ht="19.5" customHeight="1" x14ac:dyDescent="0.2">
      <c r="A60" s="167">
        <v>59</v>
      </c>
      <c r="B60" s="16" t="s">
        <v>466</v>
      </c>
      <c r="C60" s="168" t="s">
        <v>467</v>
      </c>
      <c r="D60" s="59">
        <v>4061</v>
      </c>
    </row>
    <row r="61" spans="1:4" ht="19.5" customHeight="1" x14ac:dyDescent="0.2">
      <c r="A61" s="167">
        <v>60</v>
      </c>
      <c r="B61" s="16" t="s">
        <v>468</v>
      </c>
      <c r="C61" s="168" t="s">
        <v>469</v>
      </c>
      <c r="D61" s="203">
        <v>3712</v>
      </c>
    </row>
    <row r="62" spans="1:4" ht="19.5" customHeight="1" x14ac:dyDescent="0.2">
      <c r="A62" s="167">
        <v>61</v>
      </c>
      <c r="B62" s="16" t="s">
        <v>470</v>
      </c>
      <c r="C62" s="168" t="s">
        <v>471</v>
      </c>
      <c r="D62" s="204">
        <v>677.33</v>
      </c>
    </row>
    <row r="63" spans="1:4" ht="19.5" customHeight="1" x14ac:dyDescent="0.2">
      <c r="A63" s="167">
        <v>62</v>
      </c>
      <c r="B63" s="16" t="s">
        <v>472</v>
      </c>
      <c r="C63" s="168" t="s">
        <v>473</v>
      </c>
      <c r="D63" s="37">
        <v>729</v>
      </c>
    </row>
    <row r="64" spans="1:4" ht="19.5" customHeight="1" x14ac:dyDescent="0.2">
      <c r="A64" s="167">
        <v>63</v>
      </c>
      <c r="B64" s="16" t="s">
        <v>474</v>
      </c>
      <c r="C64" s="168" t="s">
        <v>475</v>
      </c>
      <c r="D64" s="205">
        <v>1462</v>
      </c>
    </row>
    <row r="65" spans="1:4" ht="19.5" customHeight="1" x14ac:dyDescent="0.2">
      <c r="A65" s="167">
        <v>64</v>
      </c>
      <c r="B65" s="16" t="s">
        <v>476</v>
      </c>
      <c r="C65" s="168" t="s">
        <v>477</v>
      </c>
      <c r="D65" s="79">
        <v>1281.67</v>
      </c>
    </row>
    <row r="66" spans="1:4" ht="19.5" customHeight="1" x14ac:dyDescent="0.2">
      <c r="A66" s="167">
        <v>65</v>
      </c>
      <c r="B66" s="16" t="s">
        <v>478</v>
      </c>
      <c r="C66" s="168" t="s">
        <v>479</v>
      </c>
      <c r="D66" s="187">
        <v>430</v>
      </c>
    </row>
    <row r="67" spans="1:4" ht="19.5" customHeight="1" x14ac:dyDescent="0.2">
      <c r="A67" s="167">
        <v>66</v>
      </c>
      <c r="B67" s="16" t="s">
        <v>480</v>
      </c>
      <c r="C67" s="168" t="s">
        <v>481</v>
      </c>
      <c r="D67" s="206">
        <v>876.5</v>
      </c>
    </row>
    <row r="68" spans="1:4" ht="19.5" customHeight="1" x14ac:dyDescent="0.2">
      <c r="A68" s="167">
        <v>67</v>
      </c>
      <c r="B68" s="16" t="s">
        <v>482</v>
      </c>
      <c r="C68" s="168" t="s">
        <v>483</v>
      </c>
      <c r="D68" s="190">
        <v>595.66999999999996</v>
      </c>
    </row>
    <row r="69" spans="1:4" ht="19.5" customHeight="1" x14ac:dyDescent="0.2">
      <c r="A69" s="167">
        <v>68</v>
      </c>
      <c r="B69" s="16" t="s">
        <v>484</v>
      </c>
      <c r="C69" s="168" t="s">
        <v>485</v>
      </c>
      <c r="D69" s="67">
        <v>1526</v>
      </c>
    </row>
    <row r="70" spans="1:4" ht="19.5" customHeight="1" x14ac:dyDescent="0.2">
      <c r="A70" s="167">
        <v>69</v>
      </c>
      <c r="B70" s="16" t="s">
        <v>486</v>
      </c>
      <c r="C70" s="168" t="s">
        <v>487</v>
      </c>
      <c r="D70" s="207">
        <v>1593.33</v>
      </c>
    </row>
    <row r="71" spans="1:4" ht="19.5" customHeight="1" x14ac:dyDescent="0.2">
      <c r="A71" s="167">
        <v>70</v>
      </c>
      <c r="B71" s="16" t="s">
        <v>488</v>
      </c>
      <c r="C71" s="168" t="s">
        <v>489</v>
      </c>
      <c r="D71" s="208">
        <v>1655.5</v>
      </c>
    </row>
    <row r="72" spans="1:4" ht="19.5" customHeight="1" x14ac:dyDescent="0.2">
      <c r="A72" s="167">
        <v>71</v>
      </c>
      <c r="B72" s="16" t="s">
        <v>490</v>
      </c>
      <c r="C72" s="168" t="s">
        <v>491</v>
      </c>
      <c r="D72" s="175">
        <v>804.33</v>
      </c>
    </row>
    <row r="73" spans="1:4" ht="19.5" customHeight="1" x14ac:dyDescent="0.2">
      <c r="A73" s="167">
        <v>72</v>
      </c>
      <c r="B73" s="16" t="s">
        <v>492</v>
      </c>
      <c r="C73" s="168" t="s">
        <v>493</v>
      </c>
      <c r="D73" s="175">
        <v>795.33</v>
      </c>
    </row>
    <row r="74" spans="1:4" ht="19.5" customHeight="1" x14ac:dyDescent="0.2">
      <c r="A74" s="167">
        <v>73</v>
      </c>
      <c r="B74" s="16" t="s">
        <v>494</v>
      </c>
      <c r="C74" s="168" t="s">
        <v>495</v>
      </c>
      <c r="D74" s="209">
        <v>1025.33</v>
      </c>
    </row>
    <row r="75" spans="1:4" ht="19.5" customHeight="1" x14ac:dyDescent="0.2">
      <c r="A75" s="167">
        <v>74</v>
      </c>
      <c r="B75" s="16" t="s">
        <v>496</v>
      </c>
      <c r="C75" s="168" t="s">
        <v>497</v>
      </c>
      <c r="D75" s="42">
        <v>1941</v>
      </c>
    </row>
    <row r="76" spans="1:4" ht="19.5" customHeight="1" x14ac:dyDescent="0.2">
      <c r="A76" s="167">
        <v>75</v>
      </c>
      <c r="B76" s="16" t="s">
        <v>498</v>
      </c>
      <c r="C76" s="168" t="s">
        <v>499</v>
      </c>
      <c r="D76" s="210">
        <v>1335.33</v>
      </c>
    </row>
    <row r="77" spans="1:4" ht="19.5" customHeight="1" x14ac:dyDescent="0.2">
      <c r="A77" s="167">
        <v>76</v>
      </c>
      <c r="B77" s="16" t="s">
        <v>500</v>
      </c>
      <c r="C77" s="168" t="s">
        <v>501</v>
      </c>
      <c r="D77" s="176">
        <v>1514</v>
      </c>
    </row>
    <row r="78" spans="1:4" ht="19.5" customHeight="1" x14ac:dyDescent="0.2">
      <c r="A78" s="167">
        <v>77</v>
      </c>
      <c r="B78" s="16" t="s">
        <v>502</v>
      </c>
      <c r="C78" s="168" t="s">
        <v>503</v>
      </c>
      <c r="D78" s="187">
        <v>429</v>
      </c>
    </row>
    <row r="79" spans="1:4" ht="19.5" customHeight="1" x14ac:dyDescent="0.2">
      <c r="A79" s="167">
        <v>78</v>
      </c>
      <c r="B79" s="16" t="s">
        <v>504</v>
      </c>
      <c r="C79" s="168" t="s">
        <v>505</v>
      </c>
      <c r="D79" s="187">
        <v>414.67</v>
      </c>
    </row>
    <row r="80" spans="1:4" ht="19.5" customHeight="1" x14ac:dyDescent="0.2">
      <c r="A80" s="167">
        <v>79</v>
      </c>
      <c r="B80" s="16" t="s">
        <v>506</v>
      </c>
      <c r="C80" s="168" t="s">
        <v>507</v>
      </c>
      <c r="D80" s="205">
        <v>1440.67</v>
      </c>
    </row>
    <row r="81" spans="1:4" ht="19.5" customHeight="1" x14ac:dyDescent="0.2">
      <c r="A81" s="167">
        <v>80</v>
      </c>
      <c r="B81" s="16" t="s">
        <v>508</v>
      </c>
      <c r="C81" s="168" t="s">
        <v>509</v>
      </c>
      <c r="D81" s="199">
        <v>757.33</v>
      </c>
    </row>
    <row r="82" spans="1:4" ht="19.5" customHeight="1" x14ac:dyDescent="0.2">
      <c r="A82" s="167">
        <v>81</v>
      </c>
      <c r="B82" s="16" t="s">
        <v>510</v>
      </c>
      <c r="C82" s="168" t="s">
        <v>511</v>
      </c>
      <c r="D82" s="188">
        <v>813.67</v>
      </c>
    </row>
    <row r="83" spans="1:4" ht="19.5" customHeight="1" x14ac:dyDescent="0.2">
      <c r="A83" s="167">
        <v>82</v>
      </c>
      <c r="B83" s="16" t="s">
        <v>512</v>
      </c>
      <c r="C83" s="168" t="s">
        <v>513</v>
      </c>
      <c r="D83" s="211">
        <v>369</v>
      </c>
    </row>
    <row r="84" spans="1:4" ht="19.5" customHeight="1" x14ac:dyDescent="0.2">
      <c r="A84" s="167">
        <v>83</v>
      </c>
      <c r="B84" s="16" t="s">
        <v>514</v>
      </c>
      <c r="C84" s="168" t="s">
        <v>515</v>
      </c>
      <c r="D84" s="201">
        <v>1751.5</v>
      </c>
    </row>
    <row r="85" spans="1:4" ht="19.5" customHeight="1" x14ac:dyDescent="0.2">
      <c r="A85" s="167">
        <v>84</v>
      </c>
      <c r="B85" s="16" t="s">
        <v>516</v>
      </c>
      <c r="C85" s="168" t="s">
        <v>517</v>
      </c>
      <c r="D85" s="212">
        <v>401</v>
      </c>
    </row>
    <row r="86" spans="1:4" ht="19.5" customHeight="1" x14ac:dyDescent="0.2">
      <c r="A86" s="167">
        <v>85</v>
      </c>
      <c r="B86" s="16" t="s">
        <v>518</v>
      </c>
      <c r="C86" s="168" t="s">
        <v>519</v>
      </c>
      <c r="D86" s="185">
        <v>543.33000000000004</v>
      </c>
    </row>
    <row r="87" spans="1:4" ht="19.5" customHeight="1" x14ac:dyDescent="0.2">
      <c r="A87" s="167">
        <v>86</v>
      </c>
      <c r="B87" s="16" t="s">
        <v>520</v>
      </c>
      <c r="C87" s="168" t="s">
        <v>521</v>
      </c>
      <c r="D87" s="213">
        <v>239.5</v>
      </c>
    </row>
    <row r="88" spans="1:4" ht="19.5" customHeight="1" x14ac:dyDescent="0.2">
      <c r="A88" s="167">
        <v>87</v>
      </c>
      <c r="B88" s="16" t="s">
        <v>522</v>
      </c>
      <c r="C88" s="168" t="s">
        <v>523</v>
      </c>
      <c r="D88" s="37">
        <v>720.67</v>
      </c>
    </row>
    <row r="89" spans="1:4" ht="19.5" customHeight="1" x14ac:dyDescent="0.2">
      <c r="A89" s="167">
        <v>88</v>
      </c>
      <c r="B89" s="16" t="s">
        <v>524</v>
      </c>
      <c r="C89" s="168" t="s">
        <v>525</v>
      </c>
      <c r="D89" s="169">
        <v>953</v>
      </c>
    </row>
    <row r="90" spans="1:4" ht="19.5" customHeight="1" x14ac:dyDescent="0.2">
      <c r="A90" s="167">
        <v>89</v>
      </c>
      <c r="B90" s="16" t="s">
        <v>526</v>
      </c>
      <c r="C90" s="168" t="s">
        <v>527</v>
      </c>
      <c r="D90" s="214">
        <v>774</v>
      </c>
    </row>
    <row r="91" spans="1:4" ht="19.5" customHeight="1" x14ac:dyDescent="0.2">
      <c r="A91" s="167">
        <v>90</v>
      </c>
      <c r="B91" s="16" t="s">
        <v>528</v>
      </c>
      <c r="C91" s="168" t="s">
        <v>529</v>
      </c>
      <c r="D91" s="215">
        <v>622</v>
      </c>
    </row>
    <row r="92" spans="1:4" ht="19.5" customHeight="1" x14ac:dyDescent="0.2">
      <c r="A92" s="167">
        <v>91</v>
      </c>
      <c r="B92" s="16" t="s">
        <v>530</v>
      </c>
      <c r="C92" s="168" t="s">
        <v>531</v>
      </c>
      <c r="D92" s="213">
        <v>231.5</v>
      </c>
    </row>
    <row r="93" spans="1:4" ht="19.5" customHeight="1" x14ac:dyDescent="0.2">
      <c r="A93" s="167">
        <v>92</v>
      </c>
      <c r="B93" s="16" t="s">
        <v>532</v>
      </c>
      <c r="C93" s="168" t="s">
        <v>533</v>
      </c>
      <c r="D93" s="39">
        <v>315.33</v>
      </c>
    </row>
    <row r="94" spans="1:4" ht="19.5" customHeight="1" x14ac:dyDescent="0.2">
      <c r="A94" s="167">
        <v>93</v>
      </c>
      <c r="B94" s="16" t="s">
        <v>534</v>
      </c>
      <c r="C94" s="168" t="s">
        <v>535</v>
      </c>
      <c r="D94" s="216">
        <v>327.5</v>
      </c>
    </row>
    <row r="95" spans="1:4" ht="19.5" customHeight="1" x14ac:dyDescent="0.2">
      <c r="A95" s="167">
        <v>94</v>
      </c>
      <c r="B95" s="16" t="s">
        <v>536</v>
      </c>
      <c r="C95" s="168" t="s">
        <v>537</v>
      </c>
      <c r="D95" s="179">
        <v>506.5</v>
      </c>
    </row>
    <row r="96" spans="1:4" ht="19.5" customHeight="1" x14ac:dyDescent="0.2">
      <c r="A96" s="167">
        <v>95</v>
      </c>
      <c r="B96" s="16" t="s">
        <v>538</v>
      </c>
      <c r="C96" s="168" t="s">
        <v>539</v>
      </c>
      <c r="D96" s="178">
        <v>704.33</v>
      </c>
    </row>
    <row r="97" spans="1:4" ht="19.5" customHeight="1" x14ac:dyDescent="0.2">
      <c r="A97" s="167">
        <v>96</v>
      </c>
      <c r="B97" s="16" t="s">
        <v>540</v>
      </c>
      <c r="C97" s="168" t="s">
        <v>541</v>
      </c>
      <c r="D97" s="206">
        <v>876.33</v>
      </c>
    </row>
    <row r="98" spans="1:4" ht="19.5" customHeight="1" x14ac:dyDescent="0.2">
      <c r="A98" s="167">
        <v>97</v>
      </c>
      <c r="B98" s="16" t="s">
        <v>542</v>
      </c>
      <c r="C98" s="168" t="s">
        <v>543</v>
      </c>
      <c r="D98" s="210">
        <v>1293</v>
      </c>
    </row>
    <row r="99" spans="1:4" ht="19.5" customHeight="1" x14ac:dyDescent="0.2">
      <c r="A99" s="167">
        <v>98</v>
      </c>
      <c r="B99" s="16" t="s">
        <v>544</v>
      </c>
      <c r="C99" s="168" t="s">
        <v>545</v>
      </c>
      <c r="D99" s="21">
        <v>1389.33</v>
      </c>
    </row>
    <row r="100" spans="1:4" ht="19.5" customHeight="1" x14ac:dyDescent="0.2">
      <c r="A100" s="167">
        <v>99</v>
      </c>
      <c r="B100" s="16" t="s">
        <v>546</v>
      </c>
      <c r="C100" s="168" t="s">
        <v>547</v>
      </c>
      <c r="D100" s="175">
        <v>804.67</v>
      </c>
    </row>
    <row r="101" spans="1:4" ht="19.5" customHeight="1" x14ac:dyDescent="0.2">
      <c r="A101" s="167">
        <v>100</v>
      </c>
      <c r="B101" s="16" t="s">
        <v>548</v>
      </c>
      <c r="C101" s="168" t="s">
        <v>549</v>
      </c>
      <c r="D101" s="51">
        <v>1209.33</v>
      </c>
    </row>
    <row r="102" spans="1:4" ht="19.5" customHeight="1" x14ac:dyDescent="0.2">
      <c r="A102" s="167">
        <v>101</v>
      </c>
      <c r="B102" s="16" t="s">
        <v>550</v>
      </c>
      <c r="C102" s="168" t="s">
        <v>551</v>
      </c>
      <c r="D102" s="217">
        <v>1835.67</v>
      </c>
    </row>
    <row r="103" spans="1:4" ht="19.5" customHeight="1" x14ac:dyDescent="0.2">
      <c r="A103" s="167">
        <v>102</v>
      </c>
      <c r="B103" s="16" t="s">
        <v>552</v>
      </c>
      <c r="C103" s="168" t="s">
        <v>553</v>
      </c>
      <c r="D103" s="210">
        <v>1347.5</v>
      </c>
    </row>
    <row r="104" spans="1:4" ht="19.5" customHeight="1" x14ac:dyDescent="0.2">
      <c r="A104" s="167">
        <v>103</v>
      </c>
      <c r="B104" s="16" t="s">
        <v>554</v>
      </c>
      <c r="C104" s="168" t="s">
        <v>555</v>
      </c>
      <c r="D104" s="204">
        <v>685</v>
      </c>
    </row>
    <row r="105" spans="1:4" ht="19.5" customHeight="1" x14ac:dyDescent="0.2">
      <c r="A105" s="167">
        <v>104</v>
      </c>
      <c r="B105" s="16" t="s">
        <v>556</v>
      </c>
      <c r="C105" s="168" t="s">
        <v>557</v>
      </c>
      <c r="D105" s="175">
        <v>793</v>
      </c>
    </row>
    <row r="106" spans="1:4" ht="19.5" customHeight="1" x14ac:dyDescent="0.2">
      <c r="A106" s="167">
        <v>105</v>
      </c>
      <c r="B106" s="16" t="s">
        <v>558</v>
      </c>
      <c r="C106" s="168" t="s">
        <v>559</v>
      </c>
      <c r="D106" s="178">
        <v>704.67</v>
      </c>
    </row>
    <row r="107" spans="1:4" ht="19.5" customHeight="1" x14ac:dyDescent="0.2">
      <c r="A107" s="167">
        <v>106</v>
      </c>
      <c r="B107" s="16" t="s">
        <v>560</v>
      </c>
      <c r="C107" s="168" t="s">
        <v>561</v>
      </c>
      <c r="D107" s="194">
        <v>1029</v>
      </c>
    </row>
    <row r="108" spans="1:4" ht="19.5" customHeight="1" x14ac:dyDescent="0.2">
      <c r="A108" s="167">
        <v>107</v>
      </c>
      <c r="B108" s="16" t="s">
        <v>562</v>
      </c>
      <c r="C108" s="168" t="s">
        <v>563</v>
      </c>
      <c r="D108" s="201">
        <v>1714.67</v>
      </c>
    </row>
    <row r="109" spans="1:4" ht="19.5" customHeight="1" x14ac:dyDescent="0.2">
      <c r="A109" s="167">
        <v>108</v>
      </c>
      <c r="B109" s="16" t="s">
        <v>564</v>
      </c>
      <c r="C109" s="168" t="s">
        <v>565</v>
      </c>
      <c r="D109" s="175">
        <v>800.33</v>
      </c>
    </row>
    <row r="110" spans="1:4" ht="19.5" customHeight="1" x14ac:dyDescent="0.2">
      <c r="A110" s="167">
        <v>109</v>
      </c>
      <c r="B110" s="16" t="s">
        <v>566</v>
      </c>
      <c r="C110" s="168" t="s">
        <v>567</v>
      </c>
      <c r="D110" s="24">
        <v>916</v>
      </c>
    </row>
    <row r="111" spans="1:4" ht="19.5" customHeight="1" x14ac:dyDescent="0.2">
      <c r="A111" s="167">
        <v>110</v>
      </c>
      <c r="B111" s="16" t="s">
        <v>568</v>
      </c>
      <c r="C111" s="168" t="s">
        <v>569</v>
      </c>
      <c r="D111" s="196">
        <v>1132</v>
      </c>
    </row>
    <row r="112" spans="1:4" ht="19.5" customHeight="1" x14ac:dyDescent="0.2">
      <c r="A112" s="167">
        <v>111</v>
      </c>
      <c r="B112" s="16" t="s">
        <v>570</v>
      </c>
      <c r="C112" s="168" t="s">
        <v>571</v>
      </c>
      <c r="D112" s="24">
        <v>904.67</v>
      </c>
    </row>
    <row r="113" spans="1:4" ht="19.5" customHeight="1" x14ac:dyDescent="0.2">
      <c r="A113" s="167">
        <v>112</v>
      </c>
      <c r="B113" s="16" t="s">
        <v>572</v>
      </c>
      <c r="C113" s="168" t="s">
        <v>573</v>
      </c>
      <c r="D113" s="24">
        <v>907.5</v>
      </c>
    </row>
    <row r="114" spans="1:4" ht="19.5" customHeight="1" x14ac:dyDescent="0.2">
      <c r="A114" s="167">
        <v>113</v>
      </c>
      <c r="B114" s="16" t="s">
        <v>574</v>
      </c>
      <c r="C114" s="168" t="s">
        <v>575</v>
      </c>
      <c r="D114" s="195">
        <v>2621.33</v>
      </c>
    </row>
    <row r="115" spans="1:4" ht="19.5" customHeight="1" x14ac:dyDescent="0.2">
      <c r="A115" s="167">
        <v>114</v>
      </c>
      <c r="B115" s="16" t="s">
        <v>576</v>
      </c>
      <c r="C115" s="168" t="s">
        <v>577</v>
      </c>
      <c r="D115" s="70">
        <v>10230.33</v>
      </c>
    </row>
    <row r="116" spans="1:4" ht="19.5" customHeight="1" x14ac:dyDescent="0.2">
      <c r="A116" s="167">
        <v>115</v>
      </c>
      <c r="B116" s="16" t="s">
        <v>578</v>
      </c>
      <c r="C116" s="168" t="s">
        <v>579</v>
      </c>
      <c r="D116" s="79">
        <v>1258</v>
      </c>
    </row>
    <row r="117" spans="1:4" ht="19.5" customHeight="1" x14ac:dyDescent="0.2">
      <c r="A117" s="167">
        <v>116</v>
      </c>
      <c r="B117" s="16" t="s">
        <v>580</v>
      </c>
      <c r="C117" s="168" t="s">
        <v>581</v>
      </c>
      <c r="D117" s="218">
        <v>1816.5</v>
      </c>
    </row>
    <row r="118" spans="1:4" ht="19.5" customHeight="1" x14ac:dyDescent="0.2">
      <c r="A118" s="167">
        <v>117</v>
      </c>
      <c r="B118" s="16" t="s">
        <v>582</v>
      </c>
      <c r="C118" s="168" t="s">
        <v>583</v>
      </c>
      <c r="D118" s="73">
        <v>2426.33</v>
      </c>
    </row>
    <row r="119" spans="1:4" ht="19.5" customHeight="1" x14ac:dyDescent="0.2">
      <c r="A119" s="167">
        <v>118</v>
      </c>
      <c r="B119" s="16" t="s">
        <v>584</v>
      </c>
      <c r="C119" s="168" t="s">
        <v>585</v>
      </c>
      <c r="D119" s="208">
        <v>1677</v>
      </c>
    </row>
    <row r="120" spans="1:4" ht="19.5" customHeight="1" x14ac:dyDescent="0.2">
      <c r="A120" s="167">
        <v>119</v>
      </c>
      <c r="B120" s="16" t="s">
        <v>586</v>
      </c>
      <c r="C120" s="168" t="s">
        <v>587</v>
      </c>
      <c r="D120" s="219">
        <v>994</v>
      </c>
    </row>
    <row r="121" spans="1:4" ht="19.5" customHeight="1" x14ac:dyDescent="0.2">
      <c r="A121" s="167">
        <v>120</v>
      </c>
      <c r="B121" s="16" t="s">
        <v>588</v>
      </c>
      <c r="C121" s="168" t="s">
        <v>589</v>
      </c>
      <c r="D121" s="205">
        <v>1419</v>
      </c>
    </row>
    <row r="122" spans="1:4" ht="19.5" customHeight="1" x14ac:dyDescent="0.2">
      <c r="A122" s="167">
        <v>121</v>
      </c>
      <c r="B122" s="16" t="s">
        <v>590</v>
      </c>
      <c r="C122" s="168" t="s">
        <v>591</v>
      </c>
      <c r="D122" s="67">
        <v>1577.67</v>
      </c>
    </row>
    <row r="123" spans="1:4" ht="19.5" customHeight="1" x14ac:dyDescent="0.2">
      <c r="A123" s="167">
        <v>122</v>
      </c>
      <c r="B123" s="16" t="s">
        <v>592</v>
      </c>
      <c r="C123" s="168" t="s">
        <v>593</v>
      </c>
      <c r="D123" s="220">
        <v>1643.33</v>
      </c>
    </row>
    <row r="124" spans="1:4" ht="19.5" customHeight="1" x14ac:dyDescent="0.2">
      <c r="A124" s="167">
        <v>123</v>
      </c>
      <c r="B124" s="16" t="s">
        <v>594</v>
      </c>
      <c r="C124" s="168" t="s">
        <v>595</v>
      </c>
      <c r="D124" s="196">
        <v>1145</v>
      </c>
    </row>
    <row r="125" spans="1:4" ht="19.5" customHeight="1" x14ac:dyDescent="0.2">
      <c r="A125" s="167">
        <v>124</v>
      </c>
      <c r="B125" s="16" t="s">
        <v>596</v>
      </c>
      <c r="C125" s="168" t="s">
        <v>597</v>
      </c>
      <c r="D125" s="174">
        <v>842</v>
      </c>
    </row>
    <row r="126" spans="1:4" ht="19.5" customHeight="1" x14ac:dyDescent="0.2">
      <c r="A126" s="167">
        <v>125</v>
      </c>
      <c r="B126" s="16" t="s">
        <v>598</v>
      </c>
      <c r="C126" s="168" t="s">
        <v>599</v>
      </c>
      <c r="D126" s="196">
        <v>1124</v>
      </c>
    </row>
    <row r="127" spans="1:4" ht="19.5" customHeight="1" x14ac:dyDescent="0.2">
      <c r="A127" s="167">
        <v>126</v>
      </c>
      <c r="B127" s="16" t="s">
        <v>600</v>
      </c>
      <c r="C127" s="168" t="s">
        <v>601</v>
      </c>
      <c r="D127" s="219">
        <v>987.33</v>
      </c>
    </row>
    <row r="128" spans="1:4" ht="19.5" customHeight="1" x14ac:dyDescent="0.2">
      <c r="A128" s="167">
        <v>127</v>
      </c>
      <c r="B128" s="16" t="s">
        <v>602</v>
      </c>
      <c r="C128" s="168" t="s">
        <v>603</v>
      </c>
      <c r="D128" s="79">
        <v>1275</v>
      </c>
    </row>
    <row r="129" spans="1:4" ht="19.5" customHeight="1" x14ac:dyDescent="0.2">
      <c r="A129" s="167">
        <v>128</v>
      </c>
      <c r="B129" s="16" t="s">
        <v>604</v>
      </c>
      <c r="C129" s="168" t="s">
        <v>605</v>
      </c>
      <c r="D129" s="174">
        <v>841.67</v>
      </c>
    </row>
    <row r="130" spans="1:4" ht="19.5" customHeight="1" x14ac:dyDescent="0.2">
      <c r="A130" s="167">
        <v>129</v>
      </c>
      <c r="B130" s="16" t="s">
        <v>606</v>
      </c>
      <c r="C130" s="168" t="s">
        <v>607</v>
      </c>
      <c r="D130" s="56">
        <v>932</v>
      </c>
    </row>
    <row r="131" spans="1:4" ht="19.5" customHeight="1" x14ac:dyDescent="0.2">
      <c r="A131" s="167">
        <v>130</v>
      </c>
      <c r="B131" s="16" t="s">
        <v>608</v>
      </c>
      <c r="C131" s="168" t="s">
        <v>609</v>
      </c>
      <c r="D131" s="174">
        <v>842</v>
      </c>
    </row>
    <row r="132" spans="1:4" ht="19.5" customHeight="1" x14ac:dyDescent="0.2">
      <c r="A132" s="167">
        <v>131</v>
      </c>
      <c r="B132" s="16" t="s">
        <v>610</v>
      </c>
      <c r="C132" s="168" t="s">
        <v>611</v>
      </c>
      <c r="D132" s="196">
        <v>1111.5</v>
      </c>
    </row>
    <row r="133" spans="1:4" ht="19.5" customHeight="1" x14ac:dyDescent="0.2">
      <c r="A133" s="167">
        <v>132</v>
      </c>
      <c r="B133" s="16" t="s">
        <v>612</v>
      </c>
      <c r="C133" s="168" t="s">
        <v>613</v>
      </c>
      <c r="D133" s="21">
        <v>1394.67</v>
      </c>
    </row>
    <row r="134" spans="1:4" ht="19.5" customHeight="1" x14ac:dyDescent="0.2">
      <c r="A134" s="167">
        <v>133</v>
      </c>
      <c r="B134" s="16" t="s">
        <v>614</v>
      </c>
      <c r="C134" s="168" t="s">
        <v>615</v>
      </c>
      <c r="D134" s="195">
        <v>2649</v>
      </c>
    </row>
    <row r="135" spans="1:4" ht="19.5" customHeight="1" x14ac:dyDescent="0.2">
      <c r="A135" s="167">
        <v>134</v>
      </c>
      <c r="B135" s="16" t="s">
        <v>616</v>
      </c>
      <c r="C135" s="168" t="s">
        <v>617</v>
      </c>
      <c r="D135" s="221">
        <v>492.67</v>
      </c>
    </row>
    <row r="136" spans="1:4" ht="19.5" customHeight="1" x14ac:dyDescent="0.2">
      <c r="A136" s="167">
        <v>135</v>
      </c>
      <c r="B136" s="16" t="s">
        <v>618</v>
      </c>
      <c r="C136" s="168" t="s">
        <v>619</v>
      </c>
      <c r="D136" s="63">
        <v>7988</v>
      </c>
    </row>
    <row r="137" spans="1:4" ht="19.5" customHeight="1" x14ac:dyDescent="0.2">
      <c r="A137" s="167">
        <v>136</v>
      </c>
      <c r="B137" s="16" t="s">
        <v>620</v>
      </c>
      <c r="C137" s="168" t="s">
        <v>621</v>
      </c>
      <c r="D137" s="222">
        <v>965</v>
      </c>
    </row>
    <row r="138" spans="1:4" ht="19.5" customHeight="1" x14ac:dyDescent="0.2">
      <c r="A138" s="167">
        <v>137</v>
      </c>
      <c r="B138" s="16" t="s">
        <v>622</v>
      </c>
      <c r="C138" s="168" t="s">
        <v>623</v>
      </c>
      <c r="D138" s="208">
        <v>1658.33</v>
      </c>
    </row>
    <row r="139" spans="1:4" ht="19.5" customHeight="1" x14ac:dyDescent="0.2">
      <c r="A139" s="167">
        <v>138</v>
      </c>
      <c r="B139" s="16" t="s">
        <v>624</v>
      </c>
      <c r="C139" s="168" t="s">
        <v>625</v>
      </c>
      <c r="D139" s="200">
        <v>3451.5</v>
      </c>
    </row>
    <row r="140" spans="1:4" ht="19.5" customHeight="1" x14ac:dyDescent="0.2">
      <c r="A140" s="167">
        <v>139</v>
      </c>
      <c r="B140" s="16" t="s">
        <v>626</v>
      </c>
      <c r="C140" s="168" t="s">
        <v>627</v>
      </c>
      <c r="D140" s="212">
        <v>389</v>
      </c>
    </row>
    <row r="141" spans="1:4" ht="19.5" customHeight="1" x14ac:dyDescent="0.2">
      <c r="A141" s="167">
        <v>140</v>
      </c>
      <c r="B141" s="16" t="s">
        <v>628</v>
      </c>
      <c r="C141" s="168" t="s">
        <v>629</v>
      </c>
      <c r="D141" s="223">
        <v>2269.5</v>
      </c>
    </row>
    <row r="142" spans="1:4" ht="19.5" customHeight="1" x14ac:dyDescent="0.2">
      <c r="A142" s="167">
        <v>141</v>
      </c>
      <c r="B142" s="16" t="s">
        <v>630</v>
      </c>
      <c r="C142" s="168" t="s">
        <v>631</v>
      </c>
      <c r="D142" s="224">
        <v>941.5</v>
      </c>
    </row>
    <row r="143" spans="1:4" ht="19.5" customHeight="1" x14ac:dyDescent="0.2">
      <c r="A143" s="167">
        <v>142</v>
      </c>
      <c r="B143" s="16" t="s">
        <v>632</v>
      </c>
      <c r="C143" s="168" t="s">
        <v>633</v>
      </c>
      <c r="D143" s="207">
        <v>1610</v>
      </c>
    </row>
    <row r="144" spans="1:4" ht="19.5" customHeight="1" x14ac:dyDescent="0.2">
      <c r="A144" s="167">
        <v>143</v>
      </c>
      <c r="B144" s="16" t="s">
        <v>634</v>
      </c>
      <c r="C144" s="168" t="s">
        <v>635</v>
      </c>
      <c r="D144" s="177">
        <v>575</v>
      </c>
    </row>
    <row r="145" spans="1:4" ht="19.5" customHeight="1" x14ac:dyDescent="0.2">
      <c r="A145" s="167">
        <v>144</v>
      </c>
      <c r="B145" s="16" t="s">
        <v>636</v>
      </c>
      <c r="C145" s="168" t="s">
        <v>637</v>
      </c>
      <c r="D145" s="196">
        <v>1145</v>
      </c>
    </row>
    <row r="146" spans="1:4" ht="19.5" customHeight="1" x14ac:dyDescent="0.2">
      <c r="A146" s="167">
        <v>145</v>
      </c>
      <c r="B146" s="16" t="s">
        <v>638</v>
      </c>
      <c r="C146" s="168" t="s">
        <v>639</v>
      </c>
      <c r="D146" s="79">
        <v>1285</v>
      </c>
    </row>
    <row r="147" spans="1:4" ht="19.5" customHeight="1" x14ac:dyDescent="0.2">
      <c r="A147" s="167">
        <v>146</v>
      </c>
      <c r="B147" s="16" t="s">
        <v>640</v>
      </c>
      <c r="C147" s="168" t="s">
        <v>641</v>
      </c>
      <c r="D147" s="196">
        <v>1148.33</v>
      </c>
    </row>
    <row r="148" spans="1:4" ht="19.5" customHeight="1" x14ac:dyDescent="0.2">
      <c r="A148" s="167">
        <v>147</v>
      </c>
      <c r="B148" s="16" t="s">
        <v>642</v>
      </c>
      <c r="C148" s="168" t="s">
        <v>643</v>
      </c>
      <c r="D148" s="51">
        <v>1196.67</v>
      </c>
    </row>
    <row r="149" spans="1:4" ht="19.5" customHeight="1" x14ac:dyDescent="0.2">
      <c r="A149" s="167">
        <v>148</v>
      </c>
      <c r="B149" s="16" t="s">
        <v>644</v>
      </c>
      <c r="C149" s="168" t="s">
        <v>645</v>
      </c>
      <c r="D149" s="170">
        <v>740.67</v>
      </c>
    </row>
    <row r="150" spans="1:4" ht="19.5" customHeight="1" x14ac:dyDescent="0.2">
      <c r="A150" s="167">
        <v>149</v>
      </c>
      <c r="B150" s="16" t="s">
        <v>646</v>
      </c>
      <c r="C150" s="168" t="s">
        <v>647</v>
      </c>
      <c r="D150" s="172">
        <v>1009</v>
      </c>
    </row>
    <row r="151" spans="1:4" ht="19.5" customHeight="1" x14ac:dyDescent="0.2">
      <c r="A151" s="167">
        <v>150</v>
      </c>
      <c r="B151" s="16" t="s">
        <v>648</v>
      </c>
      <c r="C151" s="168" t="s">
        <v>649</v>
      </c>
      <c r="D151" s="225">
        <v>1045</v>
      </c>
    </row>
    <row r="152" spans="1:4" ht="19.5" customHeight="1" x14ac:dyDescent="0.2">
      <c r="A152" s="167">
        <v>151</v>
      </c>
      <c r="B152" s="16" t="s">
        <v>650</v>
      </c>
      <c r="C152" s="168" t="s">
        <v>651</v>
      </c>
      <c r="D152" s="195">
        <v>2624.33</v>
      </c>
    </row>
    <row r="153" spans="1:4" ht="19.5" customHeight="1" x14ac:dyDescent="0.2">
      <c r="A153" s="167">
        <v>152</v>
      </c>
      <c r="B153" s="16" t="s">
        <v>652</v>
      </c>
      <c r="C153" s="168" t="s">
        <v>653</v>
      </c>
      <c r="D153" s="186">
        <v>6787</v>
      </c>
    </row>
    <row r="154" spans="1:4" ht="19.5" customHeight="1" x14ac:dyDescent="0.2">
      <c r="A154" s="167">
        <v>153</v>
      </c>
      <c r="B154" s="16" t="s">
        <v>654</v>
      </c>
      <c r="C154" s="168" t="s">
        <v>655</v>
      </c>
      <c r="D154" s="187">
        <v>435.67</v>
      </c>
    </row>
    <row r="155" spans="1:4" ht="19.5" customHeight="1" x14ac:dyDescent="0.2">
      <c r="A155" s="167">
        <v>154</v>
      </c>
      <c r="B155" s="16" t="s">
        <v>656</v>
      </c>
      <c r="C155" s="168" t="s">
        <v>657</v>
      </c>
      <c r="D155" s="176">
        <v>1523.67</v>
      </c>
    </row>
    <row r="156" spans="1:4" ht="19.5" customHeight="1" x14ac:dyDescent="0.2">
      <c r="A156" s="167">
        <v>155</v>
      </c>
      <c r="B156" s="16" t="s">
        <v>658</v>
      </c>
      <c r="C156" s="168" t="s">
        <v>659</v>
      </c>
      <c r="D156" s="176">
        <v>1495</v>
      </c>
    </row>
    <row r="157" spans="1:4" ht="19.5" customHeight="1" x14ac:dyDescent="0.2">
      <c r="A157" s="167">
        <v>156</v>
      </c>
      <c r="B157" s="16" t="s">
        <v>660</v>
      </c>
      <c r="C157" s="168" t="s">
        <v>661</v>
      </c>
      <c r="D157" s="42">
        <v>1954.33</v>
      </c>
    </row>
    <row r="158" spans="1:4" ht="19.5" customHeight="1" x14ac:dyDescent="0.2">
      <c r="A158" s="167">
        <v>157</v>
      </c>
      <c r="B158" s="16" t="s">
        <v>662</v>
      </c>
      <c r="C158" s="168" t="s">
        <v>663</v>
      </c>
      <c r="D158" s="201">
        <v>1746.33</v>
      </c>
    </row>
    <row r="159" spans="1:4" ht="19.5" customHeight="1" x14ac:dyDescent="0.2">
      <c r="A159" s="167">
        <v>158</v>
      </c>
      <c r="B159" s="16" t="s">
        <v>664</v>
      </c>
      <c r="C159" s="168" t="s">
        <v>665</v>
      </c>
      <c r="D159" s="21">
        <v>1376.67</v>
      </c>
    </row>
    <row r="160" spans="1:4" ht="19.5" customHeight="1" x14ac:dyDescent="0.2">
      <c r="A160" s="167">
        <v>159</v>
      </c>
      <c r="B160" s="16" t="s">
        <v>666</v>
      </c>
      <c r="C160" s="168" t="s">
        <v>667</v>
      </c>
      <c r="D160" s="205">
        <v>1408.67</v>
      </c>
    </row>
    <row r="161" spans="1:4" ht="19.5" customHeight="1" x14ac:dyDescent="0.2">
      <c r="A161" s="167">
        <v>160</v>
      </c>
      <c r="B161" s="16" t="s">
        <v>668</v>
      </c>
      <c r="C161" s="168" t="s">
        <v>669</v>
      </c>
      <c r="D161" s="193">
        <v>1076</v>
      </c>
    </row>
    <row r="162" spans="1:4" ht="19.5" customHeight="1" x14ac:dyDescent="0.2">
      <c r="A162" s="167">
        <v>161</v>
      </c>
      <c r="B162" s="16" t="s">
        <v>670</v>
      </c>
      <c r="C162" s="168" t="s">
        <v>671</v>
      </c>
      <c r="D162" s="226">
        <v>957</v>
      </c>
    </row>
    <row r="163" spans="1:4" ht="19.5" customHeight="1" x14ac:dyDescent="0.2">
      <c r="A163" s="167">
        <v>162</v>
      </c>
      <c r="B163" s="16" t="s">
        <v>672</v>
      </c>
      <c r="C163" s="168" t="s">
        <v>673</v>
      </c>
      <c r="D163" s="227">
        <v>452.67</v>
      </c>
    </row>
    <row r="164" spans="1:4" ht="19.5" customHeight="1" x14ac:dyDescent="0.2">
      <c r="A164" s="167">
        <v>163</v>
      </c>
      <c r="B164" s="16" t="s">
        <v>674</v>
      </c>
      <c r="C164" s="168" t="s">
        <v>675</v>
      </c>
      <c r="D164" s="195">
        <v>2689</v>
      </c>
    </row>
    <row r="165" spans="1:4" ht="19.5" customHeight="1" x14ac:dyDescent="0.2">
      <c r="A165" s="167">
        <v>164</v>
      </c>
      <c r="B165" s="16" t="s">
        <v>676</v>
      </c>
      <c r="C165" s="168" t="s">
        <v>677</v>
      </c>
      <c r="D165" s="51">
        <v>1198.33</v>
      </c>
    </row>
    <row r="166" spans="1:4" ht="19.5" customHeight="1" x14ac:dyDescent="0.2">
      <c r="A166" s="167">
        <v>165</v>
      </c>
      <c r="B166" s="16" t="s">
        <v>678</v>
      </c>
      <c r="C166" s="168" t="s">
        <v>679</v>
      </c>
      <c r="D166" s="200">
        <v>3426.67</v>
      </c>
    </row>
    <row r="167" spans="1:4" ht="19.5" customHeight="1" x14ac:dyDescent="0.2">
      <c r="A167" s="167">
        <v>166</v>
      </c>
      <c r="B167" s="16" t="s">
        <v>680</v>
      </c>
      <c r="C167" s="168" t="s">
        <v>681</v>
      </c>
      <c r="D167" s="223">
        <v>2220</v>
      </c>
    </row>
    <row r="168" spans="1:4" ht="19.5" customHeight="1" x14ac:dyDescent="0.2">
      <c r="A168" s="167">
        <v>167</v>
      </c>
      <c r="B168" s="16" t="s">
        <v>682</v>
      </c>
      <c r="C168" s="168" t="s">
        <v>683</v>
      </c>
      <c r="D168" s="227">
        <v>467.33</v>
      </c>
    </row>
    <row r="169" spans="1:4" ht="19.5" customHeight="1" x14ac:dyDescent="0.2">
      <c r="A169" s="167">
        <v>168</v>
      </c>
      <c r="B169" s="16" t="s">
        <v>684</v>
      </c>
      <c r="C169" s="168" t="s">
        <v>685</v>
      </c>
      <c r="D169" s="67">
        <v>1558.33</v>
      </c>
    </row>
    <row r="170" spans="1:4" ht="19.5" customHeight="1" x14ac:dyDescent="0.2">
      <c r="A170" s="167">
        <v>169</v>
      </c>
      <c r="B170" s="16" t="s">
        <v>686</v>
      </c>
      <c r="C170" s="168" t="s">
        <v>687</v>
      </c>
      <c r="D170" s="21">
        <v>1363.33</v>
      </c>
    </row>
    <row r="171" spans="1:4" ht="19.5" customHeight="1" x14ac:dyDescent="0.2">
      <c r="A171" s="167">
        <v>170</v>
      </c>
      <c r="B171" s="16" t="s">
        <v>688</v>
      </c>
      <c r="C171" s="168" t="s">
        <v>689</v>
      </c>
      <c r="D171" s="228">
        <v>3130</v>
      </c>
    </row>
    <row r="172" spans="1:4" ht="19.5" customHeight="1" x14ac:dyDescent="0.2">
      <c r="A172" s="167">
        <v>171</v>
      </c>
      <c r="B172" s="16" t="s">
        <v>690</v>
      </c>
      <c r="C172" s="168" t="s">
        <v>691</v>
      </c>
      <c r="D172" s="59">
        <v>3959.33</v>
      </c>
    </row>
    <row r="173" spans="1:4" ht="19.5" customHeight="1" x14ac:dyDescent="0.2">
      <c r="A173" s="167">
        <v>172</v>
      </c>
      <c r="B173" s="16" t="s">
        <v>692</v>
      </c>
      <c r="C173" s="168" t="s">
        <v>693</v>
      </c>
      <c r="D173" s="170">
        <v>746</v>
      </c>
    </row>
    <row r="174" spans="1:4" ht="19.5" customHeight="1" x14ac:dyDescent="0.2">
      <c r="A174" s="167">
        <v>173</v>
      </c>
      <c r="B174" s="16" t="s">
        <v>694</v>
      </c>
      <c r="C174" s="168" t="s">
        <v>695</v>
      </c>
      <c r="D174" s="42">
        <v>1972.67</v>
      </c>
    </row>
    <row r="175" spans="1:4" ht="19.5" customHeight="1" x14ac:dyDescent="0.2">
      <c r="A175" s="167">
        <v>174</v>
      </c>
      <c r="B175" s="16" t="s">
        <v>696</v>
      </c>
      <c r="C175" s="168" t="s">
        <v>697</v>
      </c>
      <c r="D175" s="174">
        <v>844.67</v>
      </c>
    </row>
    <row r="176" spans="1:4" ht="19.5" customHeight="1" x14ac:dyDescent="0.2">
      <c r="A176" s="167">
        <v>175</v>
      </c>
      <c r="B176" s="16" t="s">
        <v>698</v>
      </c>
      <c r="C176" s="168" t="s">
        <v>699</v>
      </c>
      <c r="D176" s="79">
        <v>1268.67</v>
      </c>
    </row>
    <row r="177" spans="1:4" ht="19.5" customHeight="1" x14ac:dyDescent="0.2">
      <c r="A177" s="167">
        <v>176</v>
      </c>
      <c r="B177" s="16" t="s">
        <v>700</v>
      </c>
      <c r="C177" s="168" t="s">
        <v>701</v>
      </c>
      <c r="D177" s="17">
        <v>762</v>
      </c>
    </row>
    <row r="178" spans="1:4" ht="19.5" customHeight="1" x14ac:dyDescent="0.2">
      <c r="A178" s="167">
        <v>177</v>
      </c>
      <c r="B178" s="16" t="s">
        <v>702</v>
      </c>
      <c r="C178" s="168" t="s">
        <v>703</v>
      </c>
      <c r="D178" s="185">
        <v>544.5</v>
      </c>
    </row>
    <row r="179" spans="1:4" ht="19.5" customHeight="1" x14ac:dyDescent="0.2">
      <c r="A179" s="167">
        <v>178</v>
      </c>
      <c r="B179" s="16" t="s">
        <v>704</v>
      </c>
      <c r="C179" s="168" t="s">
        <v>705</v>
      </c>
      <c r="D179" s="175">
        <v>786</v>
      </c>
    </row>
    <row r="180" spans="1:4" ht="19.5" customHeight="1" x14ac:dyDescent="0.2">
      <c r="A180" s="167">
        <v>179</v>
      </c>
      <c r="B180" s="16" t="s">
        <v>706</v>
      </c>
      <c r="C180" s="168" t="s">
        <v>707</v>
      </c>
      <c r="D180" s="204">
        <v>687</v>
      </c>
    </row>
    <row r="181" spans="1:4" ht="19.5" customHeight="1" x14ac:dyDescent="0.2">
      <c r="A181" s="167">
        <v>180</v>
      </c>
      <c r="B181" s="16" t="s">
        <v>708</v>
      </c>
      <c r="C181" s="168" t="s">
        <v>709</v>
      </c>
      <c r="D181" s="216">
        <v>341.5</v>
      </c>
    </row>
    <row r="182" spans="1:4" ht="19.5" customHeight="1" x14ac:dyDescent="0.2">
      <c r="A182" s="167">
        <v>181</v>
      </c>
      <c r="B182" s="16" t="s">
        <v>710</v>
      </c>
      <c r="C182" s="168" t="s">
        <v>711</v>
      </c>
      <c r="D182" s="206">
        <v>894.67</v>
      </c>
    </row>
    <row r="183" spans="1:4" ht="19.5" customHeight="1" x14ac:dyDescent="0.2">
      <c r="A183" s="167">
        <v>182</v>
      </c>
      <c r="B183" s="16" t="s">
        <v>712</v>
      </c>
      <c r="C183" s="168" t="s">
        <v>713</v>
      </c>
      <c r="D183" s="175">
        <v>806.33</v>
      </c>
    </row>
    <row r="184" spans="1:4" ht="19.5" customHeight="1" x14ac:dyDescent="0.2">
      <c r="A184" s="167">
        <v>183</v>
      </c>
      <c r="B184" s="16" t="s">
        <v>714</v>
      </c>
      <c r="C184" s="168" t="s">
        <v>715</v>
      </c>
      <c r="D184" s="229">
        <v>642.66999999999996</v>
      </c>
    </row>
    <row r="185" spans="1:4" ht="19.5" customHeight="1" x14ac:dyDescent="0.2">
      <c r="A185" s="167">
        <v>184</v>
      </c>
      <c r="B185" s="16" t="s">
        <v>716</v>
      </c>
      <c r="C185" s="168" t="s">
        <v>717</v>
      </c>
      <c r="D185" s="173">
        <v>670.5</v>
      </c>
    </row>
    <row r="186" spans="1:4" ht="19.5" customHeight="1" x14ac:dyDescent="0.2">
      <c r="A186" s="167">
        <v>185</v>
      </c>
      <c r="B186" s="16" t="s">
        <v>718</v>
      </c>
      <c r="C186" s="168" t="s">
        <v>719</v>
      </c>
      <c r="D186" s="169">
        <v>946.67</v>
      </c>
    </row>
    <row r="187" spans="1:4" ht="19.5" customHeight="1" x14ac:dyDescent="0.2">
      <c r="A187" s="167">
        <v>186</v>
      </c>
      <c r="B187" s="16" t="s">
        <v>720</v>
      </c>
      <c r="C187" s="168" t="s">
        <v>721</v>
      </c>
      <c r="D187" s="172">
        <v>1000</v>
      </c>
    </row>
    <row r="188" spans="1:4" ht="19.5" customHeight="1" x14ac:dyDescent="0.2">
      <c r="A188" s="167">
        <v>187</v>
      </c>
      <c r="B188" s="16" t="s">
        <v>722</v>
      </c>
      <c r="C188" s="168" t="s">
        <v>723</v>
      </c>
      <c r="D188" s="46">
        <v>1071</v>
      </c>
    </row>
    <row r="189" spans="1:4" ht="19.5" customHeight="1" x14ac:dyDescent="0.2">
      <c r="A189" s="167">
        <v>188</v>
      </c>
      <c r="B189" s="16" t="s">
        <v>724</v>
      </c>
      <c r="C189" s="168" t="s">
        <v>725</v>
      </c>
      <c r="D189" s="181">
        <v>654</v>
      </c>
    </row>
    <row r="190" spans="1:4" ht="19.5" customHeight="1" x14ac:dyDescent="0.2">
      <c r="A190" s="167">
        <v>189</v>
      </c>
      <c r="B190" s="16" t="s">
        <v>726</v>
      </c>
      <c r="C190" s="168" t="s">
        <v>727</v>
      </c>
      <c r="D190" s="208">
        <v>1677</v>
      </c>
    </row>
    <row r="191" spans="1:4" ht="19.5" customHeight="1" x14ac:dyDescent="0.2">
      <c r="A191" s="167">
        <v>190</v>
      </c>
      <c r="B191" s="16" t="s">
        <v>728</v>
      </c>
      <c r="C191" s="168" t="s">
        <v>729</v>
      </c>
      <c r="D191" s="59">
        <v>4110</v>
      </c>
    </row>
    <row r="192" spans="1:4" ht="19.5" customHeight="1" x14ac:dyDescent="0.2">
      <c r="A192" s="167">
        <v>191</v>
      </c>
      <c r="B192" s="16" t="s">
        <v>730</v>
      </c>
      <c r="C192" s="168" t="s">
        <v>731</v>
      </c>
      <c r="D192" s="205">
        <v>1432.67</v>
      </c>
    </row>
    <row r="193" spans="1:4" ht="19.5" customHeight="1" x14ac:dyDescent="0.2">
      <c r="A193" s="167">
        <v>192</v>
      </c>
      <c r="B193" s="16" t="s">
        <v>732</v>
      </c>
      <c r="C193" s="168" t="s">
        <v>733</v>
      </c>
      <c r="D193" s="217">
        <v>1864</v>
      </c>
    </row>
    <row r="194" spans="1:4" ht="19.5" customHeight="1" x14ac:dyDescent="0.2">
      <c r="A194" s="167">
        <v>193</v>
      </c>
      <c r="B194" s="16" t="s">
        <v>734</v>
      </c>
      <c r="C194" s="168" t="s">
        <v>735</v>
      </c>
      <c r="D194" s="51">
        <v>1202.33</v>
      </c>
    </row>
    <row r="195" spans="1:4" ht="19.5" customHeight="1" x14ac:dyDescent="0.2">
      <c r="A195" s="167">
        <v>194</v>
      </c>
      <c r="B195" s="16" t="s">
        <v>736</v>
      </c>
      <c r="C195" s="168" t="s">
        <v>737</v>
      </c>
      <c r="D195" s="224">
        <v>941.67</v>
      </c>
    </row>
    <row r="196" spans="1:4" ht="19.5" customHeight="1" x14ac:dyDescent="0.2">
      <c r="A196" s="167">
        <v>195</v>
      </c>
      <c r="B196" s="16" t="s">
        <v>738</v>
      </c>
      <c r="C196" s="168" t="s">
        <v>739</v>
      </c>
      <c r="D196" s="217">
        <v>1859.33</v>
      </c>
    </row>
    <row r="197" spans="1:4" ht="19.5" customHeight="1" x14ac:dyDescent="0.2">
      <c r="A197" s="167">
        <v>196</v>
      </c>
      <c r="B197" s="16" t="s">
        <v>740</v>
      </c>
      <c r="C197" s="168" t="s">
        <v>741</v>
      </c>
      <c r="D197" s="67">
        <v>1535</v>
      </c>
    </row>
    <row r="198" spans="1:4" ht="19.5" customHeight="1" x14ac:dyDescent="0.2">
      <c r="A198" s="167">
        <v>197</v>
      </c>
      <c r="B198" s="16" t="s">
        <v>742</v>
      </c>
      <c r="C198" s="168" t="s">
        <v>743</v>
      </c>
      <c r="D198" s="51">
        <v>1192.33</v>
      </c>
    </row>
    <row r="199" spans="1:4" ht="19.5" customHeight="1" x14ac:dyDescent="0.2">
      <c r="A199" s="167">
        <v>198</v>
      </c>
      <c r="B199" s="16" t="s">
        <v>744</v>
      </c>
      <c r="C199" s="168" t="s">
        <v>745</v>
      </c>
      <c r="D199" s="56">
        <v>924.67</v>
      </c>
    </row>
    <row r="200" spans="1:4" ht="19.5" customHeight="1" x14ac:dyDescent="0.2">
      <c r="A200" s="167">
        <v>199</v>
      </c>
      <c r="B200" s="16" t="s">
        <v>746</v>
      </c>
      <c r="C200" s="168" t="s">
        <v>747</v>
      </c>
      <c r="D200" s="175">
        <v>790</v>
      </c>
    </row>
    <row r="201" spans="1:4" ht="19.5" customHeight="1" x14ac:dyDescent="0.2">
      <c r="A201" s="167">
        <v>200</v>
      </c>
      <c r="B201" s="16" t="s">
        <v>748</v>
      </c>
      <c r="C201" s="168" t="s">
        <v>749</v>
      </c>
      <c r="D201" s="210">
        <v>1343</v>
      </c>
    </row>
    <row r="202" spans="1:4" ht="19.5" customHeight="1" x14ac:dyDescent="0.2">
      <c r="A202" s="167">
        <v>201</v>
      </c>
      <c r="B202" s="16" t="s">
        <v>750</v>
      </c>
      <c r="C202" s="168" t="s">
        <v>751</v>
      </c>
      <c r="D202" s="171">
        <v>972.67</v>
      </c>
    </row>
    <row r="203" spans="1:4" ht="19.5" customHeight="1" x14ac:dyDescent="0.2">
      <c r="A203" s="167">
        <v>202</v>
      </c>
      <c r="B203" s="16" t="s">
        <v>752</v>
      </c>
      <c r="C203" s="168" t="s">
        <v>753</v>
      </c>
      <c r="D203" s="196">
        <v>1128.33</v>
      </c>
    </row>
    <row r="204" spans="1:4" ht="19.5" customHeight="1" x14ac:dyDescent="0.2">
      <c r="A204" s="167">
        <v>203</v>
      </c>
      <c r="B204" s="16" t="s">
        <v>754</v>
      </c>
      <c r="C204" s="168" t="s">
        <v>755</v>
      </c>
      <c r="D204" s="193">
        <v>1088.67</v>
      </c>
    </row>
    <row r="205" spans="1:4" ht="19.5" customHeight="1" x14ac:dyDescent="0.2">
      <c r="A205" s="167">
        <v>204</v>
      </c>
      <c r="B205" s="16" t="s">
        <v>756</v>
      </c>
      <c r="C205" s="168" t="s">
        <v>757</v>
      </c>
      <c r="D205" s="210">
        <v>1332</v>
      </c>
    </row>
    <row r="206" spans="1:4" ht="19.5" customHeight="1" x14ac:dyDescent="0.2">
      <c r="A206" s="167">
        <v>205</v>
      </c>
      <c r="B206" s="16" t="s">
        <v>758</v>
      </c>
      <c r="C206" s="168" t="s">
        <v>759</v>
      </c>
      <c r="D206" s="79">
        <v>1231.33</v>
      </c>
    </row>
    <row r="207" spans="1:4" ht="19.5" customHeight="1" x14ac:dyDescent="0.2">
      <c r="A207" s="167">
        <v>206</v>
      </c>
      <c r="B207" s="16" t="s">
        <v>760</v>
      </c>
      <c r="C207" s="168" t="s">
        <v>761</v>
      </c>
      <c r="D207" s="21">
        <v>1365</v>
      </c>
    </row>
    <row r="208" spans="1:4" ht="19.5" customHeight="1" x14ac:dyDescent="0.2">
      <c r="A208" s="167">
        <v>207</v>
      </c>
      <c r="B208" s="16" t="s">
        <v>762</v>
      </c>
      <c r="C208" s="168" t="s">
        <v>763</v>
      </c>
      <c r="D208" s="176">
        <v>1467.67</v>
      </c>
    </row>
    <row r="209" spans="1:4" ht="19.5" customHeight="1" x14ac:dyDescent="0.2">
      <c r="A209" s="167">
        <v>208</v>
      </c>
      <c r="B209" s="16" t="s">
        <v>764</v>
      </c>
      <c r="C209" s="168" t="s">
        <v>765</v>
      </c>
      <c r="D209" s="195">
        <v>2578.67</v>
      </c>
    </row>
    <row r="210" spans="1:4" ht="19.5" customHeight="1" x14ac:dyDescent="0.2">
      <c r="A210" s="167">
        <v>209</v>
      </c>
      <c r="B210" s="16" t="s">
        <v>766</v>
      </c>
      <c r="C210" s="168" t="s">
        <v>767</v>
      </c>
      <c r="D210" s="203">
        <v>3695.67</v>
      </c>
    </row>
    <row r="211" spans="1:4" ht="19.5" customHeight="1" x14ac:dyDescent="0.2">
      <c r="A211" s="167">
        <v>210</v>
      </c>
      <c r="B211" s="16" t="s">
        <v>768</v>
      </c>
      <c r="C211" s="168" t="s">
        <v>769</v>
      </c>
      <c r="D211" s="172">
        <v>1011.67</v>
      </c>
    </row>
    <row r="212" spans="1:4" ht="19.5" customHeight="1" x14ac:dyDescent="0.2">
      <c r="A212" s="167">
        <v>211</v>
      </c>
      <c r="B212" s="16" t="s">
        <v>770</v>
      </c>
      <c r="C212" s="168" t="s">
        <v>771</v>
      </c>
      <c r="D212" s="218">
        <v>1762.67</v>
      </c>
    </row>
    <row r="213" spans="1:4" ht="19.5" customHeight="1" x14ac:dyDescent="0.2">
      <c r="A213" s="167">
        <v>212</v>
      </c>
      <c r="B213" s="16" t="s">
        <v>772</v>
      </c>
      <c r="C213" s="168" t="s">
        <v>773</v>
      </c>
      <c r="D213" s="79">
        <v>1244.5</v>
      </c>
    </row>
    <row r="214" spans="1:4" ht="19.5" customHeight="1" x14ac:dyDescent="0.2">
      <c r="A214" s="167">
        <v>213</v>
      </c>
      <c r="B214" s="16" t="s">
        <v>774</v>
      </c>
      <c r="C214" s="168" t="s">
        <v>775</v>
      </c>
      <c r="D214" s="73">
        <v>2474.67</v>
      </c>
    </row>
    <row r="215" spans="1:4" ht="19.5" customHeight="1" x14ac:dyDescent="0.2">
      <c r="A215" s="167">
        <v>214</v>
      </c>
      <c r="B215" s="16" t="s">
        <v>776</v>
      </c>
      <c r="C215" s="168" t="s">
        <v>777</v>
      </c>
      <c r="D215" s="42">
        <v>1986.67</v>
      </c>
    </row>
    <row r="216" spans="1:4" ht="19.5" customHeight="1" x14ac:dyDescent="0.2">
      <c r="A216" s="167">
        <v>215</v>
      </c>
      <c r="B216" s="16" t="s">
        <v>778</v>
      </c>
      <c r="C216" s="168" t="s">
        <v>779</v>
      </c>
      <c r="D216" s="222">
        <v>961.67</v>
      </c>
    </row>
    <row r="217" spans="1:4" ht="19.5" customHeight="1" x14ac:dyDescent="0.2">
      <c r="A217" s="167">
        <v>216</v>
      </c>
      <c r="B217" s="16" t="s">
        <v>780</v>
      </c>
      <c r="C217" s="168" t="s">
        <v>781</v>
      </c>
      <c r="D217" s="181">
        <v>650.66999999999996</v>
      </c>
    </row>
    <row r="218" spans="1:4" ht="19.5" customHeight="1" x14ac:dyDescent="0.2">
      <c r="A218" s="167">
        <v>217</v>
      </c>
      <c r="B218" s="16" t="s">
        <v>782</v>
      </c>
      <c r="C218" s="168" t="s">
        <v>783</v>
      </c>
      <c r="D218" s="51">
        <v>1212.33</v>
      </c>
    </row>
    <row r="219" spans="1:4" ht="19.5" customHeight="1" x14ac:dyDescent="0.2">
      <c r="A219" s="167">
        <v>218</v>
      </c>
      <c r="B219" s="16" t="s">
        <v>784</v>
      </c>
      <c r="C219" s="168" t="s">
        <v>785</v>
      </c>
      <c r="D219" s="181">
        <v>657.67</v>
      </c>
    </row>
    <row r="220" spans="1:4" ht="19.5" customHeight="1" x14ac:dyDescent="0.2">
      <c r="A220" s="167">
        <v>219</v>
      </c>
      <c r="B220" s="16" t="s">
        <v>786</v>
      </c>
      <c r="C220" s="168" t="s">
        <v>787</v>
      </c>
      <c r="D220" s="230">
        <v>827.5</v>
      </c>
    </row>
    <row r="221" spans="1:4" ht="19.5" customHeight="1" x14ac:dyDescent="0.2">
      <c r="A221" s="167">
        <v>220</v>
      </c>
      <c r="B221" s="16" t="s">
        <v>788</v>
      </c>
      <c r="C221" s="168" t="s">
        <v>789</v>
      </c>
      <c r="D221" s="185">
        <v>553.66999999999996</v>
      </c>
    </row>
    <row r="222" spans="1:4" ht="19.5" customHeight="1" x14ac:dyDescent="0.2">
      <c r="A222" s="167">
        <v>221</v>
      </c>
      <c r="B222" s="16" t="s">
        <v>790</v>
      </c>
      <c r="C222" s="168" t="s">
        <v>791</v>
      </c>
      <c r="D222" s="181">
        <v>657.67</v>
      </c>
    </row>
    <row r="223" spans="1:4" ht="19.5" customHeight="1" x14ac:dyDescent="0.2">
      <c r="A223" s="167">
        <v>222</v>
      </c>
      <c r="B223" s="16" t="s">
        <v>792</v>
      </c>
      <c r="C223" s="168" t="s">
        <v>793</v>
      </c>
      <c r="D223" s="172">
        <v>1011.67</v>
      </c>
    </row>
    <row r="224" spans="1:4" ht="19.5" customHeight="1" x14ac:dyDescent="0.2">
      <c r="A224" s="167">
        <v>223</v>
      </c>
      <c r="B224" s="16" t="s">
        <v>794</v>
      </c>
      <c r="C224" s="168" t="s">
        <v>795</v>
      </c>
      <c r="D224" s="225">
        <v>1045.67</v>
      </c>
    </row>
    <row r="225" spans="1:4" ht="19.5" customHeight="1" x14ac:dyDescent="0.2">
      <c r="A225" s="167">
        <v>224</v>
      </c>
      <c r="B225" s="16" t="s">
        <v>796</v>
      </c>
      <c r="C225" s="168" t="s">
        <v>797</v>
      </c>
      <c r="D225" s="174">
        <v>846.67</v>
      </c>
    </row>
    <row r="226" spans="1:4" ht="19.5" customHeight="1" x14ac:dyDescent="0.2">
      <c r="A226" s="167">
        <v>225</v>
      </c>
      <c r="B226" s="16" t="s">
        <v>798</v>
      </c>
      <c r="C226" s="168" t="s">
        <v>799</v>
      </c>
      <c r="D226" s="51">
        <v>1181</v>
      </c>
    </row>
    <row r="227" spans="1:4" ht="19.5" customHeight="1" x14ac:dyDescent="0.2">
      <c r="A227" s="167">
        <v>226</v>
      </c>
      <c r="B227" s="16" t="s">
        <v>800</v>
      </c>
      <c r="C227" s="168" t="s">
        <v>801</v>
      </c>
      <c r="D227" s="21">
        <v>1360.67</v>
      </c>
    </row>
    <row r="228" spans="1:4" ht="19.5" customHeight="1" x14ac:dyDescent="0.2">
      <c r="A228" s="167">
        <v>227</v>
      </c>
      <c r="B228" s="16" t="s">
        <v>802</v>
      </c>
      <c r="C228" s="168" t="s">
        <v>803</v>
      </c>
      <c r="D228" s="191">
        <v>4480.5</v>
      </c>
    </row>
    <row r="229" spans="1:4" ht="19.5" customHeight="1" x14ac:dyDescent="0.2">
      <c r="A229" s="167">
        <v>228</v>
      </c>
      <c r="B229" s="16" t="s">
        <v>804</v>
      </c>
      <c r="C229" s="168" t="s">
        <v>805</v>
      </c>
      <c r="D229" s="59">
        <v>3907</v>
      </c>
    </row>
    <row r="230" spans="1:4" ht="19.5" customHeight="1" x14ac:dyDescent="0.2">
      <c r="A230" s="167">
        <v>229</v>
      </c>
      <c r="B230" s="16" t="s">
        <v>806</v>
      </c>
      <c r="C230" s="168" t="s">
        <v>807</v>
      </c>
      <c r="D230" s="224">
        <v>943.33</v>
      </c>
    </row>
    <row r="231" spans="1:4" ht="19.5" customHeight="1" x14ac:dyDescent="0.2">
      <c r="A231" s="167">
        <v>230</v>
      </c>
      <c r="B231" s="16" t="s">
        <v>808</v>
      </c>
      <c r="C231" s="168" t="s">
        <v>809</v>
      </c>
      <c r="D231" s="207">
        <v>1614</v>
      </c>
    </row>
    <row r="232" spans="1:4" ht="19.5" customHeight="1" x14ac:dyDescent="0.2">
      <c r="A232" s="167">
        <v>231</v>
      </c>
      <c r="B232" s="16" t="s">
        <v>810</v>
      </c>
      <c r="C232" s="168" t="s">
        <v>811</v>
      </c>
      <c r="D232" s="77">
        <v>848.67</v>
      </c>
    </row>
    <row r="233" spans="1:4" ht="19.5" customHeight="1" x14ac:dyDescent="0.2">
      <c r="A233" s="167">
        <v>232</v>
      </c>
      <c r="B233" s="16" t="s">
        <v>812</v>
      </c>
      <c r="C233" s="168" t="s">
        <v>813</v>
      </c>
      <c r="D233" s="170">
        <v>741.67</v>
      </c>
    </row>
    <row r="234" spans="1:4" ht="19.5" customHeight="1" x14ac:dyDescent="0.2">
      <c r="A234" s="167">
        <v>233</v>
      </c>
      <c r="B234" s="16" t="s">
        <v>814</v>
      </c>
      <c r="C234" s="168" t="s">
        <v>815</v>
      </c>
      <c r="D234" s="217">
        <v>1851.33</v>
      </c>
    </row>
    <row r="235" spans="1:4" ht="19.5" customHeight="1" x14ac:dyDescent="0.2">
      <c r="A235" s="167">
        <v>234</v>
      </c>
      <c r="B235" s="16" t="s">
        <v>816</v>
      </c>
      <c r="C235" s="168" t="s">
        <v>817</v>
      </c>
      <c r="D235" s="193">
        <v>1079.33</v>
      </c>
    </row>
    <row r="236" spans="1:4" ht="19.5" customHeight="1" x14ac:dyDescent="0.2">
      <c r="A236" s="167">
        <v>235</v>
      </c>
      <c r="B236" s="16" t="s">
        <v>818</v>
      </c>
      <c r="C236" s="168" t="s">
        <v>819</v>
      </c>
      <c r="D236" s="174">
        <v>842</v>
      </c>
    </row>
    <row r="237" spans="1:4" ht="19.5" customHeight="1" x14ac:dyDescent="0.2">
      <c r="A237" s="167">
        <v>236</v>
      </c>
      <c r="B237" s="16" t="s">
        <v>820</v>
      </c>
      <c r="C237" s="168" t="s">
        <v>821</v>
      </c>
      <c r="D237" s="177">
        <v>574</v>
      </c>
    </row>
    <row r="238" spans="1:4" ht="19.5" customHeight="1" x14ac:dyDescent="0.2">
      <c r="A238" s="167">
        <v>237</v>
      </c>
      <c r="B238" s="16" t="s">
        <v>822</v>
      </c>
      <c r="C238" s="168" t="s">
        <v>823</v>
      </c>
      <c r="D238" s="206">
        <v>878.67</v>
      </c>
    </row>
    <row r="239" spans="1:4" ht="19.5" customHeight="1" x14ac:dyDescent="0.2">
      <c r="A239" s="167">
        <v>238</v>
      </c>
      <c r="B239" s="16" t="s">
        <v>824</v>
      </c>
      <c r="C239" s="168" t="s">
        <v>825</v>
      </c>
      <c r="D239" s="77">
        <v>850</v>
      </c>
    </row>
    <row r="240" spans="1:4" ht="19.5" customHeight="1" x14ac:dyDescent="0.2">
      <c r="A240" s="167">
        <v>239</v>
      </c>
      <c r="B240" s="16" t="s">
        <v>826</v>
      </c>
      <c r="C240" s="168" t="s">
        <v>827</v>
      </c>
      <c r="D240" s="170">
        <v>742</v>
      </c>
    </row>
    <row r="241" spans="1:4" ht="19.5" customHeight="1" x14ac:dyDescent="0.2">
      <c r="A241" s="167">
        <v>240</v>
      </c>
      <c r="B241" s="16" t="s">
        <v>828</v>
      </c>
      <c r="C241" s="168" t="s">
        <v>829</v>
      </c>
      <c r="D241" s="196">
        <v>1130.67</v>
      </c>
    </row>
    <row r="242" spans="1:4" ht="19.5" customHeight="1" x14ac:dyDescent="0.2">
      <c r="A242" s="167">
        <v>241</v>
      </c>
      <c r="B242" s="16" t="s">
        <v>830</v>
      </c>
      <c r="C242" s="168" t="s">
        <v>831</v>
      </c>
      <c r="D242" s="194">
        <v>1034.67</v>
      </c>
    </row>
    <row r="243" spans="1:4" ht="19.5" customHeight="1" x14ac:dyDescent="0.2">
      <c r="A243" s="167">
        <v>242</v>
      </c>
      <c r="B243" s="16" t="s">
        <v>832</v>
      </c>
      <c r="C243" s="168" t="s">
        <v>833</v>
      </c>
      <c r="D243" s="181">
        <v>645.33000000000004</v>
      </c>
    </row>
    <row r="244" spans="1:4" ht="19.5" customHeight="1" x14ac:dyDescent="0.2">
      <c r="A244" s="167">
        <v>243</v>
      </c>
      <c r="B244" s="16" t="s">
        <v>834</v>
      </c>
      <c r="C244" s="168" t="s">
        <v>835</v>
      </c>
      <c r="D244" s="175">
        <v>786</v>
      </c>
    </row>
    <row r="245" spans="1:4" ht="19.5" customHeight="1" x14ac:dyDescent="0.2">
      <c r="A245" s="167">
        <v>244</v>
      </c>
      <c r="B245" s="16" t="s">
        <v>836</v>
      </c>
      <c r="C245" s="168" t="s">
        <v>837</v>
      </c>
      <c r="D245" s="185">
        <v>541.66999999999996</v>
      </c>
    </row>
    <row r="246" spans="1:4" ht="19.5" customHeight="1" x14ac:dyDescent="0.2">
      <c r="A246" s="167">
        <v>245</v>
      </c>
      <c r="B246" s="16" t="s">
        <v>838</v>
      </c>
      <c r="C246" s="168" t="s">
        <v>839</v>
      </c>
      <c r="D246" s="17">
        <v>762.67</v>
      </c>
    </row>
    <row r="247" spans="1:4" ht="19.5" customHeight="1" x14ac:dyDescent="0.2">
      <c r="A247" s="167">
        <v>246</v>
      </c>
      <c r="B247" s="16" t="s">
        <v>840</v>
      </c>
      <c r="C247" s="168" t="s">
        <v>841</v>
      </c>
      <c r="D247" s="51">
        <v>1224</v>
      </c>
    </row>
    <row r="248" spans="1:4" ht="19.5" customHeight="1" x14ac:dyDescent="0.2">
      <c r="A248" s="167">
        <v>247</v>
      </c>
      <c r="B248" s="16" t="s">
        <v>842</v>
      </c>
      <c r="C248" s="168" t="s">
        <v>843</v>
      </c>
      <c r="D248" s="207">
        <v>1633.5</v>
      </c>
    </row>
    <row r="249" spans="1:4" ht="19.5" customHeight="1" x14ac:dyDescent="0.2">
      <c r="A249" s="167">
        <v>248</v>
      </c>
      <c r="B249" s="16" t="s">
        <v>844</v>
      </c>
      <c r="C249" s="168" t="s">
        <v>845</v>
      </c>
      <c r="D249" s="210">
        <v>1300</v>
      </c>
    </row>
    <row r="250" spans="1:4" ht="19.5" customHeight="1" x14ac:dyDescent="0.2">
      <c r="A250" s="167">
        <v>249</v>
      </c>
      <c r="B250" s="16" t="s">
        <v>846</v>
      </c>
      <c r="C250" s="168" t="s">
        <v>847</v>
      </c>
      <c r="D250" s="191">
        <v>4578.5</v>
      </c>
    </row>
    <row r="251" spans="1:4" ht="19.5" customHeight="1" x14ac:dyDescent="0.2">
      <c r="A251" s="167">
        <v>250</v>
      </c>
      <c r="B251" s="16" t="s">
        <v>848</v>
      </c>
      <c r="C251" s="168" t="s">
        <v>849</v>
      </c>
      <c r="D251" s="24">
        <v>901.67</v>
      </c>
    </row>
    <row r="252" spans="1:4" ht="19.5" customHeight="1" x14ac:dyDescent="0.2">
      <c r="A252" s="167">
        <v>251</v>
      </c>
      <c r="B252" s="16" t="s">
        <v>850</v>
      </c>
      <c r="C252" s="168" t="s">
        <v>851</v>
      </c>
      <c r="D252" s="193">
        <v>1094.33</v>
      </c>
    </row>
    <row r="253" spans="1:4" ht="19.5" customHeight="1" x14ac:dyDescent="0.2">
      <c r="A253" s="167">
        <v>252</v>
      </c>
      <c r="B253" s="16" t="s">
        <v>852</v>
      </c>
      <c r="C253" s="168" t="s">
        <v>853</v>
      </c>
      <c r="D253" s="189">
        <v>2824</v>
      </c>
    </row>
    <row r="254" spans="1:4" ht="19.5" customHeight="1" x14ac:dyDescent="0.2">
      <c r="A254" s="167">
        <v>253</v>
      </c>
      <c r="B254" s="16" t="s">
        <v>854</v>
      </c>
      <c r="C254" s="168" t="s">
        <v>855</v>
      </c>
      <c r="D254" s="54">
        <v>871.67</v>
      </c>
    </row>
    <row r="255" spans="1:4" ht="19.5" customHeight="1" x14ac:dyDescent="0.2">
      <c r="A255" s="167">
        <v>254</v>
      </c>
      <c r="B255" s="16" t="s">
        <v>856</v>
      </c>
      <c r="C255" s="168" t="s">
        <v>857</v>
      </c>
      <c r="D255" s="210">
        <v>1307</v>
      </c>
    </row>
    <row r="256" spans="1:4" ht="19.5" customHeight="1" x14ac:dyDescent="0.2">
      <c r="A256" s="167">
        <v>255</v>
      </c>
      <c r="B256" s="16" t="s">
        <v>858</v>
      </c>
      <c r="C256" s="168" t="s">
        <v>859</v>
      </c>
      <c r="D256" s="196">
        <v>1153.5</v>
      </c>
    </row>
    <row r="257" spans="1:4" ht="19.5" customHeight="1" x14ac:dyDescent="0.2">
      <c r="A257" s="167">
        <v>256</v>
      </c>
      <c r="B257" s="16" t="s">
        <v>860</v>
      </c>
      <c r="C257" s="168" t="s">
        <v>861</v>
      </c>
      <c r="D257" s="173">
        <v>671.67</v>
      </c>
    </row>
    <row r="258" spans="1:4" ht="19.5" customHeight="1" x14ac:dyDescent="0.2">
      <c r="A258" s="167">
        <v>257</v>
      </c>
      <c r="B258" s="16" t="s">
        <v>862</v>
      </c>
      <c r="C258" s="168" t="s">
        <v>863</v>
      </c>
      <c r="D258" s="217">
        <v>1822.33</v>
      </c>
    </row>
    <row r="259" spans="1:4" ht="19.5" customHeight="1" x14ac:dyDescent="0.2">
      <c r="A259" s="167">
        <v>258</v>
      </c>
      <c r="B259" s="16" t="s">
        <v>864</v>
      </c>
      <c r="C259" s="168" t="s">
        <v>865</v>
      </c>
      <c r="D259" s="206">
        <v>889.67</v>
      </c>
    </row>
    <row r="260" spans="1:4" ht="19.5" customHeight="1" x14ac:dyDescent="0.2">
      <c r="A260" s="167">
        <v>259</v>
      </c>
      <c r="B260" s="16" t="s">
        <v>866</v>
      </c>
      <c r="C260" s="168" t="s">
        <v>867</v>
      </c>
      <c r="D260" s="194">
        <v>1037.5</v>
      </c>
    </row>
    <row r="261" spans="1:4" ht="19.5" customHeight="1" x14ac:dyDescent="0.2">
      <c r="A261" s="167">
        <v>260</v>
      </c>
      <c r="B261" s="16" t="s">
        <v>868</v>
      </c>
      <c r="C261" s="168" t="s">
        <v>869</v>
      </c>
      <c r="D261" s="37">
        <v>731.33</v>
      </c>
    </row>
    <row r="262" spans="1:4" ht="19.5" customHeight="1" x14ac:dyDescent="0.2">
      <c r="A262" s="167">
        <v>261</v>
      </c>
      <c r="B262" s="16" t="s">
        <v>870</v>
      </c>
      <c r="C262" s="168" t="s">
        <v>871</v>
      </c>
      <c r="D262" s="219">
        <v>985.67</v>
      </c>
    </row>
    <row r="263" spans="1:4" ht="19.5" customHeight="1" x14ac:dyDescent="0.2">
      <c r="A263" s="167">
        <v>262</v>
      </c>
      <c r="B263" s="16" t="s">
        <v>872</v>
      </c>
      <c r="C263" s="168" t="s">
        <v>873</v>
      </c>
      <c r="D263" s="175">
        <v>784.33</v>
      </c>
    </row>
    <row r="264" spans="1:4" ht="19.5" customHeight="1" x14ac:dyDescent="0.2">
      <c r="A264" s="167">
        <v>263</v>
      </c>
      <c r="B264" s="16" t="s">
        <v>874</v>
      </c>
      <c r="C264" s="168" t="s">
        <v>875</v>
      </c>
      <c r="D264" s="181">
        <v>666</v>
      </c>
    </row>
    <row r="265" spans="1:4" ht="19.5" customHeight="1" x14ac:dyDescent="0.2">
      <c r="A265" s="167">
        <v>264</v>
      </c>
      <c r="B265" s="16" t="s">
        <v>876</v>
      </c>
      <c r="C265" s="168" t="s">
        <v>877</v>
      </c>
      <c r="D265" s="176">
        <v>1471.67</v>
      </c>
    </row>
    <row r="266" spans="1:4" ht="19.5" customHeight="1" x14ac:dyDescent="0.2">
      <c r="A266" s="167">
        <v>265</v>
      </c>
      <c r="B266" s="16" t="s">
        <v>878</v>
      </c>
      <c r="C266" s="168" t="s">
        <v>879</v>
      </c>
      <c r="D266" s="231">
        <v>3199.33</v>
      </c>
    </row>
    <row r="267" spans="1:4" ht="19.5" customHeight="1" x14ac:dyDescent="0.2">
      <c r="A267" s="167">
        <v>266</v>
      </c>
      <c r="B267" s="16" t="s">
        <v>880</v>
      </c>
      <c r="C267" s="168" t="s">
        <v>881</v>
      </c>
      <c r="D267" s="189">
        <v>2830</v>
      </c>
    </row>
    <row r="268" spans="1:4" ht="19.5" customHeight="1" x14ac:dyDescent="0.2">
      <c r="A268" s="167">
        <v>267</v>
      </c>
      <c r="B268" s="16" t="s">
        <v>882</v>
      </c>
      <c r="C268" s="168" t="s">
        <v>883</v>
      </c>
      <c r="D268" s="174">
        <v>842.67</v>
      </c>
    </row>
    <row r="269" spans="1:4" ht="19.5" customHeight="1" x14ac:dyDescent="0.2">
      <c r="A269" s="167">
        <v>268</v>
      </c>
      <c r="B269" s="16" t="s">
        <v>884</v>
      </c>
      <c r="C269" s="168" t="s">
        <v>885</v>
      </c>
      <c r="D269" s="21">
        <v>1359.33</v>
      </c>
    </row>
    <row r="270" spans="1:4" ht="19.5" customHeight="1" x14ac:dyDescent="0.2">
      <c r="A270" s="167">
        <v>269</v>
      </c>
      <c r="B270" s="16" t="s">
        <v>886</v>
      </c>
      <c r="C270" s="168" t="s">
        <v>887</v>
      </c>
      <c r="D270" s="207">
        <v>1622.67</v>
      </c>
    </row>
    <row r="271" spans="1:4" ht="19.5" customHeight="1" x14ac:dyDescent="0.2">
      <c r="A271" s="167">
        <v>270</v>
      </c>
      <c r="B271" s="16" t="s">
        <v>888</v>
      </c>
      <c r="C271" s="168" t="s">
        <v>889</v>
      </c>
      <c r="D271" s="196">
        <v>1149.33</v>
      </c>
    </row>
    <row r="272" spans="1:4" ht="19.5" customHeight="1" x14ac:dyDescent="0.2">
      <c r="A272" s="167">
        <v>271</v>
      </c>
      <c r="B272" s="16" t="s">
        <v>890</v>
      </c>
      <c r="C272" s="168" t="s">
        <v>891</v>
      </c>
      <c r="D272" s="172">
        <v>1004.67</v>
      </c>
    </row>
    <row r="273" spans="1:4" ht="19.5" customHeight="1" x14ac:dyDescent="0.2">
      <c r="A273" s="167">
        <v>272</v>
      </c>
      <c r="B273" s="16" t="s">
        <v>892</v>
      </c>
      <c r="C273" s="168" t="s">
        <v>893</v>
      </c>
      <c r="D273" s="51">
        <v>1184</v>
      </c>
    </row>
    <row r="274" spans="1:4" ht="19.5" customHeight="1" x14ac:dyDescent="0.2">
      <c r="A274" s="167">
        <v>273</v>
      </c>
      <c r="B274" s="16" t="s">
        <v>894</v>
      </c>
      <c r="C274" s="168" t="s">
        <v>895</v>
      </c>
      <c r="D274" s="205">
        <v>1462</v>
      </c>
    </row>
    <row r="275" spans="1:4" ht="19.5" customHeight="1" x14ac:dyDescent="0.2">
      <c r="A275" s="167">
        <v>274</v>
      </c>
      <c r="B275" s="16" t="s">
        <v>896</v>
      </c>
      <c r="C275" s="168" t="s">
        <v>897</v>
      </c>
      <c r="D275" s="210">
        <v>1345.33</v>
      </c>
    </row>
    <row r="276" spans="1:4" ht="19.5" customHeight="1" x14ac:dyDescent="0.2">
      <c r="A276" s="167">
        <v>275</v>
      </c>
      <c r="B276" s="16" t="s">
        <v>898</v>
      </c>
      <c r="C276" s="168" t="s">
        <v>899</v>
      </c>
      <c r="D276" s="172">
        <v>1016.33</v>
      </c>
    </row>
    <row r="277" spans="1:4" ht="19.5" customHeight="1" x14ac:dyDescent="0.2">
      <c r="A277" s="167">
        <v>276</v>
      </c>
      <c r="B277" s="16" t="s">
        <v>900</v>
      </c>
      <c r="C277" s="168" t="s">
        <v>901</v>
      </c>
      <c r="D277" s="210">
        <v>1321</v>
      </c>
    </row>
    <row r="278" spans="1:4" ht="19.5" customHeight="1" x14ac:dyDescent="0.2">
      <c r="A278" s="167">
        <v>277</v>
      </c>
      <c r="B278" s="16" t="s">
        <v>902</v>
      </c>
      <c r="C278" s="168" t="s">
        <v>903</v>
      </c>
      <c r="D278" s="21">
        <v>1400.67</v>
      </c>
    </row>
    <row r="279" spans="1:4" ht="19.5" customHeight="1" x14ac:dyDescent="0.2">
      <c r="A279" s="167">
        <v>278</v>
      </c>
      <c r="B279" s="16" t="s">
        <v>904</v>
      </c>
      <c r="C279" s="168" t="s">
        <v>905</v>
      </c>
      <c r="D279" s="178">
        <v>707</v>
      </c>
    </row>
    <row r="280" spans="1:4" ht="19.5" customHeight="1" x14ac:dyDescent="0.2">
      <c r="A280" s="167">
        <v>279</v>
      </c>
      <c r="B280" s="16" t="s">
        <v>906</v>
      </c>
      <c r="C280" s="168" t="s">
        <v>907</v>
      </c>
      <c r="D280" s="219">
        <v>989</v>
      </c>
    </row>
    <row r="281" spans="1:4" ht="19.5" customHeight="1" x14ac:dyDescent="0.2">
      <c r="A281" s="167">
        <v>280</v>
      </c>
      <c r="B281" s="16" t="s">
        <v>908</v>
      </c>
      <c r="C281" s="168" t="s">
        <v>909</v>
      </c>
      <c r="D281" s="56">
        <v>925</v>
      </c>
    </row>
    <row r="282" spans="1:4" ht="19.5" customHeight="1" x14ac:dyDescent="0.2">
      <c r="A282" s="167">
        <v>281</v>
      </c>
      <c r="B282" s="16" t="s">
        <v>910</v>
      </c>
      <c r="C282" s="168" t="s">
        <v>911</v>
      </c>
      <c r="D282" s="206">
        <v>890.67</v>
      </c>
    </row>
    <row r="283" spans="1:4" ht="19.5" customHeight="1" x14ac:dyDescent="0.2">
      <c r="A283" s="167">
        <v>282</v>
      </c>
      <c r="B283" s="16" t="s">
        <v>912</v>
      </c>
      <c r="C283" s="168" t="s">
        <v>913</v>
      </c>
      <c r="D283" s="51">
        <v>1177.67</v>
      </c>
    </row>
    <row r="284" spans="1:4" ht="19.5" customHeight="1" x14ac:dyDescent="0.2">
      <c r="A284" s="167">
        <v>283</v>
      </c>
      <c r="B284" s="16" t="s">
        <v>914</v>
      </c>
      <c r="C284" s="168" t="s">
        <v>915</v>
      </c>
      <c r="D284" s="54">
        <v>865.33</v>
      </c>
    </row>
    <row r="285" spans="1:4" ht="19.5" customHeight="1" x14ac:dyDescent="0.2">
      <c r="A285" s="167">
        <v>284</v>
      </c>
      <c r="B285" s="16" t="s">
        <v>916</v>
      </c>
      <c r="C285" s="168" t="s">
        <v>917</v>
      </c>
      <c r="D285" s="210">
        <v>1297.33</v>
      </c>
    </row>
    <row r="286" spans="1:4" ht="19.5" customHeight="1" x14ac:dyDescent="0.2">
      <c r="A286" s="167">
        <v>285</v>
      </c>
      <c r="B286" s="16" t="s">
        <v>918</v>
      </c>
      <c r="C286" s="168" t="s">
        <v>919</v>
      </c>
      <c r="D286" s="210">
        <v>1292</v>
      </c>
    </row>
    <row r="287" spans="1:4" ht="19.5" customHeight="1" x14ac:dyDescent="0.2">
      <c r="A287" s="167">
        <v>286</v>
      </c>
      <c r="B287" s="16" t="s">
        <v>920</v>
      </c>
      <c r="C287" s="168" t="s">
        <v>921</v>
      </c>
      <c r="D287" s="203">
        <v>3820</v>
      </c>
    </row>
    <row r="288" spans="1:4" ht="19.5" customHeight="1" x14ac:dyDescent="0.2">
      <c r="A288" s="167">
        <v>287</v>
      </c>
      <c r="B288" s="16" t="s">
        <v>922</v>
      </c>
      <c r="C288" s="168" t="s">
        <v>923</v>
      </c>
      <c r="D288" s="186">
        <v>7038</v>
      </c>
    </row>
    <row r="289" spans="1:4" ht="19.5" customHeight="1" x14ac:dyDescent="0.2">
      <c r="A289" s="167">
        <v>288</v>
      </c>
      <c r="B289" s="16" t="s">
        <v>924</v>
      </c>
      <c r="C289" s="168" t="s">
        <v>925</v>
      </c>
      <c r="D289" s="185">
        <v>543</v>
      </c>
    </row>
    <row r="290" spans="1:4" ht="19.5" customHeight="1" x14ac:dyDescent="0.2">
      <c r="A290" s="167">
        <v>289</v>
      </c>
      <c r="B290" s="16" t="s">
        <v>926</v>
      </c>
      <c r="C290" s="168" t="s">
        <v>927</v>
      </c>
      <c r="D290" s="192">
        <v>446</v>
      </c>
    </row>
    <row r="291" spans="1:4" ht="19.5" customHeight="1" x14ac:dyDescent="0.2">
      <c r="A291" s="167">
        <v>290</v>
      </c>
      <c r="B291" s="16" t="s">
        <v>928</v>
      </c>
      <c r="C291" s="168" t="s">
        <v>929</v>
      </c>
      <c r="D291" s="191">
        <v>4366.67</v>
      </c>
    </row>
    <row r="292" spans="1:4" ht="19.5" customHeight="1" x14ac:dyDescent="0.2">
      <c r="A292" s="167">
        <v>291</v>
      </c>
      <c r="B292" s="16" t="s">
        <v>930</v>
      </c>
      <c r="C292" s="168" t="s">
        <v>931</v>
      </c>
      <c r="D292" s="173">
        <v>670.67</v>
      </c>
    </row>
    <row r="293" spans="1:4" ht="19.5" customHeight="1" x14ac:dyDescent="0.2">
      <c r="A293" s="167">
        <v>292</v>
      </c>
      <c r="B293" s="16" t="s">
        <v>932</v>
      </c>
      <c r="C293" s="168" t="s">
        <v>933</v>
      </c>
      <c r="D293" s="185">
        <v>565</v>
      </c>
    </row>
    <row r="294" spans="1:4" ht="19.5" customHeight="1" x14ac:dyDescent="0.2">
      <c r="A294" s="167">
        <v>293</v>
      </c>
      <c r="B294" s="16" t="s">
        <v>934</v>
      </c>
      <c r="C294" s="168" t="s">
        <v>935</v>
      </c>
      <c r="D294" s="190">
        <v>627.5</v>
      </c>
    </row>
    <row r="295" spans="1:4" ht="19.5" customHeight="1" x14ac:dyDescent="0.2">
      <c r="A295" s="167">
        <v>294</v>
      </c>
      <c r="B295" s="16" t="s">
        <v>936</v>
      </c>
      <c r="C295" s="168" t="s">
        <v>937</v>
      </c>
      <c r="D295" s="24">
        <v>899.33</v>
      </c>
    </row>
    <row r="296" spans="1:4" ht="19.5" customHeight="1" x14ac:dyDescent="0.2">
      <c r="A296" s="167">
        <v>295</v>
      </c>
      <c r="B296" s="16" t="s">
        <v>938</v>
      </c>
      <c r="C296" s="168" t="s">
        <v>939</v>
      </c>
      <c r="D296" s="79">
        <v>1275.67</v>
      </c>
    </row>
    <row r="297" spans="1:4" ht="19.5" customHeight="1" x14ac:dyDescent="0.2">
      <c r="A297" s="167">
        <v>296</v>
      </c>
      <c r="B297" s="16" t="s">
        <v>940</v>
      </c>
      <c r="C297" s="168" t="s">
        <v>941</v>
      </c>
      <c r="D297" s="190">
        <v>627</v>
      </c>
    </row>
    <row r="298" spans="1:4" ht="19.5" customHeight="1" x14ac:dyDescent="0.2">
      <c r="A298" s="167">
        <v>297</v>
      </c>
      <c r="B298" s="16" t="s">
        <v>942</v>
      </c>
      <c r="C298" s="168" t="s">
        <v>943</v>
      </c>
      <c r="D298" s="171">
        <v>978.5</v>
      </c>
    </row>
    <row r="299" spans="1:4" ht="19.5" customHeight="1" x14ac:dyDescent="0.2">
      <c r="A299" s="167">
        <v>298</v>
      </c>
      <c r="B299" s="16" t="s">
        <v>944</v>
      </c>
      <c r="C299" s="168" t="s">
        <v>945</v>
      </c>
      <c r="D299" s="179">
        <v>535.33000000000004</v>
      </c>
    </row>
    <row r="300" spans="1:4" ht="19.5" customHeight="1" x14ac:dyDescent="0.2">
      <c r="A300" s="167">
        <v>299</v>
      </c>
      <c r="B300" s="16" t="s">
        <v>946</v>
      </c>
      <c r="C300" s="168" t="s">
        <v>947</v>
      </c>
      <c r="D300" s="206">
        <v>876.33</v>
      </c>
    </row>
    <row r="301" spans="1:4" ht="19.5" customHeight="1" x14ac:dyDescent="0.2">
      <c r="A301" s="167">
        <v>300</v>
      </c>
      <c r="B301" s="16" t="s">
        <v>948</v>
      </c>
      <c r="C301" s="168" t="s">
        <v>949</v>
      </c>
      <c r="D301" s="56">
        <v>927.5</v>
      </c>
    </row>
    <row r="302" spans="1:4" ht="19.5" customHeight="1" x14ac:dyDescent="0.2">
      <c r="A302" s="167">
        <v>301</v>
      </c>
      <c r="B302" s="16" t="s">
        <v>950</v>
      </c>
      <c r="C302" s="168" t="s">
        <v>951</v>
      </c>
      <c r="D302" s="201">
        <v>1740.33</v>
      </c>
    </row>
    <row r="303" spans="1:4" ht="19.5" customHeight="1" x14ac:dyDescent="0.2">
      <c r="A303" s="167">
        <v>302</v>
      </c>
      <c r="B303" s="16" t="s">
        <v>952</v>
      </c>
      <c r="C303" s="168" t="s">
        <v>953</v>
      </c>
      <c r="D303" s="177">
        <v>589</v>
      </c>
    </row>
    <row r="304" spans="1:4" ht="19.5" customHeight="1" x14ac:dyDescent="0.2">
      <c r="A304" s="167">
        <v>303</v>
      </c>
      <c r="B304" s="16" t="s">
        <v>954</v>
      </c>
      <c r="C304" s="168" t="s">
        <v>955</v>
      </c>
      <c r="D304" s="176">
        <v>1474</v>
      </c>
    </row>
    <row r="305" spans="1:4" ht="19.5" customHeight="1" x14ac:dyDescent="0.2">
      <c r="A305" s="167">
        <v>304</v>
      </c>
      <c r="B305" s="16" t="s">
        <v>956</v>
      </c>
      <c r="C305" s="168" t="s">
        <v>957</v>
      </c>
      <c r="D305" s="82">
        <v>2743.33</v>
      </c>
    </row>
    <row r="306" spans="1:4" ht="19.5" customHeight="1" x14ac:dyDescent="0.2">
      <c r="A306" s="167">
        <v>305</v>
      </c>
      <c r="B306" s="16" t="s">
        <v>958</v>
      </c>
      <c r="C306" s="168" t="s">
        <v>959</v>
      </c>
      <c r="D306" s="171">
        <v>974.33</v>
      </c>
    </row>
    <row r="307" spans="1:4" ht="19.5" customHeight="1" x14ac:dyDescent="0.2">
      <c r="A307" s="167">
        <v>306</v>
      </c>
      <c r="B307" s="16" t="s">
        <v>960</v>
      </c>
      <c r="C307" s="168" t="s">
        <v>961</v>
      </c>
      <c r="D307" s="191">
        <v>4325</v>
      </c>
    </row>
    <row r="308" spans="1:4" ht="19.5" customHeight="1" x14ac:dyDescent="0.2">
      <c r="A308" s="167">
        <v>307</v>
      </c>
      <c r="B308" s="16" t="s">
        <v>962</v>
      </c>
      <c r="C308" s="168" t="s">
        <v>963</v>
      </c>
      <c r="D308" s="42">
        <v>2006.33</v>
      </c>
    </row>
    <row r="309" spans="1:4" ht="19.5" customHeight="1" x14ac:dyDescent="0.2">
      <c r="A309" s="167">
        <v>308</v>
      </c>
      <c r="B309" s="16" t="s">
        <v>964</v>
      </c>
      <c r="C309" s="168" t="s">
        <v>965</v>
      </c>
      <c r="D309" s="175">
        <v>782.5</v>
      </c>
    </row>
    <row r="310" spans="1:4" ht="19.5" customHeight="1" x14ac:dyDescent="0.2">
      <c r="A310" s="167">
        <v>309</v>
      </c>
      <c r="B310" s="16" t="s">
        <v>966</v>
      </c>
      <c r="C310" s="168" t="s">
        <v>967</v>
      </c>
      <c r="D310" s="64">
        <v>15000</v>
      </c>
    </row>
    <row r="311" spans="1:4" ht="19.5" customHeight="1" x14ac:dyDescent="0.2">
      <c r="A311" s="167">
        <v>310</v>
      </c>
      <c r="B311" s="16" t="s">
        <v>968</v>
      </c>
      <c r="C311" s="168" t="s">
        <v>969</v>
      </c>
      <c r="D311" s="51">
        <v>1185</v>
      </c>
    </row>
    <row r="312" spans="1:4" ht="19.5" customHeight="1" x14ac:dyDescent="0.2">
      <c r="A312" s="167">
        <v>311</v>
      </c>
      <c r="B312" s="16" t="s">
        <v>970</v>
      </c>
      <c r="C312" s="168" t="s">
        <v>971</v>
      </c>
      <c r="D312" s="232">
        <v>3322.33</v>
      </c>
    </row>
    <row r="313" spans="1:4" ht="19.5" customHeight="1" x14ac:dyDescent="0.2">
      <c r="A313" s="167">
        <v>312</v>
      </c>
      <c r="B313" s="16" t="s">
        <v>972</v>
      </c>
      <c r="C313" s="168" t="s">
        <v>973</v>
      </c>
      <c r="D313" s="233">
        <v>2321.67</v>
      </c>
    </row>
    <row r="314" spans="1:4" ht="19.5" customHeight="1" x14ac:dyDescent="0.2">
      <c r="A314" s="167">
        <v>313</v>
      </c>
      <c r="B314" s="16" t="s">
        <v>974</v>
      </c>
      <c r="C314" s="168" t="s">
        <v>975</v>
      </c>
      <c r="D314" s="190">
        <v>614</v>
      </c>
    </row>
    <row r="315" spans="1:4" ht="19.5" customHeight="1" x14ac:dyDescent="0.2">
      <c r="A315" s="167">
        <v>314</v>
      </c>
      <c r="B315" s="16" t="s">
        <v>976</v>
      </c>
      <c r="C315" s="168" t="s">
        <v>977</v>
      </c>
      <c r="D315" s="191">
        <v>5133</v>
      </c>
    </row>
    <row r="316" spans="1:4" ht="19.5" customHeight="1" x14ac:dyDescent="0.2">
      <c r="A316" s="167">
        <v>315</v>
      </c>
      <c r="B316" s="16" t="s">
        <v>978</v>
      </c>
      <c r="C316" s="168" t="s">
        <v>979</v>
      </c>
      <c r="D316" s="181">
        <v>654.33000000000004</v>
      </c>
    </row>
    <row r="317" spans="1:4" ht="19.5" customHeight="1" x14ac:dyDescent="0.2">
      <c r="A317" s="167">
        <v>316</v>
      </c>
      <c r="B317" s="16" t="s">
        <v>980</v>
      </c>
      <c r="C317" s="168" t="s">
        <v>981</v>
      </c>
      <c r="D317" s="225">
        <v>1044.67</v>
      </c>
    </row>
    <row r="318" spans="1:4" ht="19.5" customHeight="1" x14ac:dyDescent="0.2">
      <c r="A318" s="167">
        <v>317</v>
      </c>
      <c r="B318" s="16" t="s">
        <v>982</v>
      </c>
      <c r="C318" s="168" t="s">
        <v>983</v>
      </c>
      <c r="D318" s="210">
        <v>1313.33</v>
      </c>
    </row>
    <row r="319" spans="1:4" ht="19.5" customHeight="1" x14ac:dyDescent="0.2">
      <c r="A319" s="167">
        <v>318</v>
      </c>
      <c r="B319" s="16" t="s">
        <v>984</v>
      </c>
      <c r="C319" s="168" t="s">
        <v>985</v>
      </c>
      <c r="D319" s="24">
        <v>916.5</v>
      </c>
    </row>
    <row r="320" spans="1:4" ht="19.5" customHeight="1" x14ac:dyDescent="0.2">
      <c r="A320" s="167">
        <v>319</v>
      </c>
      <c r="B320" s="16" t="s">
        <v>986</v>
      </c>
      <c r="C320" s="168" t="s">
        <v>987</v>
      </c>
      <c r="D320" s="196">
        <v>1137</v>
      </c>
    </row>
    <row r="321" spans="1:4" ht="19.5" customHeight="1" x14ac:dyDescent="0.2">
      <c r="A321" s="167">
        <v>320</v>
      </c>
      <c r="B321" s="16" t="s">
        <v>988</v>
      </c>
      <c r="C321" s="168" t="s">
        <v>989</v>
      </c>
      <c r="D321" s="54">
        <v>859</v>
      </c>
    </row>
    <row r="322" spans="1:4" ht="19.5" customHeight="1" x14ac:dyDescent="0.2">
      <c r="A322" s="167">
        <v>321</v>
      </c>
      <c r="B322" s="16" t="s">
        <v>990</v>
      </c>
      <c r="C322" s="168" t="s">
        <v>991</v>
      </c>
      <c r="D322" s="231">
        <v>3199</v>
      </c>
    </row>
    <row r="323" spans="1:4" ht="19.5" customHeight="1" x14ac:dyDescent="0.2">
      <c r="A323" s="167">
        <v>322</v>
      </c>
      <c r="B323" s="16" t="s">
        <v>992</v>
      </c>
      <c r="C323" s="168" t="s">
        <v>993</v>
      </c>
      <c r="D323" s="195">
        <v>2704.5</v>
      </c>
    </row>
    <row r="324" spans="1:4" ht="19.5" customHeight="1" x14ac:dyDescent="0.2">
      <c r="A324" s="167">
        <v>323</v>
      </c>
      <c r="B324" s="16" t="s">
        <v>994</v>
      </c>
      <c r="C324" s="168" t="s">
        <v>995</v>
      </c>
      <c r="D324" s="191">
        <v>4371.67</v>
      </c>
    </row>
    <row r="325" spans="1:4" ht="19.5" customHeight="1" x14ac:dyDescent="0.2">
      <c r="A325" s="167">
        <v>324</v>
      </c>
      <c r="B325" s="16" t="s">
        <v>996</v>
      </c>
      <c r="C325" s="168" t="s">
        <v>997</v>
      </c>
      <c r="D325" s="42">
        <v>1985.33</v>
      </c>
    </row>
    <row r="326" spans="1:4" ht="19.5" customHeight="1" x14ac:dyDescent="0.2">
      <c r="A326" s="167">
        <v>325</v>
      </c>
      <c r="B326" s="16" t="s">
        <v>998</v>
      </c>
      <c r="C326" s="168" t="s">
        <v>999</v>
      </c>
      <c r="D326" s="73">
        <v>2478</v>
      </c>
    </row>
    <row r="327" spans="1:4" ht="19.5" customHeight="1" x14ac:dyDescent="0.2">
      <c r="A327" s="167">
        <v>326</v>
      </c>
      <c r="B327" s="16" t="s">
        <v>1000</v>
      </c>
      <c r="C327" s="168" t="s">
        <v>1001</v>
      </c>
      <c r="D327" s="191">
        <v>4586.33</v>
      </c>
    </row>
    <row r="328" spans="1:4" ht="19.5" customHeight="1" x14ac:dyDescent="0.2">
      <c r="A328" s="167">
        <v>327</v>
      </c>
      <c r="B328" s="16" t="s">
        <v>1002</v>
      </c>
      <c r="C328" s="168" t="s">
        <v>1003</v>
      </c>
      <c r="D328" s="189">
        <v>3042.33</v>
      </c>
    </row>
    <row r="329" spans="1:4" ht="19.5" customHeight="1" x14ac:dyDescent="0.2">
      <c r="A329" s="167">
        <v>328</v>
      </c>
      <c r="B329" s="16" t="s">
        <v>1004</v>
      </c>
      <c r="C329" s="168" t="s">
        <v>1005</v>
      </c>
      <c r="D329" s="51">
        <v>1209.33</v>
      </c>
    </row>
    <row r="330" spans="1:4" ht="19.5" customHeight="1" x14ac:dyDescent="0.2">
      <c r="A330" s="167">
        <v>329</v>
      </c>
      <c r="B330" s="16" t="s">
        <v>1006</v>
      </c>
      <c r="C330" s="168" t="s">
        <v>1007</v>
      </c>
      <c r="D330" s="217">
        <v>1830.67</v>
      </c>
    </row>
    <row r="331" spans="1:4" ht="19.5" customHeight="1" x14ac:dyDescent="0.2">
      <c r="A331" s="167">
        <v>330</v>
      </c>
      <c r="B331" s="16" t="s">
        <v>1008</v>
      </c>
      <c r="C331" s="168" t="s">
        <v>1009</v>
      </c>
      <c r="D331" s="79">
        <v>1231.67</v>
      </c>
    </row>
    <row r="332" spans="1:4" ht="19.5" customHeight="1" x14ac:dyDescent="0.2">
      <c r="A332" s="167">
        <v>331</v>
      </c>
      <c r="B332" s="16" t="s">
        <v>1010</v>
      </c>
      <c r="C332" s="168" t="s">
        <v>1011</v>
      </c>
      <c r="D332" s="176">
        <v>1478.67</v>
      </c>
    </row>
    <row r="333" spans="1:4" ht="19.5" customHeight="1" x14ac:dyDescent="0.2">
      <c r="A333" s="167">
        <v>332</v>
      </c>
      <c r="B333" s="16" t="s">
        <v>1012</v>
      </c>
      <c r="C333" s="168" t="s">
        <v>1013</v>
      </c>
      <c r="D333" s="178">
        <v>705</v>
      </c>
    </row>
    <row r="334" spans="1:4" ht="19.5" customHeight="1" x14ac:dyDescent="0.2">
      <c r="A334" s="167">
        <v>333</v>
      </c>
      <c r="B334" s="16" t="s">
        <v>1014</v>
      </c>
      <c r="C334" s="168" t="s">
        <v>1015</v>
      </c>
      <c r="D334" s="56">
        <v>937.33</v>
      </c>
    </row>
    <row r="335" spans="1:4" ht="19.5" customHeight="1" x14ac:dyDescent="0.2">
      <c r="A335" s="167">
        <v>334</v>
      </c>
      <c r="B335" s="16" t="s">
        <v>1016</v>
      </c>
      <c r="C335" s="168" t="s">
        <v>1017</v>
      </c>
      <c r="D335" s="210">
        <v>1308.33</v>
      </c>
    </row>
    <row r="336" spans="1:4" ht="19.5" customHeight="1" x14ac:dyDescent="0.2">
      <c r="A336" s="167">
        <v>335</v>
      </c>
      <c r="B336" s="16" t="s">
        <v>1018</v>
      </c>
      <c r="C336" s="168" t="s">
        <v>1019</v>
      </c>
      <c r="D336" s="67">
        <v>1542.33</v>
      </c>
    </row>
    <row r="337" spans="1:4" ht="19.5" customHeight="1" x14ac:dyDescent="0.2">
      <c r="A337" s="167">
        <v>336</v>
      </c>
      <c r="B337" s="16" t="s">
        <v>1020</v>
      </c>
      <c r="C337" s="168" t="s">
        <v>1021</v>
      </c>
      <c r="D337" s="225">
        <v>1046</v>
      </c>
    </row>
    <row r="338" spans="1:4" ht="19.5" customHeight="1" x14ac:dyDescent="0.2">
      <c r="A338" s="167">
        <v>337</v>
      </c>
      <c r="B338" s="16" t="s">
        <v>1022</v>
      </c>
      <c r="C338" s="168" t="s">
        <v>1023</v>
      </c>
      <c r="D338" s="219">
        <v>989.33</v>
      </c>
    </row>
    <row r="339" spans="1:4" ht="19.5" customHeight="1" x14ac:dyDescent="0.2">
      <c r="A339" s="167">
        <v>338</v>
      </c>
      <c r="B339" s="16" t="s">
        <v>1024</v>
      </c>
      <c r="C339" s="168" t="s">
        <v>1025</v>
      </c>
      <c r="D339" s="37">
        <v>723.33</v>
      </c>
    </row>
    <row r="340" spans="1:4" ht="19.5" customHeight="1" x14ac:dyDescent="0.2">
      <c r="A340" s="167">
        <v>339</v>
      </c>
      <c r="B340" s="16" t="s">
        <v>1026</v>
      </c>
      <c r="C340" s="168" t="s">
        <v>1027</v>
      </c>
      <c r="D340" s="174">
        <v>842</v>
      </c>
    </row>
    <row r="341" spans="1:4" ht="19.5" customHeight="1" x14ac:dyDescent="0.2">
      <c r="A341" s="167">
        <v>340</v>
      </c>
      <c r="B341" s="16" t="s">
        <v>1028</v>
      </c>
      <c r="C341" s="168" t="s">
        <v>1029</v>
      </c>
      <c r="D341" s="181">
        <v>662</v>
      </c>
    </row>
    <row r="342" spans="1:4" ht="19.5" customHeight="1" x14ac:dyDescent="0.2">
      <c r="A342" s="167">
        <v>341</v>
      </c>
      <c r="B342" s="16" t="s">
        <v>1030</v>
      </c>
      <c r="C342" s="168" t="s">
        <v>1031</v>
      </c>
      <c r="D342" s="207">
        <v>1585.67</v>
      </c>
    </row>
    <row r="343" spans="1:4" ht="19.5" customHeight="1" x14ac:dyDescent="0.2">
      <c r="A343" s="167">
        <v>342</v>
      </c>
      <c r="B343" s="16" t="s">
        <v>1032</v>
      </c>
      <c r="C343" s="168" t="s">
        <v>1033</v>
      </c>
      <c r="D343" s="21">
        <v>1370.5</v>
      </c>
    </row>
    <row r="344" spans="1:4" ht="19.5" customHeight="1" x14ac:dyDescent="0.2">
      <c r="A344" s="167">
        <v>343</v>
      </c>
      <c r="B344" s="16" t="s">
        <v>1034</v>
      </c>
      <c r="C344" s="168" t="s">
        <v>1035</v>
      </c>
      <c r="D344" s="205">
        <v>1457.67</v>
      </c>
    </row>
    <row r="345" spans="1:4" ht="19.5" customHeight="1" x14ac:dyDescent="0.2">
      <c r="A345" s="167">
        <v>344</v>
      </c>
      <c r="B345" s="16" t="s">
        <v>1036</v>
      </c>
      <c r="C345" s="168" t="s">
        <v>1037</v>
      </c>
      <c r="D345" s="67">
        <v>1550.33</v>
      </c>
    </row>
    <row r="346" spans="1:4" ht="19.5" customHeight="1" x14ac:dyDescent="0.2">
      <c r="A346" s="167">
        <v>345</v>
      </c>
      <c r="B346" s="16" t="s">
        <v>1038</v>
      </c>
      <c r="C346" s="168" t="s">
        <v>1039</v>
      </c>
      <c r="D346" s="208">
        <v>1702.33</v>
      </c>
    </row>
    <row r="347" spans="1:4" ht="19.5" customHeight="1" x14ac:dyDescent="0.2">
      <c r="A347" s="167">
        <v>346</v>
      </c>
      <c r="B347" s="16" t="s">
        <v>1040</v>
      </c>
      <c r="C347" s="168" t="s">
        <v>1041</v>
      </c>
      <c r="D347" s="193">
        <v>1084</v>
      </c>
    </row>
    <row r="348" spans="1:4" ht="19.5" customHeight="1" x14ac:dyDescent="0.2">
      <c r="A348" s="167">
        <v>347</v>
      </c>
      <c r="B348" s="16" t="s">
        <v>1042</v>
      </c>
      <c r="C348" s="168" t="s">
        <v>1043</v>
      </c>
      <c r="D348" s="196">
        <v>1155.33</v>
      </c>
    </row>
    <row r="349" spans="1:4" ht="19.5" customHeight="1" x14ac:dyDescent="0.2">
      <c r="A349" s="167">
        <v>348</v>
      </c>
      <c r="B349" s="16" t="s">
        <v>1044</v>
      </c>
      <c r="C349" s="168" t="s">
        <v>1045</v>
      </c>
      <c r="D349" s="194">
        <v>1030</v>
      </c>
    </row>
    <row r="350" spans="1:4" ht="19.5" customHeight="1" x14ac:dyDescent="0.2">
      <c r="A350" s="167">
        <v>349</v>
      </c>
      <c r="B350" s="16" t="s">
        <v>1046</v>
      </c>
      <c r="C350" s="168" t="s">
        <v>1047</v>
      </c>
      <c r="D350" s="176">
        <v>1468.67</v>
      </c>
    </row>
    <row r="351" spans="1:4" ht="19.5" customHeight="1" x14ac:dyDescent="0.2">
      <c r="A351" s="167">
        <v>350</v>
      </c>
      <c r="B351" s="16" t="s">
        <v>1048</v>
      </c>
      <c r="C351" s="168" t="s">
        <v>1049</v>
      </c>
      <c r="D351" s="51">
        <v>1180.33</v>
      </c>
    </row>
    <row r="352" spans="1:4" ht="19.5" customHeight="1" x14ac:dyDescent="0.2">
      <c r="A352" s="167">
        <v>351</v>
      </c>
      <c r="B352" s="16" t="s">
        <v>1050</v>
      </c>
      <c r="C352" s="168" t="s">
        <v>1051</v>
      </c>
      <c r="D352" s="51">
        <v>1181.33</v>
      </c>
    </row>
    <row r="353" spans="1:4" ht="19.5" customHeight="1" x14ac:dyDescent="0.2">
      <c r="A353" s="167">
        <v>352</v>
      </c>
      <c r="B353" s="16" t="s">
        <v>1052</v>
      </c>
      <c r="C353" s="168" t="s">
        <v>1053</v>
      </c>
      <c r="D353" s="79">
        <v>1235.67</v>
      </c>
    </row>
    <row r="354" spans="1:4" ht="19.5" customHeight="1" x14ac:dyDescent="0.2">
      <c r="A354" s="167">
        <v>353</v>
      </c>
      <c r="B354" s="16" t="s">
        <v>1054</v>
      </c>
      <c r="C354" s="168" t="s">
        <v>1055</v>
      </c>
      <c r="D354" s="207">
        <v>1601.67</v>
      </c>
    </row>
    <row r="355" spans="1:4" ht="19.5" customHeight="1" x14ac:dyDescent="0.2">
      <c r="A355" s="167">
        <v>354</v>
      </c>
      <c r="B355" s="16" t="s">
        <v>1056</v>
      </c>
      <c r="C355" s="168" t="s">
        <v>1057</v>
      </c>
      <c r="D355" s="206">
        <v>882</v>
      </c>
    </row>
    <row r="356" spans="1:4" ht="19.5" customHeight="1" x14ac:dyDescent="0.2">
      <c r="A356" s="167">
        <v>355</v>
      </c>
      <c r="B356" s="16" t="s">
        <v>1058</v>
      </c>
      <c r="C356" s="168" t="s">
        <v>1059</v>
      </c>
      <c r="D356" s="208">
        <v>1664</v>
      </c>
    </row>
    <row r="357" spans="1:4" ht="19.5" customHeight="1" x14ac:dyDescent="0.2">
      <c r="A357" s="167">
        <v>356</v>
      </c>
      <c r="B357" s="16" t="s">
        <v>1060</v>
      </c>
      <c r="C357" s="168" t="s">
        <v>1061</v>
      </c>
      <c r="D357" s="218">
        <v>1775.5</v>
      </c>
    </row>
    <row r="358" spans="1:4" ht="19.5" customHeight="1" x14ac:dyDescent="0.2">
      <c r="A358" s="167">
        <v>357</v>
      </c>
      <c r="B358" s="16" t="s">
        <v>1062</v>
      </c>
      <c r="C358" s="168" t="s">
        <v>1063</v>
      </c>
      <c r="D358" s="191">
        <v>5096.5</v>
      </c>
    </row>
    <row r="359" spans="1:4" ht="19.5" customHeight="1" x14ac:dyDescent="0.2">
      <c r="A359" s="167">
        <v>358</v>
      </c>
      <c r="B359" s="16" t="s">
        <v>1064</v>
      </c>
      <c r="C359" s="168" t="s">
        <v>1065</v>
      </c>
      <c r="D359" s="42">
        <v>1993.67</v>
      </c>
    </row>
    <row r="360" spans="1:4" ht="19.5" customHeight="1" x14ac:dyDescent="0.2">
      <c r="A360" s="167">
        <v>359</v>
      </c>
      <c r="B360" s="16" t="s">
        <v>1066</v>
      </c>
      <c r="C360" s="168" t="s">
        <v>1067</v>
      </c>
      <c r="D360" s="21">
        <v>1398</v>
      </c>
    </row>
    <row r="361" spans="1:4" ht="19.5" customHeight="1" x14ac:dyDescent="0.2">
      <c r="A361" s="167">
        <v>360</v>
      </c>
      <c r="B361" s="16" t="s">
        <v>1068</v>
      </c>
      <c r="C361" s="168" t="s">
        <v>1069</v>
      </c>
      <c r="D361" s="73">
        <v>2459</v>
      </c>
    </row>
    <row r="362" spans="1:4" ht="19.5" customHeight="1" x14ac:dyDescent="0.2">
      <c r="A362" s="167">
        <v>361</v>
      </c>
      <c r="B362" s="16" t="s">
        <v>1070</v>
      </c>
      <c r="C362" s="168" t="s">
        <v>1071</v>
      </c>
      <c r="D362" s="200">
        <v>3564.33</v>
      </c>
    </row>
    <row r="363" spans="1:4" ht="19.5" customHeight="1" x14ac:dyDescent="0.2">
      <c r="A363" s="167">
        <v>362</v>
      </c>
      <c r="B363" s="16" t="s">
        <v>1072</v>
      </c>
      <c r="C363" s="168" t="s">
        <v>1073</v>
      </c>
      <c r="D363" s="216">
        <v>337.67</v>
      </c>
    </row>
    <row r="364" spans="1:4" ht="19.5" customHeight="1" x14ac:dyDescent="0.2">
      <c r="A364" s="167">
        <v>363</v>
      </c>
      <c r="B364" s="16" t="s">
        <v>1074</v>
      </c>
      <c r="C364" s="168" t="s">
        <v>1075</v>
      </c>
      <c r="D364" s="24">
        <v>908</v>
      </c>
    </row>
    <row r="365" spans="1:4" ht="19.5" customHeight="1" x14ac:dyDescent="0.2">
      <c r="A365" s="167">
        <v>364</v>
      </c>
      <c r="B365" s="16" t="s">
        <v>1076</v>
      </c>
      <c r="C365" s="168" t="s">
        <v>1077</v>
      </c>
      <c r="D365" s="79">
        <v>1270.5</v>
      </c>
    </row>
    <row r="366" spans="1:4" ht="19.5" customHeight="1" x14ac:dyDescent="0.2">
      <c r="A366" s="167">
        <v>365</v>
      </c>
      <c r="B366" s="16" t="s">
        <v>1078</v>
      </c>
      <c r="C366" s="168" t="s">
        <v>1079</v>
      </c>
      <c r="D366" s="56">
        <v>928</v>
      </c>
    </row>
    <row r="367" spans="1:4" ht="19.5" customHeight="1" x14ac:dyDescent="0.2">
      <c r="A367" s="167">
        <v>366</v>
      </c>
      <c r="B367" s="16" t="s">
        <v>1080</v>
      </c>
      <c r="C367" s="168" t="s">
        <v>1081</v>
      </c>
      <c r="D367" s="189">
        <v>2781.67</v>
      </c>
    </row>
    <row r="368" spans="1:4" ht="19.5" customHeight="1" x14ac:dyDescent="0.2">
      <c r="A368" s="167">
        <v>367</v>
      </c>
      <c r="B368" s="16" t="s">
        <v>1082</v>
      </c>
      <c r="C368" s="168" t="s">
        <v>1083</v>
      </c>
      <c r="D368" s="188">
        <v>818</v>
      </c>
    </row>
    <row r="369" spans="1:4" ht="19.5" customHeight="1" x14ac:dyDescent="0.2">
      <c r="A369" s="167">
        <v>368</v>
      </c>
      <c r="B369" s="16" t="s">
        <v>1084</v>
      </c>
      <c r="C369" s="168" t="s">
        <v>1085</v>
      </c>
      <c r="D369" s="67">
        <v>1534.67</v>
      </c>
    </row>
    <row r="370" spans="1:4" ht="19.5" customHeight="1" x14ac:dyDescent="0.2">
      <c r="A370" s="167">
        <v>369</v>
      </c>
      <c r="B370" s="16" t="s">
        <v>1086</v>
      </c>
      <c r="C370" s="168" t="s">
        <v>1087</v>
      </c>
      <c r="D370" s="225">
        <v>1059</v>
      </c>
    </row>
    <row r="371" spans="1:4" ht="19.5" customHeight="1" x14ac:dyDescent="0.2">
      <c r="A371" s="167">
        <v>370</v>
      </c>
      <c r="B371" s="16" t="s">
        <v>1088</v>
      </c>
      <c r="C371" s="168" t="s">
        <v>1089</v>
      </c>
      <c r="D371" s="212">
        <v>390.5</v>
      </c>
    </row>
    <row r="372" spans="1:4" ht="19.5" customHeight="1" x14ac:dyDescent="0.2">
      <c r="A372" s="167">
        <v>371</v>
      </c>
      <c r="B372" s="16" t="s">
        <v>1090</v>
      </c>
      <c r="C372" s="168" t="s">
        <v>1091</v>
      </c>
      <c r="D372" s="207">
        <v>1614.67</v>
      </c>
    </row>
    <row r="373" spans="1:4" ht="19.5" customHeight="1" x14ac:dyDescent="0.2">
      <c r="A373" s="167">
        <v>372</v>
      </c>
      <c r="B373" s="16" t="s">
        <v>1092</v>
      </c>
      <c r="C373" s="168" t="s">
        <v>1093</v>
      </c>
      <c r="D373" s="190">
        <v>605.66999999999996</v>
      </c>
    </row>
    <row r="374" spans="1:4" ht="19.5" customHeight="1" x14ac:dyDescent="0.2">
      <c r="A374" s="167">
        <v>373</v>
      </c>
      <c r="B374" s="16" t="s">
        <v>1094</v>
      </c>
      <c r="C374" s="168" t="s">
        <v>1095</v>
      </c>
      <c r="D374" s="73">
        <v>2518.5</v>
      </c>
    </row>
    <row r="375" spans="1:4" ht="19.5" customHeight="1" x14ac:dyDescent="0.2">
      <c r="A375" s="167">
        <v>374</v>
      </c>
      <c r="B375" s="16" t="s">
        <v>1096</v>
      </c>
      <c r="C375" s="168" t="s">
        <v>1097</v>
      </c>
      <c r="D375" s="217">
        <v>1854.33</v>
      </c>
    </row>
    <row r="376" spans="1:4" ht="19.5" customHeight="1" x14ac:dyDescent="0.2">
      <c r="A376" s="167">
        <v>375</v>
      </c>
      <c r="B376" s="16" t="s">
        <v>1098</v>
      </c>
      <c r="C376" s="168" t="s">
        <v>1099</v>
      </c>
      <c r="D376" s="42">
        <v>1963.33</v>
      </c>
    </row>
    <row r="377" spans="1:4" ht="19.5" customHeight="1" x14ac:dyDescent="0.2">
      <c r="A377" s="167">
        <v>376</v>
      </c>
      <c r="B377" s="16" t="s">
        <v>1100</v>
      </c>
      <c r="C377" s="168" t="s">
        <v>1101</v>
      </c>
      <c r="D377" s="42">
        <v>1962.67</v>
      </c>
    </row>
    <row r="378" spans="1:4" ht="19.5" customHeight="1" x14ac:dyDescent="0.2">
      <c r="A378" s="167">
        <v>377</v>
      </c>
      <c r="B378" s="16" t="s">
        <v>1102</v>
      </c>
      <c r="C378" s="168" t="s">
        <v>1103</v>
      </c>
      <c r="D378" s="194">
        <v>1032.5</v>
      </c>
    </row>
    <row r="379" spans="1:4" ht="19.5" customHeight="1" x14ac:dyDescent="0.2">
      <c r="A379" s="167">
        <v>378</v>
      </c>
      <c r="B379" s="16" t="s">
        <v>1104</v>
      </c>
      <c r="C379" s="168" t="s">
        <v>1105</v>
      </c>
      <c r="D379" s="204">
        <v>677</v>
      </c>
    </row>
    <row r="380" spans="1:4" ht="19.5" customHeight="1" x14ac:dyDescent="0.2">
      <c r="A380" s="167">
        <v>379</v>
      </c>
      <c r="B380" s="16" t="s">
        <v>1106</v>
      </c>
      <c r="C380" s="168" t="s">
        <v>1107</v>
      </c>
      <c r="D380" s="73">
        <v>2473.33</v>
      </c>
    </row>
    <row r="381" spans="1:4" ht="19.5" customHeight="1" x14ac:dyDescent="0.2">
      <c r="A381" s="167">
        <v>380</v>
      </c>
      <c r="B381" s="16" t="s">
        <v>1108</v>
      </c>
      <c r="C381" s="168" t="s">
        <v>1109</v>
      </c>
      <c r="D381" s="42">
        <v>1931</v>
      </c>
    </row>
    <row r="382" spans="1:4" ht="19.5" customHeight="1" x14ac:dyDescent="0.2">
      <c r="A382" s="167">
        <v>381</v>
      </c>
      <c r="B382" s="16" t="s">
        <v>1110</v>
      </c>
      <c r="C382" s="168" t="s">
        <v>1111</v>
      </c>
      <c r="D382" s="196">
        <v>1121</v>
      </c>
    </row>
    <row r="383" spans="1:4" ht="19.5" customHeight="1" x14ac:dyDescent="0.2">
      <c r="A383" s="167">
        <v>382</v>
      </c>
      <c r="B383" s="16" t="s">
        <v>1112</v>
      </c>
      <c r="C383" s="168" t="s">
        <v>1113</v>
      </c>
      <c r="D383" s="196">
        <v>1126</v>
      </c>
    </row>
    <row r="384" spans="1:4" ht="19.5" customHeight="1" x14ac:dyDescent="0.2">
      <c r="A384" s="167">
        <v>383</v>
      </c>
      <c r="B384" s="16" t="s">
        <v>1114</v>
      </c>
      <c r="C384" s="168" t="s">
        <v>1115</v>
      </c>
      <c r="D384" s="192">
        <v>449.33</v>
      </c>
    </row>
    <row r="385" spans="1:4" ht="19.5" customHeight="1" x14ac:dyDescent="0.2">
      <c r="A385" s="167">
        <v>384</v>
      </c>
      <c r="B385" s="16" t="s">
        <v>1116</v>
      </c>
      <c r="C385" s="168" t="s">
        <v>1117</v>
      </c>
      <c r="D385" s="39">
        <v>313.5</v>
      </c>
    </row>
    <row r="386" spans="1:4" ht="19.5" customHeight="1" x14ac:dyDescent="0.2">
      <c r="A386" s="167">
        <v>385</v>
      </c>
      <c r="B386" s="16" t="s">
        <v>1118</v>
      </c>
      <c r="C386" s="168" t="s">
        <v>1119</v>
      </c>
      <c r="D386" s="42">
        <v>1932.33</v>
      </c>
    </row>
    <row r="387" spans="1:4" ht="19.5" customHeight="1" x14ac:dyDescent="0.2">
      <c r="A387" s="167">
        <v>386</v>
      </c>
      <c r="B387" s="16" t="s">
        <v>1120</v>
      </c>
      <c r="C387" s="168" t="s">
        <v>1121</v>
      </c>
      <c r="D387" s="234">
        <v>254.67</v>
      </c>
    </row>
    <row r="388" spans="1:4" ht="19.5" customHeight="1" x14ac:dyDescent="0.2">
      <c r="A388" s="167">
        <v>387</v>
      </c>
      <c r="B388" s="16" t="s">
        <v>1122</v>
      </c>
      <c r="C388" s="168" t="s">
        <v>1123</v>
      </c>
      <c r="D388" s="227">
        <v>460.5</v>
      </c>
    </row>
    <row r="389" spans="1:4" ht="19.5" customHeight="1" x14ac:dyDescent="0.2">
      <c r="A389" s="167">
        <v>388</v>
      </c>
      <c r="B389" s="16" t="s">
        <v>1124</v>
      </c>
      <c r="C389" s="168" t="s">
        <v>1125</v>
      </c>
      <c r="D389" s="171">
        <v>970.67</v>
      </c>
    </row>
    <row r="390" spans="1:4" ht="19.5" customHeight="1" x14ac:dyDescent="0.2">
      <c r="A390" s="167">
        <v>389</v>
      </c>
      <c r="B390" s="16" t="s">
        <v>1126</v>
      </c>
      <c r="C390" s="168" t="s">
        <v>1127</v>
      </c>
      <c r="D390" s="235">
        <v>289.33</v>
      </c>
    </row>
    <row r="391" spans="1:4" ht="19.5" customHeight="1" x14ac:dyDescent="0.2">
      <c r="A391" s="167">
        <v>390</v>
      </c>
      <c r="B391" s="16" t="s">
        <v>1128</v>
      </c>
      <c r="C391" s="168" t="s">
        <v>1129</v>
      </c>
      <c r="D391" s="179">
        <v>516</v>
      </c>
    </row>
    <row r="392" spans="1:4" ht="19.5" customHeight="1" x14ac:dyDescent="0.2">
      <c r="A392" s="167">
        <v>391</v>
      </c>
      <c r="B392" s="16" t="s">
        <v>1130</v>
      </c>
      <c r="C392" s="168" t="s">
        <v>1131</v>
      </c>
      <c r="D392" s="213">
        <v>229.33</v>
      </c>
    </row>
    <row r="393" spans="1:4" ht="19.5" customHeight="1" x14ac:dyDescent="0.2">
      <c r="A393" s="167">
        <v>392</v>
      </c>
      <c r="B393" s="16" t="s">
        <v>1132</v>
      </c>
      <c r="C393" s="168" t="s">
        <v>1133</v>
      </c>
      <c r="D393" s="177">
        <v>567.66999999999996</v>
      </c>
    </row>
    <row r="394" spans="1:4" ht="19.5" customHeight="1" x14ac:dyDescent="0.2">
      <c r="A394" s="167">
        <v>393</v>
      </c>
      <c r="B394" s="16" t="s">
        <v>1134</v>
      </c>
      <c r="C394" s="168" t="s">
        <v>1135</v>
      </c>
      <c r="D394" s="225">
        <v>1057.5</v>
      </c>
    </row>
    <row r="395" spans="1:4" ht="19.5" customHeight="1" x14ac:dyDescent="0.2">
      <c r="A395" s="167">
        <v>394</v>
      </c>
      <c r="B395" s="16" t="s">
        <v>1136</v>
      </c>
      <c r="C395" s="168" t="s">
        <v>1137</v>
      </c>
      <c r="D395" s="37">
        <v>730.5</v>
      </c>
    </row>
    <row r="396" spans="1:4" ht="19.5" customHeight="1" x14ac:dyDescent="0.2">
      <c r="A396" s="167">
        <v>395</v>
      </c>
      <c r="B396" s="16" t="s">
        <v>1138</v>
      </c>
      <c r="C396" s="168" t="s">
        <v>1139</v>
      </c>
      <c r="D396" s="216">
        <v>340.5</v>
      </c>
    </row>
    <row r="397" spans="1:4" ht="19.5" customHeight="1" x14ac:dyDescent="0.2">
      <c r="A397" s="167">
        <v>396</v>
      </c>
      <c r="B397" s="16" t="s">
        <v>1140</v>
      </c>
      <c r="C397" s="168" t="s">
        <v>1141</v>
      </c>
      <c r="D397" s="216">
        <v>327.67</v>
      </c>
    </row>
    <row r="398" spans="1:4" ht="19.5" customHeight="1" x14ac:dyDescent="0.2">
      <c r="A398" s="167">
        <v>397</v>
      </c>
      <c r="B398" s="16" t="s">
        <v>1142</v>
      </c>
      <c r="C398" s="168" t="s">
        <v>1143</v>
      </c>
      <c r="D398" s="229">
        <v>641.33000000000004</v>
      </c>
    </row>
    <row r="399" spans="1:4" ht="19.5" customHeight="1" x14ac:dyDescent="0.2">
      <c r="A399" s="167">
        <v>398</v>
      </c>
      <c r="B399" s="16" t="s">
        <v>1144</v>
      </c>
      <c r="C399" s="168" t="s">
        <v>1145</v>
      </c>
      <c r="D399" s="177">
        <v>582.5</v>
      </c>
    </row>
    <row r="400" spans="1:4" ht="19.5" customHeight="1" x14ac:dyDescent="0.2">
      <c r="A400" s="182">
        <v>399</v>
      </c>
      <c r="B400" s="85" t="s">
        <v>1146</v>
      </c>
      <c r="C400" s="183" t="s">
        <v>1147</v>
      </c>
      <c r="D400" s="236">
        <v>3045.67</v>
      </c>
    </row>
    <row r="401" spans="1:4" ht="19.5" customHeight="1" x14ac:dyDescent="0.2">
      <c r="A401" s="167">
        <v>400</v>
      </c>
      <c r="B401" s="16" t="s">
        <v>1148</v>
      </c>
      <c r="C401" s="168" t="s">
        <v>1149</v>
      </c>
      <c r="D401" s="181">
        <v>653.66999999999996</v>
      </c>
    </row>
    <row r="402" spans="1:4" ht="19.5" customHeight="1" x14ac:dyDescent="0.2">
      <c r="A402" s="167">
        <v>401</v>
      </c>
      <c r="B402" s="16" t="s">
        <v>1150</v>
      </c>
      <c r="C402" s="168" t="s">
        <v>1151</v>
      </c>
      <c r="D402" s="178">
        <v>704</v>
      </c>
    </row>
    <row r="403" spans="1:4" ht="19.5" customHeight="1" x14ac:dyDescent="0.2">
      <c r="A403" s="167">
        <v>402</v>
      </c>
      <c r="B403" s="16" t="s">
        <v>1152</v>
      </c>
      <c r="C403" s="168" t="s">
        <v>1153</v>
      </c>
      <c r="D403" s="177">
        <v>584.5</v>
      </c>
    </row>
    <row r="404" spans="1:4" ht="19.5" customHeight="1" x14ac:dyDescent="0.2">
      <c r="A404" s="167">
        <v>403</v>
      </c>
      <c r="B404" s="16" t="s">
        <v>1154</v>
      </c>
      <c r="C404" s="168" t="s">
        <v>1155</v>
      </c>
      <c r="D404" s="204">
        <v>685.33</v>
      </c>
    </row>
    <row r="405" spans="1:4" ht="19.5" customHeight="1" x14ac:dyDescent="0.2">
      <c r="A405" s="167">
        <v>404</v>
      </c>
      <c r="B405" s="16" t="s">
        <v>1156</v>
      </c>
      <c r="C405" s="168" t="s">
        <v>1157</v>
      </c>
      <c r="D405" s="206">
        <v>882</v>
      </c>
    </row>
    <row r="406" spans="1:4" ht="19.5" customHeight="1" x14ac:dyDescent="0.2">
      <c r="A406" s="167">
        <v>405</v>
      </c>
      <c r="B406" s="16" t="s">
        <v>1158</v>
      </c>
      <c r="C406" s="168" t="s">
        <v>1159</v>
      </c>
      <c r="D406" s="175">
        <v>777.67</v>
      </c>
    </row>
    <row r="407" spans="1:4" ht="19.5" customHeight="1" x14ac:dyDescent="0.2">
      <c r="A407" s="167">
        <v>406</v>
      </c>
      <c r="B407" s="16" t="s">
        <v>1160</v>
      </c>
      <c r="C407" s="168" t="s">
        <v>1161</v>
      </c>
      <c r="D407" s="185">
        <v>564</v>
      </c>
    </row>
    <row r="408" spans="1:4" ht="19.5" customHeight="1" x14ac:dyDescent="0.2">
      <c r="A408" s="167">
        <v>407</v>
      </c>
      <c r="B408" s="16" t="s">
        <v>1162</v>
      </c>
      <c r="C408" s="168" t="s">
        <v>1163</v>
      </c>
      <c r="D408" s="190">
        <v>606.66999999999996</v>
      </c>
    </row>
    <row r="409" spans="1:4" ht="19.5" customHeight="1" x14ac:dyDescent="0.2">
      <c r="A409" s="167">
        <v>408</v>
      </c>
      <c r="B409" s="16" t="s">
        <v>1164</v>
      </c>
      <c r="C409" s="168" t="s">
        <v>1165</v>
      </c>
      <c r="D409" s="237">
        <v>364</v>
      </c>
    </row>
    <row r="410" spans="1:4" ht="19.5" customHeight="1" x14ac:dyDescent="0.2">
      <c r="A410" s="167">
        <v>409</v>
      </c>
      <c r="B410" s="16" t="s">
        <v>1166</v>
      </c>
      <c r="C410" s="168" t="s">
        <v>1167</v>
      </c>
      <c r="D410" s="206">
        <v>893.67</v>
      </c>
    </row>
    <row r="411" spans="1:4" ht="19.5" customHeight="1" x14ac:dyDescent="0.2">
      <c r="A411" s="167">
        <v>410</v>
      </c>
      <c r="B411" s="16" t="s">
        <v>1168</v>
      </c>
      <c r="C411" s="168" t="s">
        <v>1169</v>
      </c>
      <c r="D411" s="187">
        <v>423</v>
      </c>
    </row>
    <row r="412" spans="1:4" ht="19.5" customHeight="1" x14ac:dyDescent="0.2">
      <c r="A412" s="167">
        <v>411</v>
      </c>
      <c r="B412" s="16" t="s">
        <v>1170</v>
      </c>
      <c r="C412" s="168" t="s">
        <v>1171</v>
      </c>
      <c r="D412" s="187">
        <v>434.33</v>
      </c>
    </row>
    <row r="413" spans="1:4" ht="19.5" customHeight="1" x14ac:dyDescent="0.2">
      <c r="A413" s="167">
        <v>412</v>
      </c>
      <c r="B413" s="16" t="s">
        <v>1172</v>
      </c>
      <c r="C413" s="168" t="s">
        <v>1173</v>
      </c>
      <c r="D413" s="227">
        <v>453.67</v>
      </c>
    </row>
    <row r="414" spans="1:4" ht="19.5" customHeight="1" x14ac:dyDescent="0.2">
      <c r="A414" s="167">
        <v>413</v>
      </c>
      <c r="B414" s="16" t="s">
        <v>1174</v>
      </c>
      <c r="C414" s="168" t="s">
        <v>1175</v>
      </c>
      <c r="D414" s="175">
        <v>803</v>
      </c>
    </row>
    <row r="415" spans="1:4" ht="19.5" customHeight="1" x14ac:dyDescent="0.2">
      <c r="A415" s="167">
        <v>414</v>
      </c>
      <c r="B415" s="16" t="s">
        <v>1176</v>
      </c>
      <c r="C415" s="168" t="s">
        <v>1177</v>
      </c>
      <c r="D415" s="178">
        <v>699</v>
      </c>
    </row>
    <row r="416" spans="1:4" ht="19.5" customHeight="1" x14ac:dyDescent="0.2">
      <c r="A416" s="167">
        <v>415</v>
      </c>
      <c r="B416" s="16" t="s">
        <v>1178</v>
      </c>
      <c r="C416" s="168" t="s">
        <v>1179</v>
      </c>
      <c r="D416" s="54">
        <v>867.33</v>
      </c>
    </row>
    <row r="417" spans="1:4" ht="19.5" customHeight="1" x14ac:dyDescent="0.2">
      <c r="A417" s="167">
        <v>416</v>
      </c>
      <c r="B417" s="16" t="s">
        <v>1180</v>
      </c>
      <c r="C417" s="168" t="s">
        <v>1181</v>
      </c>
      <c r="D417" s="211">
        <v>355.33</v>
      </c>
    </row>
    <row r="418" spans="1:4" ht="19.5" customHeight="1" x14ac:dyDescent="0.2">
      <c r="A418" s="182">
        <v>417</v>
      </c>
      <c r="B418" s="85" t="s">
        <v>1182</v>
      </c>
      <c r="C418" s="183" t="s">
        <v>1183</v>
      </c>
      <c r="D418" s="238">
        <v>352.5</v>
      </c>
    </row>
    <row r="419" spans="1:4" ht="19.5" customHeight="1" x14ac:dyDescent="0.2">
      <c r="A419" s="167">
        <v>418</v>
      </c>
      <c r="B419" s="16" t="s">
        <v>1184</v>
      </c>
      <c r="C419" s="168" t="s">
        <v>1185</v>
      </c>
      <c r="D419" s="51">
        <v>1181.67</v>
      </c>
    </row>
    <row r="420" spans="1:4" ht="19.5" customHeight="1" x14ac:dyDescent="0.2">
      <c r="A420" s="167">
        <v>419</v>
      </c>
      <c r="B420" s="16" t="s">
        <v>1186</v>
      </c>
      <c r="C420" s="168" t="s">
        <v>1187</v>
      </c>
      <c r="D420" s="837">
        <v>2145.67</v>
      </c>
    </row>
    <row r="421" spans="1:4" ht="19.5" customHeight="1" x14ac:dyDescent="0.2">
      <c r="A421" s="167">
        <v>420</v>
      </c>
      <c r="B421" s="16" t="s">
        <v>1188</v>
      </c>
      <c r="C421" s="168" t="s">
        <v>1189</v>
      </c>
      <c r="D421" s="176">
        <v>1486.5</v>
      </c>
    </row>
    <row r="422" spans="1:4" ht="19.5" customHeight="1" x14ac:dyDescent="0.2">
      <c r="A422" s="167">
        <v>421</v>
      </c>
      <c r="B422" s="16" t="s">
        <v>1190</v>
      </c>
      <c r="C422" s="168" t="s">
        <v>1191</v>
      </c>
      <c r="D422" s="42">
        <v>1903</v>
      </c>
    </row>
    <row r="423" spans="1:4" ht="19.5" customHeight="1" x14ac:dyDescent="0.2">
      <c r="A423" s="167">
        <v>422</v>
      </c>
      <c r="B423" s="16" t="s">
        <v>1192</v>
      </c>
      <c r="C423" s="168" t="s">
        <v>1193</v>
      </c>
      <c r="D423" s="203">
        <v>3620.33</v>
      </c>
    </row>
    <row r="424" spans="1:4" ht="19.5" customHeight="1" x14ac:dyDescent="0.2">
      <c r="A424" s="167">
        <v>423</v>
      </c>
      <c r="B424" s="16" t="s">
        <v>1194</v>
      </c>
      <c r="C424" s="168" t="s">
        <v>1195</v>
      </c>
      <c r="D424" s="208">
        <v>1669.5</v>
      </c>
    </row>
    <row r="425" spans="1:4" ht="19.5" customHeight="1" x14ac:dyDescent="0.2">
      <c r="A425" s="167">
        <v>424</v>
      </c>
      <c r="B425" s="16" t="s">
        <v>1196</v>
      </c>
      <c r="C425" s="168" t="s">
        <v>1197</v>
      </c>
      <c r="D425" s="223">
        <v>2242</v>
      </c>
    </row>
    <row r="426" spans="1:4" ht="19.5" customHeight="1" x14ac:dyDescent="0.2">
      <c r="A426" s="167">
        <v>425</v>
      </c>
      <c r="B426" s="16" t="s">
        <v>1198</v>
      </c>
      <c r="C426" s="168" t="s">
        <v>1199</v>
      </c>
      <c r="D426" s="207">
        <v>1624.33</v>
      </c>
    </row>
    <row r="427" spans="1:4" ht="19.5" customHeight="1" x14ac:dyDescent="0.2">
      <c r="A427" s="167">
        <v>426</v>
      </c>
      <c r="B427" s="16" t="s">
        <v>1200</v>
      </c>
      <c r="C427" s="168" t="s">
        <v>1201</v>
      </c>
      <c r="D427" s="837">
        <v>2117.33</v>
      </c>
    </row>
    <row r="428" spans="1:4" ht="19.5" customHeight="1" x14ac:dyDescent="0.2">
      <c r="A428" s="167">
        <v>427</v>
      </c>
      <c r="B428" s="16" t="s">
        <v>1202</v>
      </c>
      <c r="C428" s="168" t="s">
        <v>1203</v>
      </c>
      <c r="D428" s="194">
        <v>1026</v>
      </c>
    </row>
    <row r="429" spans="1:4" ht="19.5" customHeight="1" x14ac:dyDescent="0.2">
      <c r="A429" s="167">
        <v>428</v>
      </c>
      <c r="B429" s="16" t="s">
        <v>1204</v>
      </c>
      <c r="C429" s="168" t="s">
        <v>1205</v>
      </c>
      <c r="D429" s="21">
        <v>1359.67</v>
      </c>
    </row>
    <row r="430" spans="1:4" ht="19.5" customHeight="1" x14ac:dyDescent="0.2">
      <c r="A430" s="167">
        <v>429</v>
      </c>
      <c r="B430" s="16" t="s">
        <v>1206</v>
      </c>
      <c r="C430" s="168" t="s">
        <v>1207</v>
      </c>
      <c r="D430" s="210">
        <v>1293.67</v>
      </c>
    </row>
    <row r="431" spans="1:4" ht="19.5" customHeight="1" x14ac:dyDescent="0.2">
      <c r="A431" s="167">
        <v>430</v>
      </c>
      <c r="B431" s="16" t="s">
        <v>1208</v>
      </c>
      <c r="C431" s="168" t="s">
        <v>1209</v>
      </c>
      <c r="D431" s="176">
        <v>1514</v>
      </c>
    </row>
    <row r="432" spans="1:4" ht="19.5" customHeight="1" x14ac:dyDescent="0.2">
      <c r="A432" s="167">
        <v>431</v>
      </c>
      <c r="B432" s="16" t="s">
        <v>1210</v>
      </c>
      <c r="C432" s="168" t="s">
        <v>1211</v>
      </c>
      <c r="D432" s="230">
        <v>837</v>
      </c>
    </row>
    <row r="433" spans="1:4" ht="19.5" customHeight="1" x14ac:dyDescent="0.2">
      <c r="A433" s="167">
        <v>432</v>
      </c>
      <c r="B433" s="16" t="s">
        <v>1212</v>
      </c>
      <c r="C433" s="168" t="s">
        <v>1213</v>
      </c>
      <c r="D433" s="218">
        <v>1794.67</v>
      </c>
    </row>
    <row r="434" spans="1:4" ht="19.5" customHeight="1" x14ac:dyDescent="0.2">
      <c r="A434" s="167">
        <v>433</v>
      </c>
      <c r="B434" s="16" t="s">
        <v>1214</v>
      </c>
      <c r="C434" s="168" t="s">
        <v>1215</v>
      </c>
      <c r="D434" s="208">
        <v>1697.67</v>
      </c>
    </row>
    <row r="435" spans="1:4" ht="19.5" customHeight="1" x14ac:dyDescent="0.2">
      <c r="A435" s="167">
        <v>434</v>
      </c>
      <c r="B435" s="16" t="s">
        <v>1216</v>
      </c>
      <c r="C435" s="168" t="s">
        <v>1217</v>
      </c>
      <c r="D435" s="42">
        <v>1938.5</v>
      </c>
    </row>
    <row r="436" spans="1:4" ht="19.5" customHeight="1" x14ac:dyDescent="0.2">
      <c r="A436" s="167">
        <v>435</v>
      </c>
      <c r="B436" s="16" t="s">
        <v>1218</v>
      </c>
      <c r="C436" s="168" t="s">
        <v>1219</v>
      </c>
      <c r="D436" s="172">
        <v>1014</v>
      </c>
    </row>
    <row r="437" spans="1:4" ht="19.5" customHeight="1" x14ac:dyDescent="0.2">
      <c r="A437" s="167">
        <v>436</v>
      </c>
      <c r="B437" s="16" t="s">
        <v>1220</v>
      </c>
      <c r="C437" s="168" t="s">
        <v>1221</v>
      </c>
      <c r="D437" s="79">
        <v>1275</v>
      </c>
    </row>
    <row r="438" spans="1:4" ht="19.5" customHeight="1" x14ac:dyDescent="0.2">
      <c r="A438" s="167">
        <v>437</v>
      </c>
      <c r="B438" s="16" t="s">
        <v>1222</v>
      </c>
      <c r="C438" s="168" t="s">
        <v>1223</v>
      </c>
      <c r="D438" s="204">
        <v>684.5</v>
      </c>
    </row>
    <row r="439" spans="1:4" ht="19.5" customHeight="1" x14ac:dyDescent="0.2">
      <c r="A439" s="167">
        <v>438</v>
      </c>
      <c r="B439" s="16" t="s">
        <v>1224</v>
      </c>
      <c r="C439" s="168" t="s">
        <v>1225</v>
      </c>
      <c r="D439" s="177">
        <v>586</v>
      </c>
    </row>
    <row r="440" spans="1:4" ht="19.5" customHeight="1" x14ac:dyDescent="0.2">
      <c r="A440" s="167">
        <v>439</v>
      </c>
      <c r="B440" s="16" t="s">
        <v>1226</v>
      </c>
      <c r="C440" s="168" t="s">
        <v>1227</v>
      </c>
      <c r="D440" s="195">
        <v>2656.33</v>
      </c>
    </row>
    <row r="441" spans="1:4" ht="19.5" customHeight="1" x14ac:dyDescent="0.2">
      <c r="A441" s="167">
        <v>440</v>
      </c>
      <c r="B441" s="16" t="s">
        <v>1228</v>
      </c>
      <c r="C441" s="168" t="s">
        <v>1229</v>
      </c>
      <c r="D441" s="210">
        <v>1294</v>
      </c>
    </row>
    <row r="442" spans="1:4" ht="19.5" customHeight="1" x14ac:dyDescent="0.2">
      <c r="A442" s="167">
        <v>441</v>
      </c>
      <c r="B442" s="16" t="s">
        <v>1230</v>
      </c>
      <c r="C442" s="168" t="s">
        <v>1231</v>
      </c>
      <c r="D442" s="175">
        <v>778.5</v>
      </c>
    </row>
    <row r="443" spans="1:4" ht="19.5" customHeight="1" x14ac:dyDescent="0.2">
      <c r="A443" s="167">
        <v>442</v>
      </c>
      <c r="B443" s="16" t="s">
        <v>1232</v>
      </c>
      <c r="C443" s="168" t="s">
        <v>1233</v>
      </c>
      <c r="D443" s="209">
        <v>1025.33</v>
      </c>
    </row>
    <row r="444" spans="1:4" ht="19.5" customHeight="1" x14ac:dyDescent="0.2">
      <c r="A444" s="167">
        <v>443</v>
      </c>
      <c r="B444" s="16" t="s">
        <v>1234</v>
      </c>
      <c r="C444" s="168" t="s">
        <v>1235</v>
      </c>
      <c r="D444" s="205">
        <v>1426</v>
      </c>
    </row>
    <row r="445" spans="1:4" ht="19.5" customHeight="1" x14ac:dyDescent="0.2">
      <c r="A445" s="167">
        <v>444</v>
      </c>
      <c r="B445" s="16" t="s">
        <v>1236</v>
      </c>
      <c r="C445" s="168" t="s">
        <v>1237</v>
      </c>
      <c r="D445" s="205">
        <v>1413</v>
      </c>
    </row>
    <row r="446" spans="1:4" ht="19.5" customHeight="1" x14ac:dyDescent="0.2">
      <c r="A446" s="167">
        <v>445</v>
      </c>
      <c r="B446" s="16" t="s">
        <v>1238</v>
      </c>
      <c r="C446" s="168" t="s">
        <v>1239</v>
      </c>
      <c r="D446" s="172">
        <v>1000</v>
      </c>
    </row>
    <row r="447" spans="1:4" ht="19.5" customHeight="1" x14ac:dyDescent="0.2">
      <c r="A447" s="167">
        <v>446</v>
      </c>
      <c r="B447" s="16" t="s">
        <v>1240</v>
      </c>
      <c r="C447" s="168" t="s">
        <v>1241</v>
      </c>
      <c r="D447" s="223">
        <v>2185</v>
      </c>
    </row>
    <row r="448" spans="1:4" ht="19.5" customHeight="1" x14ac:dyDescent="0.2">
      <c r="A448" s="167">
        <v>447</v>
      </c>
      <c r="B448" s="16" t="s">
        <v>1242</v>
      </c>
      <c r="C448" s="168" t="s">
        <v>1243</v>
      </c>
      <c r="D448" s="191">
        <v>4889.33</v>
      </c>
    </row>
    <row r="449" spans="1:4" ht="19.5" customHeight="1" x14ac:dyDescent="0.2">
      <c r="A449" s="167">
        <v>448</v>
      </c>
      <c r="B449" s="16" t="s">
        <v>43</v>
      </c>
      <c r="C449" s="168" t="s">
        <v>1244</v>
      </c>
      <c r="D449" s="64">
        <v>14410</v>
      </c>
    </row>
    <row r="450" spans="1:4" ht="19.5" customHeight="1" x14ac:dyDescent="0.2">
      <c r="A450" s="167">
        <v>449</v>
      </c>
      <c r="B450" s="16" t="s">
        <v>1245</v>
      </c>
      <c r="C450" s="168" t="s">
        <v>1246</v>
      </c>
      <c r="D450" s="73">
        <v>2506</v>
      </c>
    </row>
    <row r="451" spans="1:4" ht="19.5" customHeight="1" x14ac:dyDescent="0.2">
      <c r="A451" s="167">
        <v>450</v>
      </c>
      <c r="B451" s="16" t="s">
        <v>1247</v>
      </c>
      <c r="C451" s="168" t="s">
        <v>1248</v>
      </c>
      <c r="D451" s="208">
        <v>1686</v>
      </c>
    </row>
    <row r="452" spans="1:4" ht="19.5" customHeight="1" x14ac:dyDescent="0.2">
      <c r="A452" s="167">
        <v>451</v>
      </c>
      <c r="B452" s="16" t="s">
        <v>1249</v>
      </c>
      <c r="C452" s="168" t="s">
        <v>1250</v>
      </c>
      <c r="D452" s="195">
        <v>2567</v>
      </c>
    </row>
    <row r="453" spans="1:4" ht="19.5" customHeight="1" x14ac:dyDescent="0.2">
      <c r="A453" s="167">
        <v>452</v>
      </c>
      <c r="B453" s="16" t="s">
        <v>1251</v>
      </c>
      <c r="C453" s="168" t="s">
        <v>1252</v>
      </c>
      <c r="D453" s="177">
        <v>574.33000000000004</v>
      </c>
    </row>
    <row r="454" spans="1:4" ht="19.5" customHeight="1" x14ac:dyDescent="0.2">
      <c r="A454" s="167">
        <v>453</v>
      </c>
      <c r="B454" s="16" t="s">
        <v>1253</v>
      </c>
      <c r="C454" s="168" t="s">
        <v>1254</v>
      </c>
      <c r="D454" s="24">
        <v>899.67</v>
      </c>
    </row>
    <row r="455" spans="1:4" ht="19.5" customHeight="1" x14ac:dyDescent="0.2">
      <c r="A455" s="167">
        <v>454</v>
      </c>
      <c r="B455" s="16" t="s">
        <v>1255</v>
      </c>
      <c r="C455" s="168" t="s">
        <v>1256</v>
      </c>
      <c r="D455" s="210">
        <v>1293.5</v>
      </c>
    </row>
    <row r="456" spans="1:4" ht="19.5" customHeight="1" x14ac:dyDescent="0.2">
      <c r="A456" s="167">
        <v>455</v>
      </c>
      <c r="B456" s="16" t="s">
        <v>1257</v>
      </c>
      <c r="C456" s="168" t="s">
        <v>1258</v>
      </c>
      <c r="D456" s="42">
        <v>1989</v>
      </c>
    </row>
    <row r="457" spans="1:4" ht="19.5" customHeight="1" x14ac:dyDescent="0.2">
      <c r="A457" s="167">
        <v>456</v>
      </c>
      <c r="B457" s="16" t="s">
        <v>1259</v>
      </c>
      <c r="C457" s="168" t="s">
        <v>1260</v>
      </c>
      <c r="D457" s="51">
        <v>1229.33</v>
      </c>
    </row>
    <row r="458" spans="1:4" ht="19.5" customHeight="1" x14ac:dyDescent="0.2">
      <c r="A458" s="167">
        <v>457</v>
      </c>
      <c r="B458" s="16" t="s">
        <v>1261</v>
      </c>
      <c r="C458" s="168" t="s">
        <v>1262</v>
      </c>
      <c r="D458" s="203">
        <v>3746.67</v>
      </c>
    </row>
    <row r="459" spans="1:4" ht="19.5" customHeight="1" x14ac:dyDescent="0.2">
      <c r="A459" s="167">
        <v>458</v>
      </c>
      <c r="B459" s="16" t="s">
        <v>1263</v>
      </c>
      <c r="C459" s="168" t="s">
        <v>1264</v>
      </c>
      <c r="D459" s="210">
        <v>1309.33</v>
      </c>
    </row>
    <row r="460" spans="1:4" ht="19.5" customHeight="1" x14ac:dyDescent="0.2">
      <c r="A460" s="167">
        <v>459</v>
      </c>
      <c r="B460" s="16" t="s">
        <v>1265</v>
      </c>
      <c r="C460" s="168" t="s">
        <v>1266</v>
      </c>
      <c r="D460" s="21">
        <v>1363.33</v>
      </c>
    </row>
    <row r="461" spans="1:4" ht="19.5" customHeight="1" x14ac:dyDescent="0.2">
      <c r="A461" s="167">
        <v>460</v>
      </c>
      <c r="B461" s="16" t="s">
        <v>1267</v>
      </c>
      <c r="C461" s="168" t="s">
        <v>1268</v>
      </c>
      <c r="D461" s="42">
        <v>1989.33</v>
      </c>
    </row>
    <row r="462" spans="1:4" ht="19.5" customHeight="1" x14ac:dyDescent="0.2">
      <c r="A462" s="167">
        <v>461</v>
      </c>
      <c r="B462" s="16" t="s">
        <v>1269</v>
      </c>
      <c r="C462" s="168" t="s">
        <v>1270</v>
      </c>
      <c r="D462" s="42">
        <v>1900.67</v>
      </c>
    </row>
    <row r="463" spans="1:4" ht="19.5" customHeight="1" x14ac:dyDescent="0.2">
      <c r="A463" s="167">
        <v>462</v>
      </c>
      <c r="B463" s="16" t="s">
        <v>1271</v>
      </c>
      <c r="C463" s="168" t="s">
        <v>1272</v>
      </c>
      <c r="D463" s="42">
        <v>2101.33</v>
      </c>
    </row>
    <row r="464" spans="1:4" ht="19.5" customHeight="1" x14ac:dyDescent="0.2">
      <c r="A464" s="167">
        <v>463</v>
      </c>
      <c r="B464" s="16" t="s">
        <v>1273</v>
      </c>
      <c r="C464" s="168" t="s">
        <v>1274</v>
      </c>
      <c r="D464" s="201">
        <v>1707.67</v>
      </c>
    </row>
    <row r="465" spans="1:4" ht="19.5" customHeight="1" x14ac:dyDescent="0.2">
      <c r="A465" s="167">
        <v>464</v>
      </c>
      <c r="B465" s="16" t="s">
        <v>1275</v>
      </c>
      <c r="C465" s="168" t="s">
        <v>1276</v>
      </c>
      <c r="D465" s="197">
        <v>2369.33</v>
      </c>
    </row>
    <row r="466" spans="1:4" ht="19.5" customHeight="1" x14ac:dyDescent="0.2">
      <c r="A466" s="182">
        <v>465</v>
      </c>
      <c r="B466" s="85" t="s">
        <v>1277</v>
      </c>
      <c r="C466" s="183" t="s">
        <v>1278</v>
      </c>
      <c r="D466" s="838">
        <v>1040.33</v>
      </c>
    </row>
    <row r="467" spans="1:4" x14ac:dyDescent="0.2"/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19"/>
  <sheetViews>
    <sheetView topLeftCell="D3" zoomScale="108" zoomScaleNormal="150" workbookViewId="0">
      <selection activeCell="F21" sqref="F21"/>
    </sheetView>
  </sheetViews>
  <sheetFormatPr baseColWidth="10" defaultColWidth="10.6640625" defaultRowHeight="15" customHeight="1" x14ac:dyDescent="0.2"/>
  <cols>
    <col min="2" max="2" width="13.33203125" customWidth="1"/>
    <col min="4" max="4" width="26.33203125" customWidth="1"/>
  </cols>
  <sheetData>
    <row r="2" spans="2:3" ht="16" x14ac:dyDescent="0.2">
      <c r="B2" s="839" t="s">
        <v>1890</v>
      </c>
      <c r="C2" s="839" t="s">
        <v>1891</v>
      </c>
    </row>
    <row r="16" spans="2:3" ht="15" customHeight="1" thickBot="1" x14ac:dyDescent="0.25"/>
    <row r="17" spans="2:4" ht="15" customHeight="1" thickBot="1" x14ac:dyDescent="0.25">
      <c r="B17" s="1195" t="s">
        <v>2138</v>
      </c>
      <c r="C17" s="1196"/>
      <c r="D17" s="1050" t="s">
        <v>2108</v>
      </c>
    </row>
    <row r="18" spans="2:4" ht="15" customHeight="1" x14ac:dyDescent="0.2">
      <c r="B18" s="1004" t="s">
        <v>2105</v>
      </c>
      <c r="C18" s="1013" t="s">
        <v>2149</v>
      </c>
      <c r="D18" s="1051" t="s">
        <v>2133</v>
      </c>
    </row>
    <row r="19" spans="2:4" ht="15" customHeight="1" thickBot="1" x14ac:dyDescent="0.25">
      <c r="B19" s="1006" t="s">
        <v>2105</v>
      </c>
      <c r="C19" s="1027" t="s">
        <v>2230</v>
      </c>
      <c r="D19" s="1052" t="s">
        <v>2122</v>
      </c>
    </row>
  </sheetData>
  <mergeCells count="1">
    <mergeCell ref="B17:C17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33"/>
  <sheetViews>
    <sheetView topLeftCell="K1" zoomScale="75" zoomScaleNormal="150" workbookViewId="0">
      <selection activeCell="S38" sqref="S38"/>
    </sheetView>
  </sheetViews>
  <sheetFormatPr baseColWidth="10" defaultColWidth="10.6640625" defaultRowHeight="15" customHeight="1" x14ac:dyDescent="0.2"/>
  <cols>
    <col min="1" max="1" width="30.5" customWidth="1"/>
    <col min="3" max="3" width="25.83203125" customWidth="1"/>
    <col min="4" max="4" width="22.83203125" customWidth="1"/>
    <col min="6" max="6" width="30" customWidth="1"/>
    <col min="8" max="8" width="27.5" customWidth="1"/>
    <col min="9" max="9" width="23" customWidth="1"/>
    <col min="11" max="11" width="29.83203125" customWidth="1"/>
    <col min="13" max="13" width="27.1640625" customWidth="1"/>
    <col min="14" max="14" width="23.83203125" customWidth="1"/>
    <col min="16" max="16" width="29.1640625" customWidth="1"/>
    <col min="18" max="18" width="30.33203125" customWidth="1"/>
    <col min="19" max="19" width="23.6640625" customWidth="1"/>
  </cols>
  <sheetData>
    <row r="1" spans="1:20" s="87" customFormat="1" ht="19.5" customHeight="1" x14ac:dyDescent="0.2">
      <c r="A1" s="1241" t="s">
        <v>1409</v>
      </c>
      <c r="B1" s="1241"/>
      <c r="C1" s="1241"/>
      <c r="D1" s="840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</row>
    <row r="2" spans="1:20" s="87" customFormat="1" ht="19.5" customHeight="1" x14ac:dyDescent="0.2"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</row>
    <row r="3" spans="1:20" s="87" customFormat="1" ht="19.5" customHeight="1" x14ac:dyDescent="0.2">
      <c r="A3" s="1231" t="s">
        <v>1892</v>
      </c>
      <c r="B3" s="1231"/>
      <c r="C3" s="1231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</row>
    <row r="4" spans="1:20" s="87" customFormat="1" ht="19.5" customHeight="1" x14ac:dyDescent="0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</row>
    <row r="5" spans="1:20" s="87" customFormat="1" ht="19.5" customHeight="1" x14ac:dyDescent="0.2">
      <c r="A5" s="4" t="s">
        <v>1302</v>
      </c>
      <c r="B5" s="312"/>
      <c r="C5" s="312"/>
      <c r="D5" s="312"/>
      <c r="E5" s="312"/>
      <c r="F5" s="315"/>
      <c r="G5" s="312"/>
      <c r="H5" s="312"/>
      <c r="I5" s="312"/>
      <c r="J5" s="312"/>
      <c r="K5" s="315"/>
      <c r="L5" s="312"/>
      <c r="M5" s="312"/>
      <c r="N5" s="312"/>
      <c r="O5" s="312"/>
      <c r="P5" s="315"/>
      <c r="Q5" s="312"/>
      <c r="R5" s="312"/>
      <c r="S5" s="312"/>
      <c r="T5" s="312"/>
    </row>
    <row r="6" spans="1:20" ht="19.5" customHeight="1" x14ac:dyDescent="0.2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</row>
    <row r="7" spans="1:20" ht="19.5" customHeight="1" x14ac:dyDescent="0.2">
      <c r="A7" s="315" t="s">
        <v>1303</v>
      </c>
      <c r="B7" s="312"/>
      <c r="C7" s="312"/>
      <c r="D7" s="312"/>
      <c r="E7" s="312"/>
      <c r="F7" s="315" t="s">
        <v>1304</v>
      </c>
      <c r="G7" s="312"/>
      <c r="H7" s="312"/>
      <c r="I7" s="312"/>
      <c r="J7" s="312"/>
      <c r="K7" s="315" t="s">
        <v>1305</v>
      </c>
      <c r="L7" s="312"/>
      <c r="M7" s="312"/>
      <c r="N7" s="312"/>
      <c r="O7" s="312"/>
      <c r="P7" s="315" t="s">
        <v>1307</v>
      </c>
      <c r="Q7" s="312"/>
      <c r="R7" s="312"/>
      <c r="S7" s="312"/>
      <c r="T7" s="312"/>
    </row>
    <row r="8" spans="1:20" ht="19.5" customHeight="1" x14ac:dyDescent="0.2">
      <c r="A8" s="315"/>
      <c r="B8" s="312"/>
      <c r="C8" s="312"/>
      <c r="D8" s="312"/>
      <c r="E8" s="312"/>
      <c r="F8" s="315"/>
      <c r="G8" s="312"/>
      <c r="H8" s="312"/>
      <c r="I8" s="312"/>
      <c r="J8" s="312"/>
      <c r="K8" s="315"/>
      <c r="L8" s="312"/>
      <c r="M8" s="312"/>
      <c r="N8" s="312"/>
      <c r="O8" s="312"/>
      <c r="P8" s="315"/>
      <c r="Q8" s="312"/>
      <c r="R8" s="312"/>
      <c r="S8" s="312"/>
      <c r="T8" s="312"/>
    </row>
    <row r="9" spans="1:20" ht="19.5" customHeight="1" x14ac:dyDescent="0.2">
      <c r="A9" s="841" t="s">
        <v>1311</v>
      </c>
      <c r="B9" s="842" t="s">
        <v>1312</v>
      </c>
      <c r="C9" s="614" t="s">
        <v>1354</v>
      </c>
      <c r="D9" s="14" t="s">
        <v>1355</v>
      </c>
      <c r="E9" s="335"/>
      <c r="F9" s="841" t="s">
        <v>1311</v>
      </c>
      <c r="G9" s="842" t="s">
        <v>1312</v>
      </c>
      <c r="H9" s="614" t="s">
        <v>1354</v>
      </c>
      <c r="I9" s="14" t="s">
        <v>1355</v>
      </c>
      <c r="J9" s="335"/>
      <c r="K9" s="841" t="s">
        <v>1311</v>
      </c>
      <c r="L9" s="843" t="s">
        <v>1312</v>
      </c>
      <c r="M9" s="614" t="s">
        <v>1354</v>
      </c>
      <c r="N9" s="14" t="s">
        <v>1355</v>
      </c>
      <c r="O9" s="335"/>
      <c r="P9" s="844" t="s">
        <v>1311</v>
      </c>
      <c r="Q9" s="845" t="s">
        <v>1312</v>
      </c>
      <c r="R9" s="614" t="s">
        <v>1354</v>
      </c>
      <c r="S9" s="14" t="s">
        <v>1355</v>
      </c>
      <c r="T9" s="335"/>
    </row>
    <row r="10" spans="1:20" ht="19.5" customHeight="1" x14ac:dyDescent="0.2">
      <c r="A10" s="671" t="s">
        <v>1313</v>
      </c>
      <c r="B10" s="692">
        <v>21367</v>
      </c>
      <c r="C10" s="517">
        <v>22376.25</v>
      </c>
      <c r="D10" s="628">
        <v>100</v>
      </c>
      <c r="E10" s="312"/>
      <c r="F10" s="671" t="s">
        <v>1313</v>
      </c>
      <c r="G10" s="692">
        <v>9161</v>
      </c>
      <c r="H10" s="517">
        <v>8889.25</v>
      </c>
      <c r="I10" s="628">
        <v>100</v>
      </c>
      <c r="J10" s="312"/>
      <c r="K10" s="671" t="s">
        <v>1313</v>
      </c>
      <c r="L10" s="713">
        <v>17240</v>
      </c>
      <c r="M10" s="517">
        <v>18039.5</v>
      </c>
      <c r="N10" s="628">
        <v>100</v>
      </c>
      <c r="O10" s="312"/>
      <c r="P10" s="671" t="s">
        <v>1313</v>
      </c>
      <c r="Q10" s="713">
        <v>14236</v>
      </c>
      <c r="R10" s="517">
        <v>14472.25</v>
      </c>
      <c r="S10" s="628">
        <v>100</v>
      </c>
      <c r="T10" s="312"/>
    </row>
    <row r="11" spans="1:20" ht="19.5" customHeight="1" x14ac:dyDescent="0.2">
      <c r="A11" s="671" t="s">
        <v>1314</v>
      </c>
      <c r="B11" s="692">
        <v>23006</v>
      </c>
      <c r="C11" s="514"/>
      <c r="D11" s="618"/>
      <c r="E11" s="312"/>
      <c r="F11" s="671" t="s">
        <v>1314</v>
      </c>
      <c r="G11" s="692">
        <v>8506</v>
      </c>
      <c r="H11" s="514"/>
      <c r="I11" s="618"/>
      <c r="J11" s="312"/>
      <c r="K11" s="671" t="s">
        <v>1314</v>
      </c>
      <c r="L11" s="713">
        <v>18611</v>
      </c>
      <c r="M11" s="514"/>
      <c r="N11" s="618"/>
      <c r="O11" s="312"/>
      <c r="P11" s="671" t="s">
        <v>1314</v>
      </c>
      <c r="Q11" s="713">
        <v>13873</v>
      </c>
      <c r="R11" s="514"/>
      <c r="S11" s="618"/>
      <c r="T11" s="312"/>
    </row>
    <row r="12" spans="1:20" ht="19.5" customHeight="1" x14ac:dyDescent="0.2">
      <c r="A12" s="671" t="s">
        <v>1315</v>
      </c>
      <c r="B12" s="692">
        <v>23818</v>
      </c>
      <c r="C12" s="514"/>
      <c r="D12" s="618"/>
      <c r="E12" s="312"/>
      <c r="F12" s="671" t="s">
        <v>1315</v>
      </c>
      <c r="G12" s="692">
        <v>9402</v>
      </c>
      <c r="H12" s="514"/>
      <c r="I12" s="618"/>
      <c r="J12" s="312"/>
      <c r="K12" s="671" t="s">
        <v>1315</v>
      </c>
      <c r="L12" s="713">
        <v>18791</v>
      </c>
      <c r="M12" s="514"/>
      <c r="N12" s="618"/>
      <c r="O12" s="312"/>
      <c r="P12" s="671" t="s">
        <v>1315</v>
      </c>
      <c r="Q12" s="713">
        <v>16890</v>
      </c>
      <c r="R12" s="514"/>
      <c r="S12" s="618"/>
      <c r="T12" s="312"/>
    </row>
    <row r="13" spans="1:20" ht="19.5" customHeight="1" x14ac:dyDescent="0.2">
      <c r="A13" s="671" t="s">
        <v>1316</v>
      </c>
      <c r="B13" s="692">
        <v>21314</v>
      </c>
      <c r="C13" s="514"/>
      <c r="D13" s="618"/>
      <c r="E13" s="312"/>
      <c r="F13" s="671" t="s">
        <v>1316</v>
      </c>
      <c r="G13" s="692">
        <v>8488</v>
      </c>
      <c r="H13" s="514"/>
      <c r="I13" s="618"/>
      <c r="J13" s="312"/>
      <c r="K13" s="671" t="s">
        <v>1316</v>
      </c>
      <c r="L13" s="713">
        <v>17516</v>
      </c>
      <c r="M13" s="514"/>
      <c r="N13" s="618"/>
      <c r="O13" s="312"/>
      <c r="P13" s="671" t="s">
        <v>1316</v>
      </c>
      <c r="Q13" s="713">
        <v>12890</v>
      </c>
      <c r="R13" s="514"/>
      <c r="S13" s="618"/>
      <c r="T13" s="312"/>
    </row>
    <row r="14" spans="1:20" ht="19.5" customHeight="1" x14ac:dyDescent="0.2">
      <c r="A14" s="669" t="s">
        <v>1317</v>
      </c>
      <c r="B14" s="846">
        <v>88815</v>
      </c>
      <c r="C14" s="548">
        <v>93811.75</v>
      </c>
      <c r="D14" s="653">
        <v>419</v>
      </c>
      <c r="E14" s="312"/>
      <c r="F14" s="669" t="s">
        <v>1317</v>
      </c>
      <c r="G14" s="846">
        <v>69573</v>
      </c>
      <c r="H14" s="548">
        <v>68027.25</v>
      </c>
      <c r="I14" s="653">
        <v>765</v>
      </c>
      <c r="J14" s="312"/>
      <c r="K14" s="671" t="s">
        <v>1317</v>
      </c>
      <c r="L14" s="713">
        <v>60945</v>
      </c>
      <c r="M14" s="517">
        <v>60975.5</v>
      </c>
      <c r="N14" s="628">
        <v>338</v>
      </c>
      <c r="O14" s="312"/>
      <c r="P14" s="671" t="s">
        <v>1317</v>
      </c>
      <c r="Q14" s="713">
        <v>201598</v>
      </c>
      <c r="R14" s="517">
        <v>195353.25</v>
      </c>
      <c r="S14" s="628">
        <v>1350</v>
      </c>
      <c r="T14" s="312"/>
    </row>
    <row r="15" spans="1:20" ht="19.5" customHeight="1" x14ac:dyDescent="0.2">
      <c r="A15" s="671" t="s">
        <v>1319</v>
      </c>
      <c r="B15" s="692">
        <v>95636</v>
      </c>
      <c r="C15" s="514"/>
      <c r="D15" s="618"/>
      <c r="E15" s="312"/>
      <c r="F15" s="671" t="s">
        <v>1319</v>
      </c>
      <c r="G15" s="692">
        <v>69385</v>
      </c>
      <c r="H15" s="514"/>
      <c r="I15" s="618"/>
      <c r="J15" s="312"/>
      <c r="K15" s="671" t="s">
        <v>1319</v>
      </c>
      <c r="L15" s="713">
        <v>59087</v>
      </c>
      <c r="M15" s="514"/>
      <c r="N15" s="618"/>
      <c r="O15" s="312"/>
      <c r="P15" s="671" t="s">
        <v>1319</v>
      </c>
      <c r="Q15" s="713">
        <v>197210</v>
      </c>
      <c r="R15" s="514"/>
      <c r="S15" s="618"/>
      <c r="T15" s="312"/>
    </row>
    <row r="16" spans="1:20" ht="19.5" customHeight="1" x14ac:dyDescent="0.2">
      <c r="A16" s="671" t="s">
        <v>1321</v>
      </c>
      <c r="B16" s="692">
        <v>98538</v>
      </c>
      <c r="C16" s="514"/>
      <c r="D16" s="618"/>
      <c r="E16" s="312"/>
      <c r="F16" s="671" t="s">
        <v>1321</v>
      </c>
      <c r="G16" s="692">
        <v>68997</v>
      </c>
      <c r="H16" s="514"/>
      <c r="I16" s="618"/>
      <c r="J16" s="312"/>
      <c r="K16" s="671" t="s">
        <v>1321</v>
      </c>
      <c r="L16" s="713">
        <v>60103</v>
      </c>
      <c r="M16" s="514"/>
      <c r="N16" s="618"/>
      <c r="O16" s="312"/>
      <c r="P16" s="671" t="s">
        <v>1321</v>
      </c>
      <c r="Q16" s="713">
        <v>191811</v>
      </c>
      <c r="R16" s="514"/>
      <c r="S16" s="618"/>
      <c r="T16" s="312"/>
    </row>
    <row r="17" spans="1:20" ht="19.5" customHeight="1" x14ac:dyDescent="0.2">
      <c r="A17" s="847" t="s">
        <v>1323</v>
      </c>
      <c r="B17" s="848">
        <v>92258</v>
      </c>
      <c r="C17" s="526"/>
      <c r="D17" s="639"/>
      <c r="E17" s="312"/>
      <c r="F17" s="847" t="s">
        <v>1323</v>
      </c>
      <c r="G17" s="848">
        <v>64154</v>
      </c>
      <c r="H17" s="526"/>
      <c r="I17" s="639"/>
      <c r="J17" s="312"/>
      <c r="K17" s="671" t="s">
        <v>1323</v>
      </c>
      <c r="L17" s="713">
        <v>63767</v>
      </c>
      <c r="M17" s="514"/>
      <c r="N17" s="618"/>
      <c r="O17" s="312"/>
      <c r="P17" s="671" t="s">
        <v>1323</v>
      </c>
      <c r="Q17" s="713">
        <v>190794</v>
      </c>
      <c r="R17" s="514"/>
      <c r="S17" s="618"/>
      <c r="T17" s="312"/>
    </row>
    <row r="18" spans="1:20" ht="19.5" customHeight="1" x14ac:dyDescent="0.2">
      <c r="A18" s="671" t="s">
        <v>1893</v>
      </c>
      <c r="B18" s="692">
        <v>69230</v>
      </c>
      <c r="C18" s="517">
        <v>72098.5</v>
      </c>
      <c r="D18" s="628">
        <v>322</v>
      </c>
      <c r="E18" s="312"/>
      <c r="F18" s="671" t="s">
        <v>1893</v>
      </c>
      <c r="G18" s="692">
        <v>44221</v>
      </c>
      <c r="H18" s="517">
        <v>45968.25</v>
      </c>
      <c r="I18" s="628">
        <v>517</v>
      </c>
      <c r="J18" s="312"/>
      <c r="K18" s="671" t="s">
        <v>1893</v>
      </c>
      <c r="L18" s="713">
        <v>50459</v>
      </c>
      <c r="M18" s="517">
        <v>48997.5</v>
      </c>
      <c r="N18" s="628">
        <v>272</v>
      </c>
      <c r="O18" s="312"/>
      <c r="P18" s="671" t="s">
        <v>1893</v>
      </c>
      <c r="Q18" s="713">
        <v>120861</v>
      </c>
      <c r="R18" s="517">
        <v>108977.75</v>
      </c>
      <c r="S18" s="628">
        <v>753</v>
      </c>
      <c r="T18" s="312"/>
    </row>
    <row r="19" spans="1:20" ht="19.5" customHeight="1" x14ac:dyDescent="0.2">
      <c r="A19" s="671" t="s">
        <v>1894</v>
      </c>
      <c r="B19" s="692">
        <v>75040</v>
      </c>
      <c r="C19" s="514"/>
      <c r="D19" s="618"/>
      <c r="E19" s="312"/>
      <c r="F19" s="671" t="s">
        <v>1894</v>
      </c>
      <c r="G19" s="692">
        <v>51362</v>
      </c>
      <c r="H19" s="514"/>
      <c r="I19" s="618"/>
      <c r="J19" s="312"/>
      <c r="K19" s="671" t="s">
        <v>1894</v>
      </c>
      <c r="L19" s="713">
        <v>47637</v>
      </c>
      <c r="M19" s="514"/>
      <c r="N19" s="618"/>
      <c r="O19" s="312"/>
      <c r="P19" s="671" t="s">
        <v>1894</v>
      </c>
      <c r="Q19" s="713">
        <v>100981</v>
      </c>
      <c r="R19" s="514"/>
      <c r="S19" s="618"/>
      <c r="T19" s="312"/>
    </row>
    <row r="20" spans="1:20" ht="19.5" customHeight="1" x14ac:dyDescent="0.2">
      <c r="A20" s="671" t="s">
        <v>1895</v>
      </c>
      <c r="B20" s="692">
        <v>74354</v>
      </c>
      <c r="C20" s="514"/>
      <c r="D20" s="618"/>
      <c r="E20" s="312"/>
      <c r="F20" s="671" t="s">
        <v>1895</v>
      </c>
      <c r="G20" s="692">
        <v>44927</v>
      </c>
      <c r="H20" s="514"/>
      <c r="I20" s="618"/>
      <c r="J20" s="312"/>
      <c r="K20" s="671" t="s">
        <v>1895</v>
      </c>
      <c r="L20" s="713">
        <v>50654</v>
      </c>
      <c r="M20" s="514"/>
      <c r="N20" s="618"/>
      <c r="O20" s="312"/>
      <c r="P20" s="671" t="s">
        <v>1895</v>
      </c>
      <c r="Q20" s="713">
        <v>111638</v>
      </c>
      <c r="R20" s="514"/>
      <c r="S20" s="618"/>
      <c r="T20" s="312"/>
    </row>
    <row r="21" spans="1:20" ht="19.5" customHeight="1" x14ac:dyDescent="0.2">
      <c r="A21" s="671" t="s">
        <v>1896</v>
      </c>
      <c r="B21" s="692">
        <v>69770</v>
      </c>
      <c r="C21" s="514"/>
      <c r="D21" s="618"/>
      <c r="E21" s="312"/>
      <c r="F21" s="671" t="s">
        <v>1896</v>
      </c>
      <c r="G21" s="692">
        <v>43363</v>
      </c>
      <c r="H21" s="514"/>
      <c r="I21" s="618"/>
      <c r="J21" s="312"/>
      <c r="K21" s="671" t="s">
        <v>1896</v>
      </c>
      <c r="L21" s="713">
        <v>47240</v>
      </c>
      <c r="M21" s="514"/>
      <c r="N21" s="618"/>
      <c r="O21" s="312"/>
      <c r="P21" s="671" t="s">
        <v>1896</v>
      </c>
      <c r="Q21" s="713">
        <v>102431</v>
      </c>
      <c r="R21" s="514"/>
      <c r="S21" s="618"/>
      <c r="T21" s="312"/>
    </row>
    <row r="22" spans="1:20" ht="19.5" customHeight="1" x14ac:dyDescent="0.2">
      <c r="A22" s="669" t="s">
        <v>1897</v>
      </c>
      <c r="B22" s="846">
        <v>67550</v>
      </c>
      <c r="C22" s="548">
        <v>62134</v>
      </c>
      <c r="D22" s="653">
        <v>278</v>
      </c>
      <c r="E22" s="312"/>
      <c r="F22" s="669" t="s">
        <v>1897</v>
      </c>
      <c r="G22" s="846">
        <v>39046</v>
      </c>
      <c r="H22" s="548">
        <v>37246.5</v>
      </c>
      <c r="I22" s="653">
        <v>419</v>
      </c>
      <c r="J22" s="312"/>
      <c r="K22" s="671" t="s">
        <v>1897</v>
      </c>
      <c r="L22" s="713">
        <v>49684</v>
      </c>
      <c r="M22" s="517">
        <v>49399</v>
      </c>
      <c r="N22" s="628">
        <v>274</v>
      </c>
      <c r="O22" s="312"/>
      <c r="P22" s="671" t="s">
        <v>1897</v>
      </c>
      <c r="Q22" s="713">
        <v>76107</v>
      </c>
      <c r="R22" s="517">
        <v>83722.25</v>
      </c>
      <c r="S22" s="628">
        <v>579</v>
      </c>
      <c r="T22" s="312"/>
    </row>
    <row r="23" spans="1:20" ht="19.5" customHeight="1" x14ac:dyDescent="0.2">
      <c r="A23" s="671" t="s">
        <v>1898</v>
      </c>
      <c r="B23" s="692">
        <v>58646</v>
      </c>
      <c r="C23" s="514"/>
      <c r="D23" s="618"/>
      <c r="E23" s="312"/>
      <c r="F23" s="671" t="s">
        <v>1898</v>
      </c>
      <c r="G23" s="692">
        <v>30696</v>
      </c>
      <c r="H23" s="514"/>
      <c r="I23" s="618"/>
      <c r="J23" s="312"/>
      <c r="K23" s="671" t="s">
        <v>1898</v>
      </c>
      <c r="L23" s="713">
        <v>45393</v>
      </c>
      <c r="M23" s="514"/>
      <c r="N23" s="618"/>
      <c r="O23" s="312"/>
      <c r="P23" s="671" t="s">
        <v>1898</v>
      </c>
      <c r="Q23" s="713">
        <v>86189</v>
      </c>
      <c r="R23" s="514"/>
      <c r="S23" s="618"/>
      <c r="T23" s="312"/>
    </row>
    <row r="24" spans="1:20" ht="19.5" customHeight="1" x14ac:dyDescent="0.2">
      <c r="A24" s="671" t="s">
        <v>1899</v>
      </c>
      <c r="B24" s="692">
        <v>63158</v>
      </c>
      <c r="C24" s="514"/>
      <c r="D24" s="618"/>
      <c r="E24" s="312"/>
      <c r="F24" s="671" t="s">
        <v>1899</v>
      </c>
      <c r="G24" s="692">
        <v>39955</v>
      </c>
      <c r="H24" s="514"/>
      <c r="I24" s="618"/>
      <c r="J24" s="312"/>
      <c r="K24" s="671" t="s">
        <v>1899</v>
      </c>
      <c r="L24" s="713">
        <v>48422</v>
      </c>
      <c r="M24" s="514"/>
      <c r="N24" s="618"/>
      <c r="O24" s="312"/>
      <c r="P24" s="671" t="s">
        <v>1899</v>
      </c>
      <c r="Q24" s="713">
        <v>85104</v>
      </c>
      <c r="R24" s="514"/>
      <c r="S24" s="618"/>
      <c r="T24" s="312"/>
    </row>
    <row r="25" spans="1:20" ht="19.5" customHeight="1" x14ac:dyDescent="0.2">
      <c r="A25" s="673" t="s">
        <v>1900</v>
      </c>
      <c r="B25" s="693">
        <v>59182</v>
      </c>
      <c r="C25" s="556"/>
      <c r="D25" s="631"/>
      <c r="E25" s="312"/>
      <c r="F25" s="673" t="s">
        <v>1900</v>
      </c>
      <c r="G25" s="693">
        <v>39289</v>
      </c>
      <c r="H25" s="556"/>
      <c r="I25" s="631"/>
      <c r="J25" s="312"/>
      <c r="K25" s="673" t="s">
        <v>1900</v>
      </c>
      <c r="L25" s="849">
        <v>54097</v>
      </c>
      <c r="M25" s="556"/>
      <c r="N25" s="631"/>
      <c r="O25" s="312"/>
      <c r="P25" s="673" t="s">
        <v>1900</v>
      </c>
      <c r="Q25" s="849">
        <v>87489</v>
      </c>
      <c r="R25" s="556"/>
      <c r="S25" s="631"/>
      <c r="T25" s="312"/>
    </row>
    <row r="26" spans="1:20" ht="19.5" customHeight="1" x14ac:dyDescent="0.2">
      <c r="A26" s="312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</row>
    <row r="29" spans="1:20" ht="15" customHeight="1" thickBot="1" x14ac:dyDescent="0.25"/>
    <row r="30" spans="1:20" ht="15" customHeight="1" thickBot="1" x14ac:dyDescent="0.25">
      <c r="B30" s="1198" t="s">
        <v>2113</v>
      </c>
      <c r="C30" s="1199"/>
      <c r="D30" s="1048" t="s">
        <v>2108</v>
      </c>
      <c r="G30" s="1198" t="s">
        <v>2113</v>
      </c>
      <c r="H30" s="1199"/>
      <c r="I30" s="1048" t="s">
        <v>2108</v>
      </c>
      <c r="L30" s="1195" t="s">
        <v>2113</v>
      </c>
      <c r="M30" s="1196"/>
      <c r="N30" s="1048" t="s">
        <v>2108</v>
      </c>
      <c r="Q30" s="1195" t="s">
        <v>2113</v>
      </c>
      <c r="R30" s="1196"/>
      <c r="S30" s="1048" t="s">
        <v>2108</v>
      </c>
    </row>
    <row r="31" spans="1:20" ht="15" customHeight="1" x14ac:dyDescent="0.2">
      <c r="B31" s="1032" t="s">
        <v>2105</v>
      </c>
      <c r="C31" s="1033" t="s">
        <v>2374</v>
      </c>
      <c r="D31" s="1048" t="s">
        <v>2231</v>
      </c>
      <c r="G31" s="1032" t="s">
        <v>2105</v>
      </c>
      <c r="H31" s="1033" t="s">
        <v>2375</v>
      </c>
      <c r="I31" s="1048" t="s">
        <v>2231</v>
      </c>
      <c r="L31" s="1032" t="s">
        <v>2105</v>
      </c>
      <c r="M31" s="1033" t="s">
        <v>2126</v>
      </c>
      <c r="N31" s="1048" t="s">
        <v>2231</v>
      </c>
      <c r="Q31" s="1032" t="s">
        <v>2105</v>
      </c>
      <c r="R31" s="1033" t="s">
        <v>2331</v>
      </c>
      <c r="S31" s="1048" t="s">
        <v>2231</v>
      </c>
    </row>
    <row r="32" spans="1:20" ht="15" customHeight="1" x14ac:dyDescent="0.2">
      <c r="B32" s="1004" t="s">
        <v>2105</v>
      </c>
      <c r="C32" s="1013" t="s">
        <v>2184</v>
      </c>
      <c r="D32" s="1049" t="s">
        <v>2233</v>
      </c>
      <c r="G32" s="1004" t="s">
        <v>2105</v>
      </c>
      <c r="H32" s="1013" t="s">
        <v>2235</v>
      </c>
      <c r="I32" s="1049" t="s">
        <v>2233</v>
      </c>
      <c r="L32" s="1004" t="s">
        <v>2105</v>
      </c>
      <c r="M32" s="1013" t="s">
        <v>2236</v>
      </c>
      <c r="N32" s="1049" t="s">
        <v>2233</v>
      </c>
      <c r="Q32" s="1004" t="s">
        <v>2105</v>
      </c>
      <c r="R32" s="1013" t="s">
        <v>2238</v>
      </c>
      <c r="S32" s="1049" t="s">
        <v>2233</v>
      </c>
    </row>
    <row r="33" spans="2:19" ht="15" customHeight="1" thickBot="1" x14ac:dyDescent="0.25">
      <c r="B33" s="1034" t="s">
        <v>2105</v>
      </c>
      <c r="C33" s="1029" t="s">
        <v>2232</v>
      </c>
      <c r="D33" s="1054" t="s">
        <v>2234</v>
      </c>
      <c r="G33" s="1034" t="s">
        <v>2105</v>
      </c>
      <c r="H33" s="1029" t="s">
        <v>2127</v>
      </c>
      <c r="I33" s="1054" t="s">
        <v>2234</v>
      </c>
      <c r="L33" s="1055" t="s">
        <v>2105</v>
      </c>
      <c r="M33" s="1039" t="s">
        <v>2237</v>
      </c>
      <c r="N33" s="1054" t="s">
        <v>2234</v>
      </c>
      <c r="Q33" s="1055" t="s">
        <v>2105</v>
      </c>
      <c r="R33" s="1039" t="s">
        <v>2238</v>
      </c>
      <c r="S33" s="1054" t="s">
        <v>2234</v>
      </c>
    </row>
  </sheetData>
  <mergeCells count="6">
    <mergeCell ref="Q30:R30"/>
    <mergeCell ref="A1:C1"/>
    <mergeCell ref="A3:C3"/>
    <mergeCell ref="B30:C30"/>
    <mergeCell ref="G30:H30"/>
    <mergeCell ref="L30:M30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A56"/>
  <sheetViews>
    <sheetView topLeftCell="A27" zoomScale="94" zoomScaleNormal="150" workbookViewId="0">
      <selection activeCell="I46" sqref="I46"/>
    </sheetView>
  </sheetViews>
  <sheetFormatPr baseColWidth="10" defaultColWidth="10.6640625" defaultRowHeight="15" customHeight="1" x14ac:dyDescent="0.2"/>
  <cols>
    <col min="1" max="1" width="9.83203125" customWidth="1"/>
    <col min="3" max="3" width="15" customWidth="1"/>
    <col min="6" max="6" width="26.6640625" customWidth="1"/>
  </cols>
  <sheetData>
    <row r="1" spans="1:27" ht="19.5" customHeight="1" x14ac:dyDescent="0.2">
      <c r="A1" s="61"/>
      <c r="B1" s="380" t="s">
        <v>1391</v>
      </c>
      <c r="C1" s="87"/>
      <c r="AA1" s="87"/>
    </row>
    <row r="2" spans="1:27" ht="19.5" customHeight="1" x14ac:dyDescent="0.2">
      <c r="A2" s="61"/>
      <c r="B2" s="87"/>
      <c r="C2" s="87"/>
      <c r="AA2" s="87"/>
    </row>
    <row r="3" spans="1:27" ht="19.5" customHeight="1" x14ac:dyDescent="0.2">
      <c r="A3" s="61"/>
      <c r="B3" s="380" t="s">
        <v>1302</v>
      </c>
      <c r="C3" s="87"/>
      <c r="AA3" s="87"/>
    </row>
    <row r="4" spans="1:27" ht="19.5" customHeight="1" x14ac:dyDescent="0.2">
      <c r="A4" s="61"/>
      <c r="B4" s="87"/>
      <c r="C4" s="87"/>
      <c r="AA4" s="87"/>
    </row>
    <row r="5" spans="1:27" ht="19.5" customHeight="1" x14ac:dyDescent="0.2">
      <c r="A5" s="61"/>
      <c r="AA5" s="87"/>
    </row>
    <row r="6" spans="1:27" ht="19.5" customHeight="1" x14ac:dyDescent="0.2">
      <c r="A6" s="61"/>
      <c r="B6" s="380" t="s">
        <v>1901</v>
      </c>
      <c r="AA6" s="87"/>
    </row>
    <row r="7" spans="1:27" ht="19.5" customHeight="1" x14ac:dyDescent="0.2">
      <c r="A7" s="61"/>
      <c r="AA7" s="87"/>
    </row>
    <row r="8" spans="1:27" ht="19.5" customHeight="1" x14ac:dyDescent="0.2">
      <c r="A8" s="61"/>
      <c r="AA8" s="87"/>
    </row>
    <row r="9" spans="1:27" ht="19.5" customHeight="1" x14ac:dyDescent="0.2">
      <c r="A9" s="61"/>
      <c r="AA9" s="87"/>
    </row>
    <row r="10" spans="1:27" ht="19.5" customHeight="1" x14ac:dyDescent="0.2">
      <c r="A10" s="61"/>
      <c r="C10" s="850"/>
      <c r="D10" s="1242" t="s">
        <v>1373</v>
      </c>
      <c r="E10" s="1242"/>
      <c r="F10" s="1242"/>
      <c r="G10" s="1242"/>
      <c r="H10" s="1242"/>
      <c r="I10" s="1242"/>
      <c r="K10" s="850"/>
      <c r="L10" s="1242" t="s">
        <v>1393</v>
      </c>
      <c r="M10" s="1242"/>
      <c r="N10" s="1242"/>
      <c r="O10" s="1242"/>
      <c r="P10" s="1242"/>
      <c r="Q10" s="1242"/>
      <c r="R10" s="851"/>
      <c r="S10" s="850"/>
      <c r="T10" s="1242" t="s">
        <v>1375</v>
      </c>
      <c r="U10" s="1242"/>
      <c r="V10" s="1242"/>
      <c r="W10" s="1242"/>
      <c r="X10" s="1242"/>
      <c r="Y10" s="1242"/>
      <c r="AA10" s="87"/>
    </row>
    <row r="11" spans="1:27" ht="19.5" customHeight="1" x14ac:dyDescent="0.2">
      <c r="A11" s="61"/>
      <c r="C11" s="850" t="s">
        <v>1902</v>
      </c>
      <c r="D11" s="1243" t="s">
        <v>1903</v>
      </c>
      <c r="E11" s="1243"/>
      <c r="F11" s="1243" t="s">
        <v>1377</v>
      </c>
      <c r="G11" s="1243"/>
      <c r="H11" s="1243" t="s">
        <v>1378</v>
      </c>
      <c r="I11" s="1243"/>
      <c r="K11" s="850" t="s">
        <v>1902</v>
      </c>
      <c r="L11" s="1244" t="s">
        <v>1903</v>
      </c>
      <c r="M11" s="1244"/>
      <c r="N11" s="1244" t="s">
        <v>1377</v>
      </c>
      <c r="O11" s="1244"/>
      <c r="P11" s="1244" t="s">
        <v>1378</v>
      </c>
      <c r="Q11" s="1244"/>
      <c r="R11" s="852"/>
      <c r="S11" s="850" t="s">
        <v>1902</v>
      </c>
      <c r="T11" s="1244" t="s">
        <v>1903</v>
      </c>
      <c r="U11" s="1244"/>
      <c r="V11" s="1244" t="s">
        <v>1377</v>
      </c>
      <c r="W11" s="1244"/>
      <c r="X11" s="1244" t="s">
        <v>1378</v>
      </c>
      <c r="Y11" s="1244"/>
      <c r="AA11" s="87"/>
    </row>
    <row r="12" spans="1:27" ht="19.5" customHeight="1" x14ac:dyDescent="0.2">
      <c r="A12" s="61"/>
      <c r="C12" s="853" t="s">
        <v>1904</v>
      </c>
      <c r="D12" s="854" t="s">
        <v>5</v>
      </c>
      <c r="E12" s="855" t="s">
        <v>1905</v>
      </c>
      <c r="F12" s="854" t="s">
        <v>5</v>
      </c>
      <c r="G12" s="855" t="s">
        <v>1905</v>
      </c>
      <c r="H12" s="854" t="s">
        <v>5</v>
      </c>
      <c r="I12" s="855" t="s">
        <v>1905</v>
      </c>
      <c r="K12" s="853" t="s">
        <v>1904</v>
      </c>
      <c r="L12" s="856" t="s">
        <v>5</v>
      </c>
      <c r="M12" s="857" t="s">
        <v>1905</v>
      </c>
      <c r="N12" s="856" t="s">
        <v>5</v>
      </c>
      <c r="O12" s="857" t="s">
        <v>1905</v>
      </c>
      <c r="P12" s="856" t="s">
        <v>5</v>
      </c>
      <c r="Q12" s="857" t="s">
        <v>1905</v>
      </c>
      <c r="R12" s="839"/>
      <c r="S12" s="853" t="s">
        <v>1904</v>
      </c>
      <c r="T12" s="856" t="s">
        <v>5</v>
      </c>
      <c r="U12" s="857" t="s">
        <v>1905</v>
      </c>
      <c r="V12" s="856" t="s">
        <v>5</v>
      </c>
      <c r="W12" s="857" t="s">
        <v>1905</v>
      </c>
      <c r="X12" s="856" t="s">
        <v>5</v>
      </c>
      <c r="Y12" s="857" t="s">
        <v>1905</v>
      </c>
      <c r="AA12" s="87"/>
    </row>
    <row r="13" spans="1:27" ht="19.5" customHeight="1" x14ac:dyDescent="0.2">
      <c r="A13" s="61"/>
      <c r="C13" s="858"/>
      <c r="D13" s="286"/>
      <c r="E13" s="273"/>
      <c r="F13" s="286"/>
      <c r="G13" s="273"/>
      <c r="H13" s="286"/>
      <c r="I13" s="859"/>
      <c r="K13" s="858"/>
      <c r="L13" s="860"/>
      <c r="M13" s="861"/>
      <c r="N13" s="839"/>
      <c r="O13" s="839"/>
      <c r="P13" s="860"/>
      <c r="Q13" s="861"/>
      <c r="R13" s="839"/>
      <c r="S13" s="858"/>
      <c r="T13" s="860"/>
      <c r="U13" s="861"/>
      <c r="V13" s="839"/>
      <c r="W13" s="839"/>
      <c r="X13" s="860"/>
      <c r="Y13" s="861"/>
      <c r="AA13" s="87"/>
    </row>
    <row r="14" spans="1:27" ht="19.5" customHeight="1" x14ac:dyDescent="0.2">
      <c r="A14" s="61"/>
      <c r="C14" s="862">
        <v>-1.999722</v>
      </c>
      <c r="D14" s="286">
        <v>0.89529999999999998</v>
      </c>
      <c r="E14" s="273">
        <v>3.3E-3</v>
      </c>
      <c r="F14" s="286">
        <v>0.92290000000000005</v>
      </c>
      <c r="G14" s="273">
        <v>4.7999999999999996E-3</v>
      </c>
      <c r="H14" s="286">
        <v>0.93530000000000002</v>
      </c>
      <c r="I14" s="859">
        <v>4.8999999999999998E-3</v>
      </c>
      <c r="K14" s="862">
        <v>-1.999722</v>
      </c>
      <c r="L14" s="863">
        <v>0.89419999999999999</v>
      </c>
      <c r="M14" s="864">
        <v>3.5999999999999999E-3</v>
      </c>
      <c r="N14" s="839">
        <v>0.91920000000000002</v>
      </c>
      <c r="O14" s="839">
        <v>5.3E-3</v>
      </c>
      <c r="P14" s="863">
        <v>0.92989999999999995</v>
      </c>
      <c r="Q14" s="864">
        <v>3.0999999999999999E-3</v>
      </c>
      <c r="R14" s="839"/>
      <c r="S14" s="862">
        <v>-1.999722</v>
      </c>
      <c r="T14" s="863">
        <v>0.89529999999999998</v>
      </c>
      <c r="U14" s="864">
        <v>5.1999999999999998E-3</v>
      </c>
      <c r="V14" s="839">
        <v>0.91800000000000004</v>
      </c>
      <c r="W14" s="839">
        <v>7.3000000000000001E-3</v>
      </c>
      <c r="X14" s="863">
        <v>0.92779999999999996</v>
      </c>
      <c r="Y14" s="864">
        <v>3.0999999999999999E-3</v>
      </c>
      <c r="AA14" s="87"/>
    </row>
    <row r="15" spans="1:27" ht="19.5" customHeight="1" x14ac:dyDescent="0.2">
      <c r="A15" s="61"/>
      <c r="C15" s="862">
        <v>-1.499722</v>
      </c>
      <c r="D15" s="286">
        <v>0.91979999999999995</v>
      </c>
      <c r="E15" s="273">
        <v>5.4000000000000003E-3</v>
      </c>
      <c r="F15" s="286">
        <v>0.94269999999999998</v>
      </c>
      <c r="G15" s="273">
        <v>3.5000000000000001E-3</v>
      </c>
      <c r="H15" s="286">
        <v>0.95499999999999996</v>
      </c>
      <c r="I15" s="859">
        <v>3.8999999999999998E-3</v>
      </c>
      <c r="K15" s="862">
        <v>-1.499722</v>
      </c>
      <c r="L15" s="863">
        <v>0.9194</v>
      </c>
      <c r="M15" s="864">
        <v>1.5E-3</v>
      </c>
      <c r="N15" s="839">
        <v>0.9365</v>
      </c>
      <c r="O15" s="839">
        <v>2.3999999999999998E-3</v>
      </c>
      <c r="P15" s="863">
        <v>0.94830000000000003</v>
      </c>
      <c r="Q15" s="864">
        <v>2.3E-3</v>
      </c>
      <c r="R15" s="839"/>
      <c r="S15" s="862">
        <v>-1.499722</v>
      </c>
      <c r="T15" s="863">
        <v>0.91879999999999995</v>
      </c>
      <c r="U15" s="864">
        <v>2.0999999999999999E-3</v>
      </c>
      <c r="V15" s="839">
        <v>0.93740000000000001</v>
      </c>
      <c r="W15" s="839">
        <v>2.8999999999999998E-3</v>
      </c>
      <c r="X15" s="863">
        <v>0.94820000000000004</v>
      </c>
      <c r="Y15" s="864">
        <v>3.5000000000000001E-3</v>
      </c>
      <c r="AA15" s="87"/>
    </row>
    <row r="16" spans="1:27" ht="19.5" customHeight="1" x14ac:dyDescent="0.2">
      <c r="A16" s="61"/>
      <c r="C16" s="862">
        <v>-0.999721999999998</v>
      </c>
      <c r="D16" s="286">
        <v>0.94779999999999998</v>
      </c>
      <c r="E16" s="273">
        <v>4.1999999999999997E-3</v>
      </c>
      <c r="F16" s="286">
        <v>0.96330000000000005</v>
      </c>
      <c r="G16" s="273">
        <v>3.2000000000000002E-3</v>
      </c>
      <c r="H16" s="286">
        <v>0.97170000000000001</v>
      </c>
      <c r="I16" s="859">
        <v>2.2000000000000001E-3</v>
      </c>
      <c r="K16" s="862">
        <v>-0.999721999999998</v>
      </c>
      <c r="L16" s="863">
        <v>0.94540000000000002</v>
      </c>
      <c r="M16" s="864">
        <v>1.6999999999999999E-3</v>
      </c>
      <c r="N16" s="839">
        <v>0.95679999999999998</v>
      </c>
      <c r="O16" s="839">
        <v>2.8999999999999998E-3</v>
      </c>
      <c r="P16" s="863">
        <v>0.96799999999999997</v>
      </c>
      <c r="Q16" s="864">
        <v>2.2000000000000001E-3</v>
      </c>
      <c r="R16" s="839"/>
      <c r="S16" s="862">
        <v>-0.999721999999998</v>
      </c>
      <c r="T16" s="863">
        <v>0.94510000000000005</v>
      </c>
      <c r="U16" s="864">
        <v>1.6999999999999999E-3</v>
      </c>
      <c r="V16" s="839">
        <v>0.95920000000000005</v>
      </c>
      <c r="W16" s="839">
        <v>1.1000000000000001E-3</v>
      </c>
      <c r="X16" s="863">
        <v>0.96760000000000002</v>
      </c>
      <c r="Y16" s="864">
        <v>3.8999999999999998E-3</v>
      </c>
      <c r="AA16" s="87"/>
    </row>
    <row r="17" spans="1:27" ht="19.5" customHeight="1" x14ac:dyDescent="0.2">
      <c r="A17" s="61"/>
      <c r="C17" s="862">
        <v>-0.499721999999998</v>
      </c>
      <c r="D17" s="286">
        <v>0.97330000000000005</v>
      </c>
      <c r="E17" s="273">
        <v>2.3E-3</v>
      </c>
      <c r="F17" s="286">
        <v>0.98219999999999996</v>
      </c>
      <c r="G17" s="273">
        <v>3.5000000000000001E-3</v>
      </c>
      <c r="H17" s="286">
        <v>0.98870000000000002</v>
      </c>
      <c r="I17" s="859">
        <v>2E-3</v>
      </c>
      <c r="K17" s="862">
        <v>-0.499721999999998</v>
      </c>
      <c r="L17" s="863">
        <v>0.9718</v>
      </c>
      <c r="M17" s="864">
        <v>2.3999999999999998E-3</v>
      </c>
      <c r="N17" s="839">
        <v>0.97899999999999998</v>
      </c>
      <c r="O17" s="839">
        <v>2.5000000000000001E-3</v>
      </c>
      <c r="P17" s="863">
        <v>0.98360000000000003</v>
      </c>
      <c r="Q17" s="864">
        <v>1.9E-3</v>
      </c>
      <c r="R17" s="839"/>
      <c r="S17" s="862">
        <v>-0.499721999999998</v>
      </c>
      <c r="T17" s="863">
        <v>0.97099999999999997</v>
      </c>
      <c r="U17" s="864">
        <v>8.9999999999999998E-4</v>
      </c>
      <c r="V17" s="839">
        <v>0.97970000000000002</v>
      </c>
      <c r="W17" s="839">
        <v>2.7000000000000001E-3</v>
      </c>
      <c r="X17" s="863">
        <v>0.98370000000000002</v>
      </c>
      <c r="Y17" s="864">
        <v>4.1000000000000003E-3</v>
      </c>
      <c r="AA17" s="87"/>
    </row>
    <row r="18" spans="1:27" ht="19.5" customHeight="1" x14ac:dyDescent="0.2">
      <c r="A18" s="61"/>
      <c r="C18" s="862">
        <v>0</v>
      </c>
      <c r="D18" s="286">
        <v>1</v>
      </c>
      <c r="E18" s="273">
        <v>0</v>
      </c>
      <c r="F18" s="286">
        <v>1</v>
      </c>
      <c r="G18" s="273">
        <v>0</v>
      </c>
      <c r="H18" s="286">
        <v>1</v>
      </c>
      <c r="I18" s="859">
        <v>0</v>
      </c>
      <c r="K18" s="862">
        <v>0</v>
      </c>
      <c r="L18" s="863">
        <v>1</v>
      </c>
      <c r="M18" s="864">
        <v>0</v>
      </c>
      <c r="N18" s="839">
        <v>1</v>
      </c>
      <c r="O18" s="839">
        <v>0</v>
      </c>
      <c r="P18" s="863">
        <v>1</v>
      </c>
      <c r="Q18" s="864">
        <v>0</v>
      </c>
      <c r="R18" s="839"/>
      <c r="S18" s="862">
        <v>0</v>
      </c>
      <c r="T18" s="863">
        <v>1</v>
      </c>
      <c r="U18" s="864">
        <v>0</v>
      </c>
      <c r="V18" s="839">
        <v>1</v>
      </c>
      <c r="W18" s="839">
        <v>0</v>
      </c>
      <c r="X18" s="863">
        <v>1</v>
      </c>
      <c r="Y18" s="864">
        <v>0</v>
      </c>
      <c r="AA18" s="87"/>
    </row>
    <row r="19" spans="1:27" ht="19.5" customHeight="1" x14ac:dyDescent="0.2">
      <c r="A19" s="61"/>
      <c r="C19" s="862">
        <v>0.63638900000000098</v>
      </c>
      <c r="D19" s="286">
        <v>1.0237000000000001</v>
      </c>
      <c r="E19" s="273">
        <v>2.7099999999999999E-2</v>
      </c>
      <c r="F19" s="286">
        <v>0.88329999999999997</v>
      </c>
      <c r="G19" s="273">
        <v>6.25E-2</v>
      </c>
      <c r="H19" s="286">
        <v>0.89090000000000003</v>
      </c>
      <c r="I19" s="859">
        <v>0.1173</v>
      </c>
      <c r="K19" s="862">
        <v>0.63638900000000098</v>
      </c>
      <c r="L19" s="863">
        <v>0.6361</v>
      </c>
      <c r="M19" s="864">
        <v>2.1299999999999999E-2</v>
      </c>
      <c r="N19" s="839">
        <v>0.86839999999999995</v>
      </c>
      <c r="O19" s="839">
        <v>5.2200000000000003E-2</v>
      </c>
      <c r="P19" s="863">
        <v>0.92469999999999997</v>
      </c>
      <c r="Q19" s="864">
        <v>9.2100000000000001E-2</v>
      </c>
      <c r="R19" s="839"/>
      <c r="S19" s="862">
        <v>0.63638900000000098</v>
      </c>
      <c r="T19" s="863">
        <v>0.95679999999999998</v>
      </c>
      <c r="U19" s="864">
        <v>1.03E-2</v>
      </c>
      <c r="V19" s="839">
        <v>1.0445</v>
      </c>
      <c r="W19" s="839">
        <v>2.3699999999999999E-2</v>
      </c>
      <c r="X19" s="863">
        <v>1.1220000000000001</v>
      </c>
      <c r="Y19" s="864">
        <v>7.8399999999999997E-2</v>
      </c>
      <c r="AA19" s="87"/>
    </row>
    <row r="20" spans="1:27" ht="19.5" customHeight="1" x14ac:dyDescent="0.2">
      <c r="A20" s="61"/>
      <c r="C20" s="862">
        <v>0.71972200000000097</v>
      </c>
      <c r="D20" s="286">
        <v>1.0351999999999999</v>
      </c>
      <c r="E20" s="273">
        <v>2.7799999999999998E-2</v>
      </c>
      <c r="F20" s="286">
        <v>0.86970000000000003</v>
      </c>
      <c r="G20" s="273">
        <v>7.7600000000000002E-2</v>
      </c>
      <c r="H20" s="286">
        <v>0.84560000000000002</v>
      </c>
      <c r="I20" s="859">
        <v>0.1016</v>
      </c>
      <c r="K20" s="862">
        <v>0.71972200000000097</v>
      </c>
      <c r="L20" s="863">
        <v>0.61629999999999996</v>
      </c>
      <c r="M20" s="864">
        <v>2.3099999999999999E-2</v>
      </c>
      <c r="N20" s="839">
        <v>0.69810000000000005</v>
      </c>
      <c r="O20" s="839">
        <v>5.1299999999999998E-2</v>
      </c>
      <c r="P20" s="863">
        <v>0.82599999999999996</v>
      </c>
      <c r="Q20" s="864">
        <v>6.9599999999999995E-2</v>
      </c>
      <c r="R20" s="839"/>
      <c r="S20" s="862">
        <v>0.71972200000000097</v>
      </c>
      <c r="T20" s="863">
        <v>0.94269999999999998</v>
      </c>
      <c r="U20" s="864">
        <v>8.9999999999999993E-3</v>
      </c>
      <c r="V20" s="839">
        <v>0.94389999999999996</v>
      </c>
      <c r="W20" s="839">
        <v>3.8399999999999997E-2</v>
      </c>
      <c r="X20" s="863">
        <v>1.0871999999999999</v>
      </c>
      <c r="Y20" s="864">
        <v>7.7700000000000005E-2</v>
      </c>
      <c r="AA20" s="87"/>
    </row>
    <row r="21" spans="1:27" ht="19.5" customHeight="1" x14ac:dyDescent="0.2">
      <c r="A21" s="61"/>
      <c r="C21" s="862">
        <v>0.80333399999999999</v>
      </c>
      <c r="D21" s="286">
        <v>1.0444</v>
      </c>
      <c r="E21" s="273">
        <v>2.6599999999999999E-2</v>
      </c>
      <c r="F21" s="286">
        <v>0.85109999999999997</v>
      </c>
      <c r="G21" s="273">
        <v>7.7299999999999994E-2</v>
      </c>
      <c r="H21" s="286">
        <v>0.79790000000000005</v>
      </c>
      <c r="I21" s="859">
        <v>8.8499999999999995E-2</v>
      </c>
      <c r="K21" s="862">
        <v>0.80333399999999999</v>
      </c>
      <c r="L21" s="863">
        <v>0.6018</v>
      </c>
      <c r="M21" s="864">
        <v>2.3800000000000002E-2</v>
      </c>
      <c r="N21" s="839">
        <v>0.61799999999999999</v>
      </c>
      <c r="O21" s="839">
        <v>4.7899999999999998E-2</v>
      </c>
      <c r="P21" s="863">
        <v>0.65429999999999999</v>
      </c>
      <c r="Q21" s="864">
        <v>4.4699999999999997E-2</v>
      </c>
      <c r="R21" s="839"/>
      <c r="S21" s="862">
        <v>0.80333399999999999</v>
      </c>
      <c r="T21" s="863">
        <v>0.93300000000000005</v>
      </c>
      <c r="U21" s="864">
        <v>8.6999999999999994E-3</v>
      </c>
      <c r="V21" s="839">
        <v>0.88780000000000003</v>
      </c>
      <c r="W21" s="839">
        <v>3.9100000000000003E-2</v>
      </c>
      <c r="X21" s="863">
        <v>0.94669999999999999</v>
      </c>
      <c r="Y21" s="864">
        <v>6.3299999999999995E-2</v>
      </c>
      <c r="AA21" s="87"/>
    </row>
    <row r="22" spans="1:27" ht="19.5" customHeight="1" x14ac:dyDescent="0.2">
      <c r="A22" s="61"/>
      <c r="C22" s="862">
        <v>0.88694500000000098</v>
      </c>
      <c r="D22" s="286">
        <v>1.0548999999999999</v>
      </c>
      <c r="E22" s="273">
        <v>2.5899999999999999E-2</v>
      </c>
      <c r="F22" s="286">
        <v>0.84060000000000001</v>
      </c>
      <c r="G22" s="273">
        <v>7.46E-2</v>
      </c>
      <c r="H22" s="286">
        <v>0.80959999999999999</v>
      </c>
      <c r="I22" s="859">
        <v>8.8599999999999998E-2</v>
      </c>
      <c r="K22" s="862">
        <v>0.88694500000000098</v>
      </c>
      <c r="L22" s="863">
        <v>0.59040000000000004</v>
      </c>
      <c r="M22" s="864">
        <v>2.3800000000000002E-2</v>
      </c>
      <c r="N22" s="839">
        <v>0.55869999999999997</v>
      </c>
      <c r="O22" s="839">
        <v>4.1799999999999997E-2</v>
      </c>
      <c r="P22" s="863">
        <v>0.60650000000000004</v>
      </c>
      <c r="Q22" s="864">
        <v>4.36E-2</v>
      </c>
      <c r="R22" s="839"/>
      <c r="S22" s="862">
        <v>0.88694500000000098</v>
      </c>
      <c r="T22" s="863">
        <v>0.92569999999999997</v>
      </c>
      <c r="U22" s="864">
        <v>8.0000000000000002E-3</v>
      </c>
      <c r="V22" s="839">
        <v>0.8488</v>
      </c>
      <c r="W22" s="839">
        <v>3.3399999999999999E-2</v>
      </c>
      <c r="X22" s="863">
        <v>0.91449999999999998</v>
      </c>
      <c r="Y22" s="864">
        <v>6.1699999999999998E-2</v>
      </c>
      <c r="AA22" s="87"/>
    </row>
    <row r="23" spans="1:27" ht="19.5" customHeight="1" x14ac:dyDescent="0.2">
      <c r="A23" s="61"/>
      <c r="C23" s="865">
        <v>0.97027799999999997</v>
      </c>
      <c r="D23" s="866">
        <v>1.0654999999999999</v>
      </c>
      <c r="E23" s="867">
        <v>2.86E-2</v>
      </c>
      <c r="F23" s="866">
        <v>0.83660000000000001</v>
      </c>
      <c r="G23" s="867">
        <v>7.3400000000000007E-2</v>
      </c>
      <c r="H23" s="866">
        <v>0.8286</v>
      </c>
      <c r="I23" s="868">
        <v>9.06E-2</v>
      </c>
      <c r="K23" s="865">
        <v>0.97027799999999997</v>
      </c>
      <c r="L23" s="869">
        <v>0.58109999999999995</v>
      </c>
      <c r="M23" s="870">
        <v>2.4299999999999999E-2</v>
      </c>
      <c r="N23" s="871">
        <v>0.51300000000000001</v>
      </c>
      <c r="O23" s="871">
        <v>3.61E-2</v>
      </c>
      <c r="P23" s="869">
        <v>0.57169999999999999</v>
      </c>
      <c r="Q23" s="870">
        <v>4.3799999999999999E-2</v>
      </c>
      <c r="R23" s="839"/>
      <c r="S23" s="865">
        <v>0.97027799999999997</v>
      </c>
      <c r="T23" s="869">
        <v>0.9194</v>
      </c>
      <c r="U23" s="870">
        <v>8.3000000000000001E-3</v>
      </c>
      <c r="V23" s="871">
        <v>0.8236</v>
      </c>
      <c r="W23" s="871">
        <v>3.2399999999999998E-2</v>
      </c>
      <c r="X23" s="869">
        <v>0.89449999999999996</v>
      </c>
      <c r="Y23" s="870">
        <v>5.9900000000000002E-2</v>
      </c>
      <c r="AA23" s="87"/>
    </row>
    <row r="24" spans="1:27" ht="19.5" customHeight="1" x14ac:dyDescent="0.2">
      <c r="A24" s="61"/>
      <c r="AA24" s="87"/>
    </row>
    <row r="25" spans="1:27" ht="19.5" customHeight="1" x14ac:dyDescent="0.2">
      <c r="A25" s="61"/>
      <c r="AA25" s="87"/>
    </row>
    <row r="26" spans="1:27" ht="19.5" customHeight="1" x14ac:dyDescent="0.2">
      <c r="A26" s="61"/>
      <c r="AA26" s="87"/>
    </row>
    <row r="27" spans="1:27" ht="19.5" customHeight="1" x14ac:dyDescent="0.2">
      <c r="A27" s="61"/>
      <c r="AA27" s="87"/>
    </row>
    <row r="28" spans="1:27" ht="19.5" customHeight="1" x14ac:dyDescent="0.2">
      <c r="A28" s="61"/>
      <c r="AA28" s="87"/>
    </row>
    <row r="29" spans="1:27" ht="19.5" customHeight="1" x14ac:dyDescent="0.2">
      <c r="A29" s="61"/>
      <c r="AA29" s="87"/>
    </row>
    <row r="30" spans="1:27" ht="19.5" customHeight="1" x14ac:dyDescent="0.2">
      <c r="A30" s="61"/>
      <c r="AA30" s="87"/>
    </row>
    <row r="31" spans="1:27" ht="19.5" customHeight="1" x14ac:dyDescent="0.2">
      <c r="A31" s="61"/>
      <c r="AA31" s="87"/>
    </row>
    <row r="32" spans="1:27" ht="19.5" customHeight="1" x14ac:dyDescent="0.2">
      <c r="A32" s="61"/>
      <c r="D32" s="326" t="s">
        <v>1395</v>
      </c>
      <c r="E32" s="1213" t="s">
        <v>1396</v>
      </c>
      <c r="F32" s="1213"/>
      <c r="G32" s="1213"/>
      <c r="H32" s="8"/>
      <c r="AA32" s="87"/>
    </row>
    <row r="33" spans="1:27" ht="19.5" customHeight="1" x14ac:dyDescent="0.2">
      <c r="A33" s="61"/>
      <c r="D33" s="327"/>
      <c r="E33" s="334" t="s">
        <v>1373</v>
      </c>
      <c r="F33" s="334" t="s">
        <v>1393</v>
      </c>
      <c r="G33" s="397" t="s">
        <v>1375</v>
      </c>
      <c r="H33" s="8"/>
      <c r="AA33" s="87"/>
    </row>
    <row r="34" spans="1:27" ht="19.5" customHeight="1" x14ac:dyDescent="0.2">
      <c r="A34" s="61"/>
      <c r="D34" s="327" t="s">
        <v>1906</v>
      </c>
      <c r="E34" s="398">
        <v>1.0654999999999999</v>
      </c>
      <c r="F34" s="398">
        <v>0.58109999999999995</v>
      </c>
      <c r="G34" s="399">
        <v>0.9194</v>
      </c>
      <c r="H34" s="8"/>
      <c r="AA34" s="87"/>
    </row>
    <row r="35" spans="1:27" ht="19.5" customHeight="1" x14ac:dyDescent="0.2">
      <c r="A35" s="61"/>
      <c r="D35" s="327" t="s">
        <v>1907</v>
      </c>
      <c r="E35" s="398">
        <v>0.83660000000000001</v>
      </c>
      <c r="F35" s="398">
        <v>0.51300000000000001</v>
      </c>
      <c r="G35" s="399">
        <v>0.8236</v>
      </c>
      <c r="H35" s="8"/>
      <c r="AA35" s="87"/>
    </row>
    <row r="36" spans="1:27" ht="19.5" customHeight="1" x14ac:dyDescent="0.2">
      <c r="A36" s="61"/>
      <c r="D36" s="331" t="s">
        <v>2298</v>
      </c>
      <c r="E36" s="400">
        <v>0.8286</v>
      </c>
      <c r="F36" s="400">
        <v>0.57169999999999999</v>
      </c>
      <c r="G36" s="401">
        <v>0.89449999999999996</v>
      </c>
      <c r="H36" s="8"/>
      <c r="AA36" s="87"/>
    </row>
    <row r="37" spans="1:27" ht="19.5" customHeight="1" x14ac:dyDescent="0.2">
      <c r="A37" s="61"/>
      <c r="AA37" s="87"/>
    </row>
    <row r="38" spans="1:27" ht="19.5" customHeight="1" x14ac:dyDescent="0.2">
      <c r="A38" s="87"/>
      <c r="AA38" s="87"/>
    </row>
    <row r="39" spans="1:27" ht="19.5" customHeight="1" x14ac:dyDescent="0.2">
      <c r="A39" s="87"/>
      <c r="AA39" s="87"/>
    </row>
    <row r="40" spans="1:27" ht="19.5" customHeight="1" x14ac:dyDescent="0.2">
      <c r="A40" s="87"/>
      <c r="D40" s="872" t="s">
        <v>1395</v>
      </c>
      <c r="E40" s="1245" t="s">
        <v>1400</v>
      </c>
      <c r="F40" s="1245"/>
      <c r="G40" s="1245"/>
      <c r="AA40" s="87"/>
    </row>
    <row r="41" spans="1:27" ht="19.5" customHeight="1" x14ac:dyDescent="0.2">
      <c r="A41" s="87"/>
      <c r="D41" s="672"/>
      <c r="E41" s="873" t="s">
        <v>1373</v>
      </c>
      <c r="F41" s="874" t="s">
        <v>1393</v>
      </c>
      <c r="G41" s="875" t="s">
        <v>1375</v>
      </c>
      <c r="AA41" s="87"/>
    </row>
    <row r="42" spans="1:27" ht="19.5" customHeight="1" x14ac:dyDescent="0.2">
      <c r="A42" s="87"/>
      <c r="D42" s="802" t="s">
        <v>1906</v>
      </c>
      <c r="E42" s="876">
        <v>1.1705789767113901</v>
      </c>
      <c r="F42" s="876">
        <v>0.63840773661847805</v>
      </c>
      <c r="G42" s="876">
        <v>1.0100706815471201</v>
      </c>
      <c r="AA42" s="87"/>
    </row>
    <row r="43" spans="1:27" ht="24" customHeight="1" x14ac:dyDescent="0.2">
      <c r="D43" s="802" t="s">
        <v>1907</v>
      </c>
      <c r="E43" s="877">
        <v>0.91910499475996998</v>
      </c>
      <c r="F43" s="877">
        <v>0.56359175509426795</v>
      </c>
      <c r="G43" s="877">
        <v>0.90482294248662598</v>
      </c>
    </row>
    <row r="44" spans="1:27" x14ac:dyDescent="0.2">
      <c r="D44" s="818" t="s">
        <v>2298</v>
      </c>
      <c r="E44" s="878">
        <v>0.91031603951483497</v>
      </c>
      <c r="F44" s="878">
        <v>0.62808071420544398</v>
      </c>
      <c r="G44" s="878">
        <v>0.98271505834663297</v>
      </c>
    </row>
    <row r="47" spans="1:27" ht="16" thickBot="1" x14ac:dyDescent="0.25">
      <c r="Z47" s="291"/>
    </row>
    <row r="48" spans="1:27" ht="16" thickBot="1" x14ac:dyDescent="0.25">
      <c r="D48" s="1195" t="s">
        <v>2138</v>
      </c>
      <c r="E48" s="1196"/>
      <c r="F48" s="1050" t="s">
        <v>2108</v>
      </c>
      <c r="Z48" s="291"/>
    </row>
    <row r="49" spans="4:26" ht="14.25" customHeight="1" x14ac:dyDescent="0.2">
      <c r="D49" s="1004" t="s">
        <v>2105</v>
      </c>
      <c r="E49" s="1013" t="s">
        <v>2211</v>
      </c>
      <c r="F49" s="1051" t="s">
        <v>2133</v>
      </c>
      <c r="Z49" s="291"/>
    </row>
    <row r="50" spans="4:26" ht="16" thickBot="1" x14ac:dyDescent="0.25">
      <c r="D50" s="1006" t="s">
        <v>2105</v>
      </c>
      <c r="E50" s="1027" t="s">
        <v>2148</v>
      </c>
      <c r="F50" s="1052" t="s">
        <v>2122</v>
      </c>
      <c r="Z50" s="291"/>
    </row>
    <row r="56" spans="4:26" ht="14.25" customHeight="1" x14ac:dyDescent="0.2"/>
  </sheetData>
  <mergeCells count="15">
    <mergeCell ref="D48:E48"/>
    <mergeCell ref="E32:G32"/>
    <mergeCell ref="E40:G40"/>
    <mergeCell ref="D10:I10"/>
    <mergeCell ref="L10:Q10"/>
    <mergeCell ref="T10:Y10"/>
    <mergeCell ref="D11:E11"/>
    <mergeCell ref="F11:G11"/>
    <mergeCell ref="H11:I11"/>
    <mergeCell ref="L11:M11"/>
    <mergeCell ref="N11:O11"/>
    <mergeCell ref="P11:Q11"/>
    <mergeCell ref="T11:U11"/>
    <mergeCell ref="V11:W11"/>
    <mergeCell ref="X11:Y11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6"/>
  <sheetViews>
    <sheetView zoomScale="150" zoomScaleNormal="150" workbookViewId="0">
      <selection activeCell="F9" sqref="F9"/>
    </sheetView>
  </sheetViews>
  <sheetFormatPr baseColWidth="10" defaultColWidth="10.6640625" defaultRowHeight="15" customHeight="1" x14ac:dyDescent="0.2"/>
  <cols>
    <col min="1" max="1" width="13.83203125" customWidth="1"/>
    <col min="2" max="2" width="15.33203125" customWidth="1"/>
    <col min="3" max="3" width="18.33203125" customWidth="1"/>
    <col min="4" max="4" width="15.5" customWidth="1"/>
  </cols>
  <sheetData>
    <row r="1" spans="1:5" ht="19.5" customHeight="1" x14ac:dyDescent="0.2">
      <c r="A1" s="106" t="s">
        <v>2</v>
      </c>
      <c r="B1" s="107" t="s">
        <v>3</v>
      </c>
      <c r="C1" s="107" t="s">
        <v>41</v>
      </c>
      <c r="D1" s="108" t="s">
        <v>42</v>
      </c>
      <c r="E1" s="8"/>
    </row>
    <row r="2" spans="1:5" ht="19.5" customHeight="1" x14ac:dyDescent="0.2">
      <c r="A2" s="109" t="s">
        <v>43</v>
      </c>
      <c r="B2" s="61" t="s">
        <v>44</v>
      </c>
      <c r="C2" s="110">
        <v>2881.33</v>
      </c>
      <c r="D2" s="111">
        <v>1123.67</v>
      </c>
      <c r="E2" s="8"/>
    </row>
    <row r="3" spans="1:5" ht="19.5" customHeight="1" x14ac:dyDescent="0.2">
      <c r="A3" s="109" t="s">
        <v>45</v>
      </c>
      <c r="B3" s="61" t="s">
        <v>46</v>
      </c>
      <c r="C3" s="112">
        <v>1026</v>
      </c>
      <c r="D3" s="113">
        <v>582.66999999999996</v>
      </c>
      <c r="E3" s="8"/>
    </row>
    <row r="4" spans="1:5" ht="19.5" customHeight="1" x14ac:dyDescent="0.2">
      <c r="A4" s="109" t="s">
        <v>47</v>
      </c>
      <c r="B4" s="61" t="s">
        <v>48</v>
      </c>
      <c r="C4" s="114">
        <v>11701.67</v>
      </c>
      <c r="D4" s="115">
        <v>2049.33</v>
      </c>
      <c r="E4" s="8"/>
    </row>
    <row r="5" spans="1:5" ht="19.5" customHeight="1" x14ac:dyDescent="0.2">
      <c r="A5" s="109" t="s">
        <v>49</v>
      </c>
      <c r="B5" s="61" t="s">
        <v>50</v>
      </c>
      <c r="C5" s="112">
        <v>959.67</v>
      </c>
      <c r="D5" s="113">
        <v>528.66999999999996</v>
      </c>
      <c r="E5" s="8"/>
    </row>
    <row r="6" spans="1:5" ht="19.5" customHeight="1" x14ac:dyDescent="0.2">
      <c r="A6" s="109" t="s">
        <v>51</v>
      </c>
      <c r="B6" s="61" t="s">
        <v>52</v>
      </c>
      <c r="C6" s="116">
        <v>1284.67</v>
      </c>
      <c r="D6" s="113">
        <v>625</v>
      </c>
      <c r="E6" s="8"/>
    </row>
    <row r="7" spans="1:5" ht="19.5" customHeight="1" x14ac:dyDescent="0.2">
      <c r="A7" s="109" t="s">
        <v>53</v>
      </c>
      <c r="B7" s="61" t="s">
        <v>54</v>
      </c>
      <c r="C7" s="117">
        <v>5218.67</v>
      </c>
      <c r="D7" s="118">
        <v>1252</v>
      </c>
      <c r="E7" s="8"/>
    </row>
    <row r="8" spans="1:5" ht="19.5" customHeight="1" x14ac:dyDescent="0.2">
      <c r="A8" s="109" t="s">
        <v>55</v>
      </c>
      <c r="B8" s="61" t="s">
        <v>56</v>
      </c>
      <c r="C8" s="112">
        <v>1127.67</v>
      </c>
      <c r="D8" s="119">
        <v>689.67</v>
      </c>
      <c r="E8" s="8"/>
    </row>
    <row r="9" spans="1:5" ht="19.5" customHeight="1" x14ac:dyDescent="0.2">
      <c r="A9" s="109" t="s">
        <v>57</v>
      </c>
      <c r="B9" s="61" t="s">
        <v>58</v>
      </c>
      <c r="C9" s="112">
        <v>993</v>
      </c>
      <c r="D9" s="113">
        <v>548.66999999999996</v>
      </c>
      <c r="E9" s="8"/>
    </row>
    <row r="10" spans="1:5" ht="19.5" customHeight="1" x14ac:dyDescent="0.2">
      <c r="A10" s="109" t="s">
        <v>59</v>
      </c>
      <c r="B10" s="61" t="s">
        <v>60</v>
      </c>
      <c r="C10" s="112">
        <v>1192.33</v>
      </c>
      <c r="D10" s="113">
        <v>455</v>
      </c>
      <c r="E10" s="8"/>
    </row>
    <row r="11" spans="1:5" ht="19.5" customHeight="1" x14ac:dyDescent="0.2">
      <c r="A11" s="109" t="s">
        <v>61</v>
      </c>
      <c r="B11" s="61" t="s">
        <v>62</v>
      </c>
      <c r="C11" s="112">
        <v>810.67</v>
      </c>
      <c r="D11" s="119">
        <v>632</v>
      </c>
      <c r="E11" s="8"/>
    </row>
    <row r="12" spans="1:5" ht="19.5" customHeight="1" x14ac:dyDescent="0.2">
      <c r="A12" s="109" t="s">
        <v>63</v>
      </c>
      <c r="B12" s="61" t="s">
        <v>64</v>
      </c>
      <c r="C12" s="120">
        <v>2123.67</v>
      </c>
      <c r="D12" s="119">
        <v>783.33</v>
      </c>
      <c r="E12" s="8"/>
    </row>
    <row r="13" spans="1:5" ht="19.5" customHeight="1" x14ac:dyDescent="0.2">
      <c r="A13" s="109" t="s">
        <v>65</v>
      </c>
      <c r="B13" s="61" t="s">
        <v>66</v>
      </c>
      <c r="C13" s="112">
        <v>816</v>
      </c>
      <c r="D13" s="113">
        <v>485</v>
      </c>
      <c r="E13" s="8"/>
    </row>
    <row r="14" spans="1:5" ht="19.5" customHeight="1" x14ac:dyDescent="0.2">
      <c r="A14" s="109" t="s">
        <v>67</v>
      </c>
      <c r="B14" s="61" t="s">
        <v>68</v>
      </c>
      <c r="C14" s="112">
        <v>1020.67</v>
      </c>
      <c r="D14" s="113">
        <v>574.66999999999996</v>
      </c>
      <c r="E14" s="8"/>
    </row>
    <row r="15" spans="1:5" ht="19.5" customHeight="1" x14ac:dyDescent="0.2">
      <c r="A15" s="109" t="s">
        <v>69</v>
      </c>
      <c r="B15" s="61" t="s">
        <v>70</v>
      </c>
      <c r="C15" s="121">
        <v>754.67</v>
      </c>
      <c r="D15" s="119">
        <v>674</v>
      </c>
      <c r="E15" s="8"/>
    </row>
    <row r="16" spans="1:5" ht="19.5" customHeight="1" x14ac:dyDescent="0.2">
      <c r="A16" s="109" t="s">
        <v>71</v>
      </c>
      <c r="B16" s="61" t="s">
        <v>72</v>
      </c>
      <c r="C16" s="112">
        <v>1083.33</v>
      </c>
      <c r="D16" s="113">
        <v>557.33000000000004</v>
      </c>
      <c r="E16" s="8"/>
    </row>
    <row r="17" spans="1:5" ht="19.5" customHeight="1" x14ac:dyDescent="0.2">
      <c r="A17" s="109" t="s">
        <v>73</v>
      </c>
      <c r="B17" s="61" t="s">
        <v>74</v>
      </c>
      <c r="C17" s="112">
        <v>1174.67</v>
      </c>
      <c r="D17" s="113">
        <v>510.33</v>
      </c>
      <c r="E17" s="8"/>
    </row>
    <row r="18" spans="1:5" ht="19.5" customHeight="1" x14ac:dyDescent="0.2">
      <c r="A18" s="109" t="s">
        <v>75</v>
      </c>
      <c r="B18" s="61" t="s">
        <v>76</v>
      </c>
      <c r="C18" s="116">
        <v>1547</v>
      </c>
      <c r="D18" s="119">
        <v>774.33</v>
      </c>
      <c r="E18" s="8"/>
    </row>
    <row r="19" spans="1:5" ht="19.5" customHeight="1" x14ac:dyDescent="0.2">
      <c r="A19" s="109" t="s">
        <v>77</v>
      </c>
      <c r="B19" s="61" t="s">
        <v>78</v>
      </c>
      <c r="C19" s="116">
        <v>1706.33</v>
      </c>
      <c r="D19" s="119">
        <v>850</v>
      </c>
      <c r="E19" s="8"/>
    </row>
    <row r="20" spans="1:5" ht="19.5" customHeight="1" x14ac:dyDescent="0.2">
      <c r="A20" s="109" t="s">
        <v>79</v>
      </c>
      <c r="B20" s="61" t="s">
        <v>80</v>
      </c>
      <c r="C20" s="122">
        <v>2760.33</v>
      </c>
      <c r="D20" s="123">
        <v>939.33</v>
      </c>
      <c r="E20" s="8"/>
    </row>
    <row r="21" spans="1:5" ht="19.5" customHeight="1" x14ac:dyDescent="0.2">
      <c r="A21" s="124" t="s">
        <v>81</v>
      </c>
      <c r="B21" s="125" t="s">
        <v>82</v>
      </c>
      <c r="C21" s="126">
        <v>5844.67</v>
      </c>
      <c r="D21" s="127">
        <v>1730.33</v>
      </c>
      <c r="E21" s="8"/>
    </row>
    <row r="22" spans="1:5" ht="19.5" customHeight="1" x14ac:dyDescent="0.2">
      <c r="A22" s="109" t="s">
        <v>83</v>
      </c>
      <c r="B22" s="61" t="s">
        <v>84</v>
      </c>
      <c r="C22" s="112">
        <v>1042.67</v>
      </c>
      <c r="D22" s="128">
        <v>415</v>
      </c>
      <c r="E22" s="8"/>
    </row>
    <row r="23" spans="1:5" ht="19.5" customHeight="1" x14ac:dyDescent="0.2">
      <c r="A23" s="109" t="s">
        <v>85</v>
      </c>
      <c r="B23" s="61" t="s">
        <v>86</v>
      </c>
      <c r="C23" s="110">
        <v>2949.67</v>
      </c>
      <c r="D23" s="119">
        <v>814</v>
      </c>
      <c r="E23" s="8"/>
    </row>
    <row r="24" spans="1:5" ht="19.5" customHeight="1" x14ac:dyDescent="0.2">
      <c r="A24" s="109" t="s">
        <v>87</v>
      </c>
      <c r="B24" s="61" t="s">
        <v>88</v>
      </c>
      <c r="C24" s="116">
        <v>1751</v>
      </c>
      <c r="D24" s="113">
        <v>507.67</v>
      </c>
      <c r="E24" s="8"/>
    </row>
    <row r="25" spans="1:5" ht="19.5" customHeight="1" x14ac:dyDescent="0.2">
      <c r="A25" s="109" t="s">
        <v>89</v>
      </c>
      <c r="B25" s="61" t="s">
        <v>90</v>
      </c>
      <c r="C25" s="112">
        <v>1267.33</v>
      </c>
      <c r="D25" s="113">
        <v>467.67</v>
      </c>
      <c r="E25" s="8"/>
    </row>
    <row r="26" spans="1:5" ht="19.5" customHeight="1" x14ac:dyDescent="0.2">
      <c r="A26" s="109" t="s">
        <v>91</v>
      </c>
      <c r="B26" s="61" t="s">
        <v>92</v>
      </c>
      <c r="C26" s="116">
        <v>1435</v>
      </c>
      <c r="D26" s="119">
        <v>656.33</v>
      </c>
      <c r="E26" s="8"/>
    </row>
    <row r="27" spans="1:5" ht="19.5" customHeight="1" x14ac:dyDescent="0.2">
      <c r="A27" s="109" t="s">
        <v>93</v>
      </c>
      <c r="B27" s="61" t="s">
        <v>94</v>
      </c>
      <c r="C27" s="112">
        <v>1135.67</v>
      </c>
      <c r="D27" s="113">
        <v>488.67</v>
      </c>
      <c r="E27" s="8"/>
    </row>
    <row r="28" spans="1:5" ht="19.5" customHeight="1" x14ac:dyDescent="0.2">
      <c r="A28" s="109" t="s">
        <v>95</v>
      </c>
      <c r="B28" s="61" t="s">
        <v>96</v>
      </c>
      <c r="C28" s="112">
        <v>1105</v>
      </c>
      <c r="D28" s="113">
        <v>452</v>
      </c>
      <c r="E28" s="8"/>
    </row>
    <row r="29" spans="1:5" ht="19.5" customHeight="1" x14ac:dyDescent="0.2">
      <c r="A29" s="109" t="s">
        <v>97</v>
      </c>
      <c r="B29" s="61" t="s">
        <v>98</v>
      </c>
      <c r="C29" s="129">
        <v>3066.67</v>
      </c>
      <c r="D29" s="123">
        <v>960.67</v>
      </c>
      <c r="E29" s="8"/>
    </row>
    <row r="30" spans="1:5" ht="19.5" customHeight="1" x14ac:dyDescent="0.2">
      <c r="A30" s="109" t="s">
        <v>99</v>
      </c>
      <c r="B30" s="61" t="s">
        <v>100</v>
      </c>
      <c r="C30" s="112">
        <v>1075.33</v>
      </c>
      <c r="D30" s="128">
        <v>435</v>
      </c>
      <c r="E30" s="8"/>
    </row>
    <row r="31" spans="1:5" ht="19.5" customHeight="1" x14ac:dyDescent="0.2">
      <c r="A31" s="109" t="s">
        <v>101</v>
      </c>
      <c r="B31" s="61" t="s">
        <v>102</v>
      </c>
      <c r="C31" s="112">
        <v>1096.67</v>
      </c>
      <c r="D31" s="113">
        <v>579.33000000000004</v>
      </c>
      <c r="E31" s="8"/>
    </row>
    <row r="32" spans="1:5" ht="19.5" customHeight="1" x14ac:dyDescent="0.2">
      <c r="A32" s="109" t="s">
        <v>103</v>
      </c>
      <c r="B32" s="61" t="s">
        <v>104</v>
      </c>
      <c r="C32" s="112">
        <v>854.33</v>
      </c>
      <c r="D32" s="128">
        <v>443.67</v>
      </c>
      <c r="E32" s="8"/>
    </row>
    <row r="33" spans="1:5" ht="19.5" customHeight="1" x14ac:dyDescent="0.2">
      <c r="A33" s="109" t="s">
        <v>105</v>
      </c>
      <c r="B33" s="61" t="s">
        <v>106</v>
      </c>
      <c r="C33" s="112">
        <v>1103.33</v>
      </c>
      <c r="D33" s="128">
        <v>420.5</v>
      </c>
      <c r="E33" s="8"/>
    </row>
    <row r="34" spans="1:5" ht="19.5" customHeight="1" x14ac:dyDescent="0.2">
      <c r="A34" s="109" t="s">
        <v>107</v>
      </c>
      <c r="B34" s="61" t="s">
        <v>108</v>
      </c>
      <c r="C34" s="112">
        <v>1174</v>
      </c>
      <c r="D34" s="113">
        <v>450.67</v>
      </c>
      <c r="E34" s="8"/>
    </row>
    <row r="35" spans="1:5" ht="19.5" customHeight="1" x14ac:dyDescent="0.2">
      <c r="A35" s="109" t="s">
        <v>109</v>
      </c>
      <c r="B35" s="61" t="s">
        <v>110</v>
      </c>
      <c r="C35" s="116">
        <v>1531.67</v>
      </c>
      <c r="D35" s="128">
        <v>401.33</v>
      </c>
      <c r="E35" s="8"/>
    </row>
    <row r="36" spans="1:5" ht="19.5" customHeight="1" x14ac:dyDescent="0.2">
      <c r="A36" s="109" t="s">
        <v>111</v>
      </c>
      <c r="B36" s="61" t="s">
        <v>112</v>
      </c>
      <c r="C36" s="112">
        <v>1031.33</v>
      </c>
      <c r="D36" s="119">
        <v>643</v>
      </c>
      <c r="E36" s="8"/>
    </row>
    <row r="37" spans="1:5" ht="19.5" customHeight="1" x14ac:dyDescent="0.2">
      <c r="A37" s="109" t="s">
        <v>113</v>
      </c>
      <c r="B37" s="61" t="s">
        <v>114</v>
      </c>
      <c r="C37" s="112">
        <v>993.33</v>
      </c>
      <c r="D37" s="113">
        <v>463</v>
      </c>
      <c r="E37" s="8"/>
    </row>
    <row r="38" spans="1:5" ht="19.5" customHeight="1" x14ac:dyDescent="0.2">
      <c r="A38" s="109" t="s">
        <v>115</v>
      </c>
      <c r="B38" s="61" t="s">
        <v>116</v>
      </c>
      <c r="C38" s="112">
        <v>1184.67</v>
      </c>
      <c r="D38" s="113">
        <v>480</v>
      </c>
      <c r="E38" s="8"/>
    </row>
    <row r="39" spans="1:5" ht="19.5" customHeight="1" x14ac:dyDescent="0.2">
      <c r="A39" s="124" t="s">
        <v>117</v>
      </c>
      <c r="B39" s="125" t="s">
        <v>118</v>
      </c>
      <c r="C39" s="130">
        <v>1234.67</v>
      </c>
      <c r="D39" s="131">
        <v>458</v>
      </c>
      <c r="E39" s="8"/>
    </row>
    <row r="40" spans="1:5" ht="19.5" customHeight="1" x14ac:dyDescent="0.2">
      <c r="A40" s="109" t="s">
        <v>119</v>
      </c>
      <c r="B40" s="61" t="s">
        <v>120</v>
      </c>
      <c r="C40" s="116">
        <v>1725.67</v>
      </c>
      <c r="D40" s="123">
        <v>971.67</v>
      </c>
      <c r="E40" s="8"/>
    </row>
    <row r="41" spans="1:5" ht="19.5" customHeight="1" x14ac:dyDescent="0.2">
      <c r="A41" s="109" t="s">
        <v>121</v>
      </c>
      <c r="B41" s="61" t="s">
        <v>122</v>
      </c>
      <c r="C41" s="129">
        <v>3212.33</v>
      </c>
      <c r="D41" s="115">
        <v>1978.33</v>
      </c>
      <c r="E41" s="8"/>
    </row>
    <row r="42" spans="1:5" ht="19.5" customHeight="1" x14ac:dyDescent="0.2">
      <c r="A42" s="109" t="s">
        <v>123</v>
      </c>
      <c r="B42" s="61" t="s">
        <v>124</v>
      </c>
      <c r="C42" s="132">
        <v>12647</v>
      </c>
      <c r="D42" s="133">
        <v>3073.67</v>
      </c>
      <c r="E42" s="8"/>
    </row>
    <row r="43" spans="1:5" ht="19.5" customHeight="1" x14ac:dyDescent="0.2">
      <c r="A43" s="109" t="s">
        <v>125</v>
      </c>
      <c r="B43" s="61" t="s">
        <v>126</v>
      </c>
      <c r="C43" s="116">
        <v>1479.33</v>
      </c>
      <c r="D43" s="113">
        <v>593.66999999999996</v>
      </c>
      <c r="E43" s="8"/>
    </row>
    <row r="44" spans="1:5" ht="19.5" customHeight="1" x14ac:dyDescent="0.2">
      <c r="A44" s="109" t="s">
        <v>127</v>
      </c>
      <c r="B44" s="61" t="s">
        <v>128</v>
      </c>
      <c r="C44" s="134">
        <v>21785.33</v>
      </c>
      <c r="D44" s="135">
        <v>6168.33</v>
      </c>
      <c r="E44" s="8"/>
    </row>
    <row r="45" spans="1:5" ht="19.5" customHeight="1" x14ac:dyDescent="0.2">
      <c r="A45" s="109" t="s">
        <v>129</v>
      </c>
      <c r="B45" s="61" t="s">
        <v>130</v>
      </c>
      <c r="C45" s="112">
        <v>970.33</v>
      </c>
      <c r="D45" s="119">
        <v>635</v>
      </c>
      <c r="E45" s="8"/>
    </row>
    <row r="46" spans="1:5" ht="19.5" customHeight="1" x14ac:dyDescent="0.2">
      <c r="A46" s="109" t="s">
        <v>131</v>
      </c>
      <c r="B46" s="61" t="s">
        <v>132</v>
      </c>
      <c r="C46" s="136">
        <v>32861.33</v>
      </c>
      <c r="D46" s="137">
        <v>4953</v>
      </c>
      <c r="E46" s="8"/>
    </row>
    <row r="47" spans="1:5" ht="19.5" customHeight="1" x14ac:dyDescent="0.2">
      <c r="A47" s="109" t="s">
        <v>133</v>
      </c>
      <c r="B47" s="61" t="s">
        <v>134</v>
      </c>
      <c r="C47" s="138">
        <v>27553.67</v>
      </c>
      <c r="D47" s="139">
        <v>6682.33</v>
      </c>
      <c r="E47" s="8"/>
    </row>
    <row r="48" spans="1:5" ht="19.5" customHeight="1" x14ac:dyDescent="0.2">
      <c r="A48" s="109" t="s">
        <v>135</v>
      </c>
      <c r="B48" s="61" t="s">
        <v>136</v>
      </c>
      <c r="C48" s="117">
        <v>4459.33</v>
      </c>
      <c r="D48" s="115">
        <v>2152</v>
      </c>
      <c r="E48" s="8"/>
    </row>
    <row r="49" spans="1:5" ht="19.5" customHeight="1" x14ac:dyDescent="0.2">
      <c r="A49" s="109" t="s">
        <v>137</v>
      </c>
      <c r="B49" s="61" t="s">
        <v>138</v>
      </c>
      <c r="C49" s="138">
        <v>29570.33</v>
      </c>
      <c r="D49" s="135">
        <v>6004.67</v>
      </c>
      <c r="E49" s="8"/>
    </row>
    <row r="50" spans="1:5" ht="19.5" customHeight="1" x14ac:dyDescent="0.2">
      <c r="A50" s="109" t="s">
        <v>139</v>
      </c>
      <c r="B50" s="61" t="s">
        <v>140</v>
      </c>
      <c r="C50" s="116">
        <v>1813.67</v>
      </c>
      <c r="D50" s="123">
        <v>966</v>
      </c>
      <c r="E50" s="8"/>
    </row>
    <row r="51" spans="1:5" ht="19.5" customHeight="1" x14ac:dyDescent="0.2">
      <c r="A51" s="109" t="s">
        <v>141</v>
      </c>
      <c r="B51" s="61" t="s">
        <v>142</v>
      </c>
      <c r="C51" s="122">
        <v>2507.33</v>
      </c>
      <c r="D51" s="123">
        <v>927.33</v>
      </c>
      <c r="E51" s="8"/>
    </row>
    <row r="52" spans="1:5" ht="19.5" customHeight="1" x14ac:dyDescent="0.2">
      <c r="A52" s="109" t="s">
        <v>143</v>
      </c>
      <c r="B52" s="61" t="s">
        <v>144</v>
      </c>
      <c r="C52" s="112">
        <v>923.67</v>
      </c>
      <c r="D52" s="113">
        <v>458</v>
      </c>
      <c r="E52" s="8"/>
    </row>
    <row r="53" spans="1:5" ht="19.5" customHeight="1" x14ac:dyDescent="0.2">
      <c r="A53" s="109" t="s">
        <v>145</v>
      </c>
      <c r="B53" s="61" t="s">
        <v>146</v>
      </c>
      <c r="C53" s="117">
        <v>5026.33</v>
      </c>
      <c r="D53" s="140">
        <v>1611.33</v>
      </c>
      <c r="E53" s="8"/>
    </row>
    <row r="54" spans="1:5" ht="19.5" customHeight="1" x14ac:dyDescent="0.2">
      <c r="A54" s="109" t="s">
        <v>147</v>
      </c>
      <c r="B54" s="61" t="s">
        <v>148</v>
      </c>
      <c r="C54" s="141">
        <v>16353.33</v>
      </c>
      <c r="D54" s="142">
        <v>13836</v>
      </c>
      <c r="E54" s="8"/>
    </row>
    <row r="55" spans="1:5" ht="19.5" customHeight="1" x14ac:dyDescent="0.2">
      <c r="A55" s="109" t="s">
        <v>149</v>
      </c>
      <c r="B55" s="61" t="s">
        <v>150</v>
      </c>
      <c r="C55" s="143">
        <v>6843.67</v>
      </c>
      <c r="D55" s="144">
        <v>2328.67</v>
      </c>
      <c r="E55" s="8"/>
    </row>
    <row r="56" spans="1:5" ht="19.5" customHeight="1" x14ac:dyDescent="0.2">
      <c r="A56" s="109" t="s">
        <v>151</v>
      </c>
      <c r="B56" s="61" t="s">
        <v>152</v>
      </c>
      <c r="C56" s="132">
        <v>13721.67</v>
      </c>
      <c r="D56" s="145">
        <v>3420</v>
      </c>
      <c r="E56" s="8"/>
    </row>
    <row r="57" spans="1:5" ht="19.5" customHeight="1" x14ac:dyDescent="0.2">
      <c r="A57" s="109" t="s">
        <v>153</v>
      </c>
      <c r="B57" s="61" t="s">
        <v>154</v>
      </c>
      <c r="C57" s="134">
        <v>26265.33</v>
      </c>
      <c r="D57" s="135">
        <v>6196.67</v>
      </c>
      <c r="E57" s="8"/>
    </row>
    <row r="58" spans="1:5" ht="19.5" customHeight="1" x14ac:dyDescent="0.2">
      <c r="A58" s="109" t="s">
        <v>155</v>
      </c>
      <c r="B58" s="61" t="s">
        <v>156</v>
      </c>
      <c r="C58" s="117">
        <v>4975.33</v>
      </c>
      <c r="D58" s="119">
        <v>710.33</v>
      </c>
      <c r="E58" s="8"/>
    </row>
    <row r="59" spans="1:5" ht="19.5" customHeight="1" x14ac:dyDescent="0.2">
      <c r="A59" s="124" t="s">
        <v>157</v>
      </c>
      <c r="B59" s="125" t="s">
        <v>158</v>
      </c>
      <c r="C59" s="146">
        <v>34033</v>
      </c>
      <c r="D59" s="147">
        <v>6087.33</v>
      </c>
      <c r="E59" s="8"/>
    </row>
    <row r="60" spans="1:5" ht="19.5" customHeight="1" x14ac:dyDescent="0.2">
      <c r="A60" s="109" t="s">
        <v>159</v>
      </c>
      <c r="B60" s="61" t="s">
        <v>160</v>
      </c>
      <c r="C60" s="121">
        <v>609.5</v>
      </c>
      <c r="D60" s="128">
        <v>431.33</v>
      </c>
      <c r="E60" s="8"/>
    </row>
    <row r="61" spans="1:5" ht="19.5" customHeight="1" x14ac:dyDescent="0.2">
      <c r="A61" s="109" t="s">
        <v>161</v>
      </c>
      <c r="B61" s="61" t="s">
        <v>162</v>
      </c>
      <c r="C61" s="117">
        <v>5457</v>
      </c>
      <c r="D61" s="119">
        <v>832.67</v>
      </c>
      <c r="E61" s="8"/>
    </row>
    <row r="62" spans="1:5" ht="19.5" customHeight="1" x14ac:dyDescent="0.2">
      <c r="A62" s="109" t="s">
        <v>163</v>
      </c>
      <c r="B62" s="61" t="s">
        <v>164</v>
      </c>
      <c r="C62" s="112">
        <v>1084</v>
      </c>
      <c r="D62" s="113">
        <v>463</v>
      </c>
      <c r="E62" s="8"/>
    </row>
    <row r="63" spans="1:5" ht="19.5" customHeight="1" x14ac:dyDescent="0.2">
      <c r="A63" s="109" t="s">
        <v>165</v>
      </c>
      <c r="B63" s="61" t="s">
        <v>166</v>
      </c>
      <c r="C63" s="116">
        <v>1553</v>
      </c>
      <c r="D63" s="128">
        <v>447.33</v>
      </c>
      <c r="E63" s="8"/>
    </row>
    <row r="64" spans="1:5" ht="19.5" customHeight="1" x14ac:dyDescent="0.2">
      <c r="A64" s="109" t="s">
        <v>167</v>
      </c>
      <c r="B64" s="61" t="s">
        <v>168</v>
      </c>
      <c r="C64" s="129">
        <v>3549.67</v>
      </c>
      <c r="D64" s="119">
        <v>843.67</v>
      </c>
      <c r="E64" s="8"/>
    </row>
    <row r="65" spans="1:5" ht="19.5" customHeight="1" x14ac:dyDescent="0.2">
      <c r="A65" s="109" t="s">
        <v>169</v>
      </c>
      <c r="B65" s="61" t="s">
        <v>170</v>
      </c>
      <c r="C65" s="112">
        <v>1107</v>
      </c>
      <c r="D65" s="128">
        <v>409</v>
      </c>
      <c r="E65" s="8"/>
    </row>
    <row r="66" spans="1:5" ht="19.5" customHeight="1" x14ac:dyDescent="0.2">
      <c r="A66" s="109" t="s">
        <v>171</v>
      </c>
      <c r="B66" s="61" t="s">
        <v>172</v>
      </c>
      <c r="C66" s="112">
        <v>872</v>
      </c>
      <c r="D66" s="113">
        <v>504.67</v>
      </c>
      <c r="E66" s="8"/>
    </row>
    <row r="67" spans="1:5" ht="19.5" customHeight="1" x14ac:dyDescent="0.2">
      <c r="A67" s="109" t="s">
        <v>173</v>
      </c>
      <c r="B67" s="61" t="s">
        <v>174</v>
      </c>
      <c r="C67" s="120">
        <v>2123.33</v>
      </c>
      <c r="D67" s="113">
        <v>628.33000000000004</v>
      </c>
      <c r="E67" s="8"/>
    </row>
    <row r="68" spans="1:5" ht="19.5" customHeight="1" x14ac:dyDescent="0.2">
      <c r="A68" s="109" t="s">
        <v>175</v>
      </c>
      <c r="B68" s="61" t="s">
        <v>176</v>
      </c>
      <c r="C68" s="112">
        <v>820</v>
      </c>
      <c r="D68" s="113">
        <v>464.67</v>
      </c>
      <c r="E68" s="8"/>
    </row>
    <row r="69" spans="1:5" ht="19.5" customHeight="1" x14ac:dyDescent="0.2">
      <c r="A69" s="109" t="s">
        <v>177</v>
      </c>
      <c r="B69" s="61" t="s">
        <v>178</v>
      </c>
      <c r="C69" s="112">
        <v>924.33</v>
      </c>
      <c r="D69" s="128">
        <v>445</v>
      </c>
      <c r="E69" s="8"/>
    </row>
    <row r="70" spans="1:5" ht="19.5" customHeight="1" x14ac:dyDescent="0.2">
      <c r="A70" s="109" t="s">
        <v>179</v>
      </c>
      <c r="B70" s="61" t="s">
        <v>180</v>
      </c>
      <c r="C70" s="116">
        <v>1349.33</v>
      </c>
      <c r="D70" s="113">
        <v>453.33</v>
      </c>
      <c r="E70" s="8"/>
    </row>
    <row r="71" spans="1:5" ht="19.5" customHeight="1" x14ac:dyDescent="0.2">
      <c r="A71" s="109" t="s">
        <v>181</v>
      </c>
      <c r="B71" s="61" t="s">
        <v>182</v>
      </c>
      <c r="C71" s="112">
        <v>1014.67</v>
      </c>
      <c r="D71" s="113">
        <v>506</v>
      </c>
      <c r="E71" s="8"/>
    </row>
    <row r="72" spans="1:5" ht="19.5" customHeight="1" x14ac:dyDescent="0.2">
      <c r="A72" s="109" t="s">
        <v>183</v>
      </c>
      <c r="B72" s="61" t="s">
        <v>184</v>
      </c>
      <c r="C72" s="112">
        <v>940.33</v>
      </c>
      <c r="D72" s="113">
        <v>464.33</v>
      </c>
      <c r="E72" s="8"/>
    </row>
    <row r="73" spans="1:5" ht="19.5" customHeight="1" x14ac:dyDescent="0.2">
      <c r="A73" s="109" t="s">
        <v>185</v>
      </c>
      <c r="B73" s="61" t="s">
        <v>186</v>
      </c>
      <c r="C73" s="112">
        <v>1136.67</v>
      </c>
      <c r="D73" s="113">
        <v>458.33</v>
      </c>
      <c r="E73" s="8"/>
    </row>
    <row r="74" spans="1:5" ht="19.5" customHeight="1" x14ac:dyDescent="0.2">
      <c r="A74" s="109" t="s">
        <v>187</v>
      </c>
      <c r="B74" s="61" t="s">
        <v>188</v>
      </c>
      <c r="C74" s="112">
        <v>873.33</v>
      </c>
      <c r="D74" s="113">
        <v>524.33000000000004</v>
      </c>
      <c r="E74" s="8"/>
    </row>
    <row r="75" spans="1:5" ht="19.5" customHeight="1" x14ac:dyDescent="0.2">
      <c r="A75" s="109" t="s">
        <v>189</v>
      </c>
      <c r="B75" s="61" t="s">
        <v>190</v>
      </c>
      <c r="C75" s="116">
        <v>1326</v>
      </c>
      <c r="D75" s="113">
        <v>586.33000000000004</v>
      </c>
      <c r="E75" s="8"/>
    </row>
    <row r="76" spans="1:5" ht="19.5" customHeight="1" x14ac:dyDescent="0.2">
      <c r="A76" s="109" t="s">
        <v>191</v>
      </c>
      <c r="B76" s="61" t="s">
        <v>192</v>
      </c>
      <c r="C76" s="116">
        <v>1701.33</v>
      </c>
      <c r="D76" s="119">
        <v>873.33</v>
      </c>
      <c r="E76" s="8"/>
    </row>
    <row r="77" spans="1:5" ht="19.5" customHeight="1" x14ac:dyDescent="0.2">
      <c r="A77" s="109" t="s">
        <v>193</v>
      </c>
      <c r="B77" s="61" t="s">
        <v>194</v>
      </c>
      <c r="C77" s="112">
        <v>1029.67</v>
      </c>
      <c r="D77" s="113">
        <v>496</v>
      </c>
      <c r="E77" s="8"/>
    </row>
    <row r="78" spans="1:5" ht="19.5" customHeight="1" x14ac:dyDescent="0.2">
      <c r="A78" s="124" t="s">
        <v>195</v>
      </c>
      <c r="B78" s="125" t="s">
        <v>196</v>
      </c>
      <c r="C78" s="148">
        <v>2518.33</v>
      </c>
      <c r="D78" s="149">
        <v>713</v>
      </c>
      <c r="E78" s="8"/>
    </row>
    <row r="79" spans="1:5" ht="19.5" customHeight="1" x14ac:dyDescent="0.2">
      <c r="A79" s="109" t="s">
        <v>197</v>
      </c>
      <c r="B79" s="61" t="s">
        <v>198</v>
      </c>
      <c r="C79" s="112">
        <v>1225.67</v>
      </c>
      <c r="D79" s="113">
        <v>492.67</v>
      </c>
      <c r="E79" s="8"/>
    </row>
    <row r="80" spans="1:5" ht="19.5" customHeight="1" x14ac:dyDescent="0.2">
      <c r="A80" s="109" t="s">
        <v>199</v>
      </c>
      <c r="B80" s="61" t="s">
        <v>200</v>
      </c>
      <c r="C80" s="134">
        <v>21427.33</v>
      </c>
      <c r="D80" s="115">
        <v>1772.33</v>
      </c>
      <c r="E80" s="8"/>
    </row>
    <row r="81" spans="1:5" ht="19.5" customHeight="1" x14ac:dyDescent="0.2">
      <c r="A81" s="109" t="s">
        <v>201</v>
      </c>
      <c r="B81" s="61" t="s">
        <v>202</v>
      </c>
      <c r="C81" s="116">
        <v>1431.67</v>
      </c>
      <c r="D81" s="119">
        <v>713.33</v>
      </c>
      <c r="E81" s="8"/>
    </row>
    <row r="82" spans="1:5" ht="19.5" customHeight="1" x14ac:dyDescent="0.2">
      <c r="A82" s="109" t="s">
        <v>203</v>
      </c>
      <c r="B82" s="61" t="s">
        <v>204</v>
      </c>
      <c r="C82" s="112">
        <v>1210.67</v>
      </c>
      <c r="D82" s="119">
        <v>766.67</v>
      </c>
      <c r="E82" s="8"/>
    </row>
    <row r="83" spans="1:5" ht="19.5" customHeight="1" x14ac:dyDescent="0.2">
      <c r="A83" s="109" t="s">
        <v>205</v>
      </c>
      <c r="B83" s="61" t="s">
        <v>206</v>
      </c>
      <c r="C83" s="116">
        <v>1648</v>
      </c>
      <c r="D83" s="119">
        <v>677.67</v>
      </c>
      <c r="E83" s="8"/>
    </row>
    <row r="84" spans="1:5" ht="19.5" customHeight="1" x14ac:dyDescent="0.2">
      <c r="A84" s="109" t="s">
        <v>207</v>
      </c>
      <c r="B84" s="61" t="s">
        <v>208</v>
      </c>
      <c r="C84" s="116">
        <v>1396</v>
      </c>
      <c r="D84" s="128">
        <v>428</v>
      </c>
      <c r="E84" s="8"/>
    </row>
    <row r="85" spans="1:5" ht="19.5" customHeight="1" x14ac:dyDescent="0.2">
      <c r="A85" s="109" t="s">
        <v>209</v>
      </c>
      <c r="B85" s="61" t="s">
        <v>210</v>
      </c>
      <c r="C85" s="134">
        <v>18584.330000000002</v>
      </c>
      <c r="D85" s="150">
        <v>1477.33</v>
      </c>
      <c r="E85" s="8"/>
    </row>
    <row r="86" spans="1:5" ht="19.5" customHeight="1" x14ac:dyDescent="0.2">
      <c r="A86" s="109" t="s">
        <v>211</v>
      </c>
      <c r="B86" s="61" t="s">
        <v>212</v>
      </c>
      <c r="C86" s="112">
        <v>1085</v>
      </c>
      <c r="D86" s="119">
        <v>684</v>
      </c>
      <c r="E86" s="8"/>
    </row>
    <row r="87" spans="1:5" ht="19.5" customHeight="1" x14ac:dyDescent="0.2">
      <c r="A87" s="109" t="s">
        <v>213</v>
      </c>
      <c r="B87" s="61" t="s">
        <v>214</v>
      </c>
      <c r="C87" s="129">
        <v>3128.33</v>
      </c>
      <c r="D87" s="119">
        <v>755</v>
      </c>
      <c r="E87" s="8"/>
    </row>
    <row r="88" spans="1:5" ht="19.5" customHeight="1" x14ac:dyDescent="0.2">
      <c r="A88" s="109" t="s">
        <v>215</v>
      </c>
      <c r="B88" s="61" t="s">
        <v>216</v>
      </c>
      <c r="C88" s="116">
        <v>1431</v>
      </c>
      <c r="D88" s="113">
        <v>511.33</v>
      </c>
      <c r="E88" s="8"/>
    </row>
    <row r="89" spans="1:5" ht="19.5" customHeight="1" x14ac:dyDescent="0.2">
      <c r="A89" s="109" t="s">
        <v>217</v>
      </c>
      <c r="B89" s="61" t="s">
        <v>218</v>
      </c>
      <c r="C89" s="122">
        <v>2339.33</v>
      </c>
      <c r="D89" s="119">
        <v>851.67</v>
      </c>
      <c r="E89" s="8"/>
    </row>
    <row r="90" spans="1:5" ht="19.5" customHeight="1" x14ac:dyDescent="0.2">
      <c r="A90" s="109" t="s">
        <v>219</v>
      </c>
      <c r="B90" s="61" t="s">
        <v>220</v>
      </c>
      <c r="C90" s="116">
        <v>1406</v>
      </c>
      <c r="D90" s="128">
        <v>443.33</v>
      </c>
      <c r="E90" s="8"/>
    </row>
    <row r="91" spans="1:5" ht="19.5" customHeight="1" x14ac:dyDescent="0.2">
      <c r="A91" s="109" t="s">
        <v>221</v>
      </c>
      <c r="B91" s="61" t="s">
        <v>222</v>
      </c>
      <c r="C91" s="112">
        <v>950</v>
      </c>
      <c r="D91" s="119">
        <v>665.67</v>
      </c>
      <c r="E91" s="8"/>
    </row>
    <row r="92" spans="1:5" ht="19.5" customHeight="1" x14ac:dyDescent="0.2">
      <c r="A92" s="109" t="s">
        <v>223</v>
      </c>
      <c r="B92" s="61" t="s">
        <v>224</v>
      </c>
      <c r="C92" s="116">
        <v>1418</v>
      </c>
      <c r="D92" s="113">
        <v>587.66999999999996</v>
      </c>
      <c r="E92" s="8"/>
    </row>
    <row r="93" spans="1:5" ht="19.5" customHeight="1" x14ac:dyDescent="0.2">
      <c r="A93" s="109" t="s">
        <v>225</v>
      </c>
      <c r="B93" s="61" t="s">
        <v>226</v>
      </c>
      <c r="C93" s="120">
        <v>2194.33</v>
      </c>
      <c r="D93" s="123">
        <v>936.33</v>
      </c>
      <c r="E93" s="8"/>
    </row>
    <row r="94" spans="1:5" ht="19.5" customHeight="1" x14ac:dyDescent="0.2">
      <c r="A94" s="109" t="s">
        <v>227</v>
      </c>
      <c r="B94" s="61" t="s">
        <v>228</v>
      </c>
      <c r="C94" s="122">
        <v>2391.67</v>
      </c>
      <c r="D94" s="118">
        <v>1183.67</v>
      </c>
      <c r="E94" s="8"/>
    </row>
    <row r="95" spans="1:5" ht="19.5" customHeight="1" x14ac:dyDescent="0.2">
      <c r="A95" s="109" t="s">
        <v>229</v>
      </c>
      <c r="B95" s="61" t="s">
        <v>230</v>
      </c>
      <c r="C95" s="132">
        <v>13055</v>
      </c>
      <c r="D95" s="151">
        <v>2525.33</v>
      </c>
      <c r="E95" s="8"/>
    </row>
    <row r="96" spans="1:5" ht="19.5" customHeight="1" x14ac:dyDescent="0.2">
      <c r="A96" s="109" t="s">
        <v>231</v>
      </c>
      <c r="B96" s="61" t="s">
        <v>232</v>
      </c>
      <c r="C96" s="116">
        <v>1664.33</v>
      </c>
      <c r="D96" s="113">
        <v>472.33</v>
      </c>
      <c r="E96" s="8"/>
    </row>
    <row r="97" spans="1:5" ht="19.5" customHeight="1" x14ac:dyDescent="0.2">
      <c r="A97" s="124" t="s">
        <v>233</v>
      </c>
      <c r="B97" s="125" t="s">
        <v>234</v>
      </c>
      <c r="C97" s="152">
        <v>10100.67</v>
      </c>
      <c r="D97" s="153">
        <v>1594.67</v>
      </c>
      <c r="E97" s="8"/>
    </row>
    <row r="98" spans="1:5" ht="19.5" customHeight="1" x14ac:dyDescent="0.2">
      <c r="A98" s="109" t="s">
        <v>235</v>
      </c>
      <c r="B98" s="61" t="s">
        <v>236</v>
      </c>
      <c r="C98" s="121">
        <v>713.33</v>
      </c>
      <c r="D98" s="128">
        <v>434.33</v>
      </c>
      <c r="E98" s="8"/>
    </row>
    <row r="99" spans="1:5" ht="19.5" customHeight="1" x14ac:dyDescent="0.2">
      <c r="A99" s="109" t="s">
        <v>237</v>
      </c>
      <c r="B99" s="61" t="s">
        <v>238</v>
      </c>
      <c r="C99" s="114">
        <v>8345</v>
      </c>
      <c r="D99" s="111">
        <v>1053</v>
      </c>
      <c r="E99" s="8"/>
    </row>
    <row r="100" spans="1:5" ht="19.5" customHeight="1" x14ac:dyDescent="0.2">
      <c r="A100" s="109" t="s">
        <v>239</v>
      </c>
      <c r="B100" s="61" t="s">
        <v>240</v>
      </c>
      <c r="C100" s="121">
        <v>590.66999999999996</v>
      </c>
      <c r="D100" s="113">
        <v>458</v>
      </c>
      <c r="E100" s="8"/>
    </row>
    <row r="101" spans="1:5" ht="19.5" customHeight="1" x14ac:dyDescent="0.2">
      <c r="A101" s="109" t="s">
        <v>241</v>
      </c>
      <c r="B101" s="61" t="s">
        <v>242</v>
      </c>
      <c r="C101" s="112">
        <v>810.67</v>
      </c>
      <c r="D101" s="128">
        <v>444.67</v>
      </c>
      <c r="E101" s="8"/>
    </row>
    <row r="102" spans="1:5" ht="19.5" customHeight="1" x14ac:dyDescent="0.2">
      <c r="A102" s="109" t="s">
        <v>243</v>
      </c>
      <c r="B102" s="61" t="s">
        <v>244</v>
      </c>
      <c r="C102" s="112">
        <v>791.67</v>
      </c>
      <c r="D102" s="128">
        <v>413.33</v>
      </c>
      <c r="E102" s="8"/>
    </row>
    <row r="103" spans="1:5" ht="19.5" customHeight="1" x14ac:dyDescent="0.2">
      <c r="A103" s="109" t="s">
        <v>245</v>
      </c>
      <c r="B103" s="61" t="s">
        <v>246</v>
      </c>
      <c r="C103" s="121">
        <v>776.67</v>
      </c>
      <c r="D103" s="128">
        <v>433</v>
      </c>
      <c r="E103" s="8"/>
    </row>
    <row r="104" spans="1:5" ht="19.5" customHeight="1" x14ac:dyDescent="0.2">
      <c r="A104" s="109" t="s">
        <v>247</v>
      </c>
      <c r="B104" s="61" t="s">
        <v>248</v>
      </c>
      <c r="C104" s="117">
        <v>5286</v>
      </c>
      <c r="D104" s="118">
        <v>1256.67</v>
      </c>
      <c r="E104" s="8"/>
    </row>
    <row r="105" spans="1:5" ht="19.5" customHeight="1" x14ac:dyDescent="0.2">
      <c r="A105" s="109" t="s">
        <v>249</v>
      </c>
      <c r="B105" s="61" t="s">
        <v>250</v>
      </c>
      <c r="C105" s="112">
        <v>814.33</v>
      </c>
      <c r="D105" s="128">
        <v>394.33</v>
      </c>
      <c r="E105" s="8"/>
    </row>
    <row r="106" spans="1:5" ht="19.5" customHeight="1" x14ac:dyDescent="0.2">
      <c r="A106" s="109" t="s">
        <v>251</v>
      </c>
      <c r="B106" s="61" t="s">
        <v>252</v>
      </c>
      <c r="C106" s="129">
        <v>3506.33</v>
      </c>
      <c r="D106" s="118">
        <v>1215</v>
      </c>
      <c r="E106" s="8"/>
    </row>
    <row r="107" spans="1:5" ht="19.5" customHeight="1" x14ac:dyDescent="0.2">
      <c r="A107" s="109" t="s">
        <v>253</v>
      </c>
      <c r="B107" s="61" t="s">
        <v>254</v>
      </c>
      <c r="C107" s="121">
        <v>736.33</v>
      </c>
      <c r="D107" s="128">
        <v>429.33</v>
      </c>
      <c r="E107" s="8"/>
    </row>
    <row r="108" spans="1:5" ht="19.5" customHeight="1" x14ac:dyDescent="0.2">
      <c r="A108" s="109" t="s">
        <v>255</v>
      </c>
      <c r="B108" s="61" t="s">
        <v>256</v>
      </c>
      <c r="C108" s="112">
        <v>1028</v>
      </c>
      <c r="D108" s="113">
        <v>505.33</v>
      </c>
      <c r="E108" s="8"/>
    </row>
    <row r="109" spans="1:5" ht="19.5" customHeight="1" x14ac:dyDescent="0.2">
      <c r="A109" s="109" t="s">
        <v>257</v>
      </c>
      <c r="B109" s="61" t="s">
        <v>258</v>
      </c>
      <c r="C109" s="112">
        <v>942.33</v>
      </c>
      <c r="D109" s="128">
        <v>432.67</v>
      </c>
      <c r="E109" s="8"/>
    </row>
    <row r="110" spans="1:5" ht="19.5" customHeight="1" x14ac:dyDescent="0.2">
      <c r="A110" s="109" t="s">
        <v>259</v>
      </c>
      <c r="B110" s="61" t="s">
        <v>260</v>
      </c>
      <c r="C110" s="112">
        <v>990</v>
      </c>
      <c r="D110" s="128">
        <v>445.33</v>
      </c>
      <c r="E110" s="8"/>
    </row>
    <row r="111" spans="1:5" ht="19.5" customHeight="1" x14ac:dyDescent="0.2">
      <c r="A111" s="109" t="s">
        <v>261</v>
      </c>
      <c r="B111" s="61" t="s">
        <v>262</v>
      </c>
      <c r="C111" s="112">
        <v>1180.67</v>
      </c>
      <c r="D111" s="128">
        <v>421.67</v>
      </c>
      <c r="E111" s="8"/>
    </row>
    <row r="112" spans="1:5" ht="19.5" customHeight="1" x14ac:dyDescent="0.2">
      <c r="A112" s="109" t="s">
        <v>263</v>
      </c>
      <c r="B112" s="61" t="s">
        <v>264</v>
      </c>
      <c r="C112" s="121">
        <v>672.67</v>
      </c>
      <c r="D112" s="128">
        <v>415.33</v>
      </c>
      <c r="E112" s="8"/>
    </row>
    <row r="113" spans="1:5" ht="19.5" customHeight="1" x14ac:dyDescent="0.2">
      <c r="A113" s="109" t="s">
        <v>265</v>
      </c>
      <c r="B113" s="61" t="s">
        <v>266</v>
      </c>
      <c r="C113" s="121">
        <v>525.5</v>
      </c>
      <c r="D113" s="128">
        <v>418.67</v>
      </c>
      <c r="E113" s="8"/>
    </row>
    <row r="114" spans="1:5" ht="19.5" customHeight="1" x14ac:dyDescent="0.2">
      <c r="A114" s="109" t="s">
        <v>267</v>
      </c>
      <c r="B114" s="61" t="s">
        <v>268</v>
      </c>
      <c r="C114" s="154">
        <v>7827.67</v>
      </c>
      <c r="D114" s="111">
        <v>1033.67</v>
      </c>
      <c r="E114" s="8"/>
    </row>
    <row r="115" spans="1:5" ht="19.5" customHeight="1" x14ac:dyDescent="0.2">
      <c r="A115" s="109" t="s">
        <v>269</v>
      </c>
      <c r="B115" s="61" t="s">
        <v>270</v>
      </c>
      <c r="C115" s="112">
        <v>888.67</v>
      </c>
      <c r="D115" s="113">
        <v>462.33</v>
      </c>
      <c r="E115" s="8"/>
    </row>
    <row r="116" spans="1:5" ht="19.5" customHeight="1" x14ac:dyDescent="0.2">
      <c r="A116" s="124" t="s">
        <v>271</v>
      </c>
      <c r="B116" s="125" t="s">
        <v>272</v>
      </c>
      <c r="C116" s="155">
        <v>1677.33</v>
      </c>
      <c r="D116" s="131">
        <v>585.33000000000004</v>
      </c>
      <c r="E116" s="8"/>
    </row>
    <row r="117" spans="1:5" ht="19.5" customHeight="1" x14ac:dyDescent="0.2">
      <c r="A117" s="109" t="s">
        <v>273</v>
      </c>
      <c r="B117" s="61" t="s">
        <v>274</v>
      </c>
      <c r="C117" s="120">
        <v>2208</v>
      </c>
      <c r="D117" s="119">
        <v>857.33</v>
      </c>
      <c r="E117" s="8"/>
    </row>
    <row r="118" spans="1:5" ht="19.5" customHeight="1" x14ac:dyDescent="0.2">
      <c r="A118" s="109" t="s">
        <v>275</v>
      </c>
      <c r="B118" s="61" t="s">
        <v>276</v>
      </c>
      <c r="C118" s="134">
        <v>20564</v>
      </c>
      <c r="D118" s="151">
        <v>2533.67</v>
      </c>
      <c r="E118" s="8"/>
    </row>
    <row r="119" spans="1:5" ht="19.5" customHeight="1" x14ac:dyDescent="0.2">
      <c r="A119" s="109" t="s">
        <v>277</v>
      </c>
      <c r="B119" s="61" t="s">
        <v>278</v>
      </c>
      <c r="C119" s="122">
        <v>2711.33</v>
      </c>
      <c r="D119" s="123">
        <v>907.67</v>
      </c>
      <c r="E119" s="8"/>
    </row>
    <row r="120" spans="1:5" ht="19.5" customHeight="1" x14ac:dyDescent="0.2">
      <c r="A120" s="109" t="s">
        <v>279</v>
      </c>
      <c r="B120" s="61" t="s">
        <v>280</v>
      </c>
      <c r="C120" s="122">
        <v>2405</v>
      </c>
      <c r="D120" s="119">
        <v>876</v>
      </c>
      <c r="E120" s="8"/>
    </row>
    <row r="121" spans="1:5" ht="19.5" customHeight="1" x14ac:dyDescent="0.2">
      <c r="A121" s="109" t="s">
        <v>281</v>
      </c>
      <c r="B121" s="61" t="s">
        <v>282</v>
      </c>
      <c r="C121" s="134">
        <v>27236.67</v>
      </c>
      <c r="D121" s="145">
        <v>4192.67</v>
      </c>
      <c r="E121" s="8"/>
    </row>
    <row r="122" spans="1:5" ht="19.5" customHeight="1" x14ac:dyDescent="0.2">
      <c r="A122" s="109" t="s">
        <v>283</v>
      </c>
      <c r="B122" s="61" t="s">
        <v>284</v>
      </c>
      <c r="C122" s="156">
        <v>4093.67</v>
      </c>
      <c r="D122" s="150">
        <v>1499.67</v>
      </c>
      <c r="E122" s="8"/>
    </row>
    <row r="123" spans="1:5" ht="19.5" customHeight="1" x14ac:dyDescent="0.2">
      <c r="A123" s="109" t="s">
        <v>285</v>
      </c>
      <c r="B123" s="61" t="s">
        <v>286</v>
      </c>
      <c r="C123" s="134">
        <v>25327.33</v>
      </c>
      <c r="D123" s="157">
        <v>2679</v>
      </c>
      <c r="E123" s="8"/>
    </row>
    <row r="124" spans="1:5" ht="19.5" customHeight="1" x14ac:dyDescent="0.2">
      <c r="A124" s="109" t="s">
        <v>287</v>
      </c>
      <c r="B124" s="61" t="s">
        <v>288</v>
      </c>
      <c r="C124" s="158">
        <v>6140.67</v>
      </c>
      <c r="D124" s="111">
        <v>1180.33</v>
      </c>
      <c r="E124" s="8"/>
    </row>
    <row r="125" spans="1:5" ht="19.5" customHeight="1" x14ac:dyDescent="0.2">
      <c r="A125" s="109" t="s">
        <v>289</v>
      </c>
      <c r="B125" s="61" t="s">
        <v>290</v>
      </c>
      <c r="C125" s="112">
        <v>1130.67</v>
      </c>
      <c r="D125" s="113">
        <v>600.33000000000004</v>
      </c>
      <c r="E125" s="8"/>
    </row>
    <row r="126" spans="1:5" ht="19.5" customHeight="1" x14ac:dyDescent="0.2">
      <c r="A126" s="109" t="s">
        <v>291</v>
      </c>
      <c r="B126" s="61" t="s">
        <v>292</v>
      </c>
      <c r="C126" s="120">
        <v>2185.33</v>
      </c>
      <c r="D126" s="119">
        <v>741</v>
      </c>
      <c r="E126" s="8"/>
    </row>
    <row r="127" spans="1:5" ht="19.5" customHeight="1" x14ac:dyDescent="0.2">
      <c r="A127" s="109" t="s">
        <v>293</v>
      </c>
      <c r="B127" s="61" t="s">
        <v>294</v>
      </c>
      <c r="C127" s="116">
        <v>1325.33</v>
      </c>
      <c r="D127" s="113">
        <v>592.66999999999996</v>
      </c>
      <c r="E127" s="8"/>
    </row>
    <row r="128" spans="1:5" ht="19.5" customHeight="1" x14ac:dyDescent="0.2">
      <c r="A128" s="109" t="s">
        <v>295</v>
      </c>
      <c r="B128" s="61" t="s">
        <v>296</v>
      </c>
      <c r="C128" s="116">
        <v>1505.67</v>
      </c>
      <c r="D128" s="113">
        <v>622</v>
      </c>
      <c r="E128" s="8"/>
    </row>
    <row r="129" spans="1:5" ht="19.5" customHeight="1" x14ac:dyDescent="0.2">
      <c r="A129" s="109" t="s">
        <v>297</v>
      </c>
      <c r="B129" s="61" t="s">
        <v>298</v>
      </c>
      <c r="C129" s="116">
        <v>1555.67</v>
      </c>
      <c r="D129" s="123">
        <v>975</v>
      </c>
      <c r="E129" s="8"/>
    </row>
    <row r="130" spans="1:5" ht="19.5" customHeight="1" x14ac:dyDescent="0.2">
      <c r="A130" s="109" t="s">
        <v>299</v>
      </c>
      <c r="B130" s="61" t="s">
        <v>300</v>
      </c>
      <c r="C130" s="112">
        <v>1211.33</v>
      </c>
      <c r="D130" s="119">
        <v>677.33</v>
      </c>
      <c r="E130" s="8"/>
    </row>
    <row r="131" spans="1:5" ht="19.5" customHeight="1" x14ac:dyDescent="0.2">
      <c r="A131" s="109" t="s">
        <v>301</v>
      </c>
      <c r="B131" s="61" t="s">
        <v>302</v>
      </c>
      <c r="C131" s="116">
        <v>1760</v>
      </c>
      <c r="D131" s="119">
        <v>865</v>
      </c>
      <c r="E131" s="8"/>
    </row>
    <row r="132" spans="1:5" ht="19.5" customHeight="1" x14ac:dyDescent="0.2">
      <c r="A132" s="109" t="s">
        <v>303</v>
      </c>
      <c r="B132" s="61" t="s">
        <v>304</v>
      </c>
      <c r="C132" s="110">
        <v>2935</v>
      </c>
      <c r="D132" s="123">
        <v>984.33</v>
      </c>
      <c r="E132" s="8"/>
    </row>
    <row r="133" spans="1:5" ht="19.5" customHeight="1" x14ac:dyDescent="0.2">
      <c r="A133" s="109" t="s">
        <v>305</v>
      </c>
      <c r="B133" s="61" t="s">
        <v>306</v>
      </c>
      <c r="C133" s="117">
        <v>5280</v>
      </c>
      <c r="D133" s="123">
        <v>952.33</v>
      </c>
      <c r="E133" s="8"/>
    </row>
    <row r="134" spans="1:5" ht="19.5" customHeight="1" x14ac:dyDescent="0.2">
      <c r="A134" s="109" t="s">
        <v>307</v>
      </c>
      <c r="B134" s="61" t="s">
        <v>308</v>
      </c>
      <c r="C134" s="114">
        <v>9645.33</v>
      </c>
      <c r="D134" s="115">
        <v>1816.33</v>
      </c>
      <c r="E134" s="8"/>
    </row>
    <row r="135" spans="1:5" ht="19.5" customHeight="1" x14ac:dyDescent="0.2">
      <c r="A135" s="124" t="s">
        <v>309</v>
      </c>
      <c r="B135" s="125" t="s">
        <v>310</v>
      </c>
      <c r="C135" s="146">
        <v>37557</v>
      </c>
      <c r="D135" s="159">
        <v>4669.33</v>
      </c>
      <c r="E135" s="8"/>
    </row>
    <row r="136" spans="1:5" ht="19.5" customHeight="1" x14ac:dyDescent="0.2">
      <c r="A136" s="109" t="s">
        <v>311</v>
      </c>
      <c r="B136" s="61" t="s">
        <v>312</v>
      </c>
      <c r="C136" s="116">
        <v>1413.33</v>
      </c>
      <c r="D136" s="113">
        <v>465.33</v>
      </c>
      <c r="E136" s="8"/>
    </row>
    <row r="137" spans="1:5" ht="19.5" customHeight="1" x14ac:dyDescent="0.2">
      <c r="A137" s="109" t="s">
        <v>313</v>
      </c>
      <c r="B137" s="61" t="s">
        <v>314</v>
      </c>
      <c r="C137" s="116">
        <v>1477.33</v>
      </c>
      <c r="D137" s="113">
        <v>602</v>
      </c>
      <c r="E137" s="8"/>
    </row>
    <row r="138" spans="1:5" ht="19.5" customHeight="1" x14ac:dyDescent="0.2">
      <c r="A138" s="109" t="s">
        <v>315</v>
      </c>
      <c r="B138" s="61" t="s">
        <v>316</v>
      </c>
      <c r="C138" s="156">
        <v>3845</v>
      </c>
      <c r="D138" s="150">
        <v>1336.67</v>
      </c>
      <c r="E138" s="8"/>
    </row>
    <row r="139" spans="1:5" ht="19.5" customHeight="1" x14ac:dyDescent="0.2">
      <c r="A139" s="109" t="s">
        <v>317</v>
      </c>
      <c r="B139" s="61" t="s">
        <v>318</v>
      </c>
      <c r="C139" s="112">
        <v>1119.67</v>
      </c>
      <c r="D139" s="113">
        <v>516.33000000000004</v>
      </c>
      <c r="E139" s="8"/>
    </row>
    <row r="140" spans="1:5" ht="19.5" customHeight="1" x14ac:dyDescent="0.2">
      <c r="A140" s="109" t="s">
        <v>319</v>
      </c>
      <c r="B140" s="61" t="s">
        <v>320</v>
      </c>
      <c r="C140" s="120">
        <v>2104.33</v>
      </c>
      <c r="D140" s="119">
        <v>654.66999999999996</v>
      </c>
      <c r="E140" s="8"/>
    </row>
    <row r="141" spans="1:5" ht="19.5" customHeight="1" x14ac:dyDescent="0.2">
      <c r="A141" s="109" t="s">
        <v>321</v>
      </c>
      <c r="B141" s="61" t="s">
        <v>322</v>
      </c>
      <c r="C141" s="112">
        <v>1170.33</v>
      </c>
      <c r="D141" s="113">
        <v>538</v>
      </c>
      <c r="E141" s="8"/>
    </row>
    <row r="142" spans="1:5" ht="19.5" customHeight="1" x14ac:dyDescent="0.2">
      <c r="A142" s="109" t="s">
        <v>323</v>
      </c>
      <c r="B142" s="61" t="s">
        <v>324</v>
      </c>
      <c r="C142" s="112">
        <v>1126.5</v>
      </c>
      <c r="D142" s="113">
        <v>470</v>
      </c>
      <c r="E142" s="8"/>
    </row>
    <row r="143" spans="1:5" ht="19.5" customHeight="1" x14ac:dyDescent="0.2">
      <c r="A143" s="109" t="s">
        <v>325</v>
      </c>
      <c r="B143" s="61" t="s">
        <v>326</v>
      </c>
      <c r="C143" s="112">
        <v>994.67</v>
      </c>
      <c r="D143" s="128">
        <v>414.67</v>
      </c>
      <c r="E143" s="8"/>
    </row>
    <row r="144" spans="1:5" ht="19.5" customHeight="1" x14ac:dyDescent="0.2">
      <c r="A144" s="109" t="s">
        <v>327</v>
      </c>
      <c r="B144" s="61" t="s">
        <v>328</v>
      </c>
      <c r="C144" s="160">
        <v>6760.33</v>
      </c>
      <c r="D144" s="119">
        <v>722.33</v>
      </c>
      <c r="E144" s="8"/>
    </row>
    <row r="145" spans="1:5" ht="19.5" customHeight="1" x14ac:dyDescent="0.2">
      <c r="A145" s="109" t="s">
        <v>329</v>
      </c>
      <c r="B145" s="61" t="s">
        <v>330</v>
      </c>
      <c r="C145" s="112">
        <v>863</v>
      </c>
      <c r="D145" s="113">
        <v>527.33000000000004</v>
      </c>
      <c r="E145" s="8"/>
    </row>
    <row r="146" spans="1:5" ht="19.5" customHeight="1" x14ac:dyDescent="0.2">
      <c r="A146" s="109" t="s">
        <v>331</v>
      </c>
      <c r="B146" s="61" t="s">
        <v>332</v>
      </c>
      <c r="C146" s="112">
        <v>834.5</v>
      </c>
      <c r="D146" s="128">
        <v>397.5</v>
      </c>
      <c r="E146" s="8"/>
    </row>
    <row r="147" spans="1:5" ht="19.5" customHeight="1" x14ac:dyDescent="0.2">
      <c r="A147" s="109" t="s">
        <v>333</v>
      </c>
      <c r="B147" s="61" t="s">
        <v>334</v>
      </c>
      <c r="C147" s="143">
        <v>7159</v>
      </c>
      <c r="D147" s="115">
        <v>1759.67</v>
      </c>
      <c r="E147" s="8"/>
    </row>
    <row r="148" spans="1:5" ht="19.5" customHeight="1" x14ac:dyDescent="0.2">
      <c r="A148" s="109" t="s">
        <v>335</v>
      </c>
      <c r="B148" s="61" t="s">
        <v>336</v>
      </c>
      <c r="C148" s="112">
        <v>1204.67</v>
      </c>
      <c r="D148" s="113">
        <v>590.33000000000004</v>
      </c>
      <c r="E148" s="8"/>
    </row>
    <row r="149" spans="1:5" ht="19.5" customHeight="1" x14ac:dyDescent="0.2">
      <c r="A149" s="109" t="s">
        <v>337</v>
      </c>
      <c r="B149" s="61" t="s">
        <v>338</v>
      </c>
      <c r="C149" s="114">
        <v>9852.67</v>
      </c>
      <c r="D149" s="115">
        <v>2153.5</v>
      </c>
      <c r="E149" s="8"/>
    </row>
    <row r="150" spans="1:5" ht="19.5" customHeight="1" x14ac:dyDescent="0.2">
      <c r="A150" s="109" t="s">
        <v>339</v>
      </c>
      <c r="B150" s="61" t="s">
        <v>340</v>
      </c>
      <c r="C150" s="112">
        <v>919</v>
      </c>
      <c r="D150" s="128">
        <v>439</v>
      </c>
      <c r="E150" s="8"/>
    </row>
    <row r="151" spans="1:5" ht="19.5" customHeight="1" x14ac:dyDescent="0.2">
      <c r="A151" s="109" t="s">
        <v>341</v>
      </c>
      <c r="B151" s="61" t="s">
        <v>342</v>
      </c>
      <c r="C151" s="112">
        <v>942.67</v>
      </c>
      <c r="D151" s="128">
        <v>356.33</v>
      </c>
      <c r="E151" s="8"/>
    </row>
    <row r="152" spans="1:5" ht="19.5" customHeight="1" x14ac:dyDescent="0.2">
      <c r="A152" s="109" t="s">
        <v>343</v>
      </c>
      <c r="B152" s="61" t="s">
        <v>344</v>
      </c>
      <c r="C152" s="112">
        <v>927</v>
      </c>
      <c r="D152" s="113">
        <v>519.66999999999996</v>
      </c>
      <c r="E152" s="8"/>
    </row>
    <row r="153" spans="1:5" ht="19.5" customHeight="1" x14ac:dyDescent="0.2">
      <c r="A153" s="109" t="s">
        <v>345</v>
      </c>
      <c r="B153" s="61" t="s">
        <v>346</v>
      </c>
      <c r="C153" s="110">
        <v>2841.67</v>
      </c>
      <c r="D153" s="119">
        <v>850.67</v>
      </c>
      <c r="E153" s="8"/>
    </row>
    <row r="154" spans="1:5" ht="19.5" customHeight="1" x14ac:dyDescent="0.2">
      <c r="A154" s="124" t="s">
        <v>347</v>
      </c>
      <c r="B154" s="125" t="s">
        <v>348</v>
      </c>
      <c r="C154" s="161">
        <v>6947</v>
      </c>
      <c r="D154" s="162">
        <v>1000.67</v>
      </c>
      <c r="E154" s="8"/>
    </row>
    <row r="155" spans="1:5" ht="19.5" customHeight="1" x14ac:dyDescent="0.2">
      <c r="A155" s="8"/>
      <c r="B155" s="8"/>
      <c r="C155" s="8"/>
      <c r="D155" s="8"/>
      <c r="E155" s="8"/>
    </row>
    <row r="156" spans="1:5" ht="19.5" customHeight="1" x14ac:dyDescent="0.2">
      <c r="A156" s="8"/>
      <c r="B156" s="8"/>
      <c r="C156" s="8"/>
      <c r="D156" s="8"/>
      <c r="E156" s="8"/>
    </row>
    <row r="157" spans="1:5" ht="19.5" customHeight="1" x14ac:dyDescent="0.2"/>
    <row r="158" spans="1:5" ht="19.5" customHeight="1" x14ac:dyDescent="0.2"/>
    <row r="159" spans="1:5" ht="19.5" customHeight="1" x14ac:dyDescent="0.2"/>
    <row r="160" spans="1:5" ht="19.5" customHeight="1" x14ac:dyDescent="0.2"/>
    <row r="161" ht="19.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19.5" customHeight="1" x14ac:dyDescent="0.2"/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61"/>
  <sheetViews>
    <sheetView topLeftCell="I25" zoomScale="75" zoomScaleNormal="150" workbookViewId="0">
      <selection activeCell="Q56" sqref="Q56"/>
    </sheetView>
  </sheetViews>
  <sheetFormatPr baseColWidth="10" defaultColWidth="10.6640625" defaultRowHeight="15" customHeight="1" x14ac:dyDescent="0.2"/>
  <cols>
    <col min="1" max="1" width="21.33203125" customWidth="1"/>
    <col min="2" max="2" width="18.83203125" customWidth="1"/>
    <col min="3" max="3" width="24.5" customWidth="1"/>
    <col min="5" max="5" width="27.1640625" customWidth="1"/>
    <col min="6" max="6" width="13.83203125" customWidth="1"/>
    <col min="7" max="7" width="26.1640625" customWidth="1"/>
    <col min="8" max="8" width="26.5" customWidth="1"/>
    <col min="9" max="9" width="13.5" customWidth="1"/>
    <col min="10" max="10" width="27.5" customWidth="1"/>
    <col min="11" max="11" width="33.6640625" customWidth="1"/>
    <col min="12" max="12" width="19.83203125" customWidth="1"/>
    <col min="15" max="15" width="27.6640625" customWidth="1"/>
    <col min="16" max="16" width="14.6640625" customWidth="1"/>
    <col min="17" max="17" width="23.6640625" customWidth="1"/>
    <col min="18" max="18" width="12.6640625" customWidth="1"/>
    <col min="19" max="19" width="30" customWidth="1"/>
    <col min="20" max="20" width="33.33203125" customWidth="1"/>
    <col min="21" max="21" width="20" customWidth="1"/>
  </cols>
  <sheetData>
    <row r="1" spans="1:24" ht="19.5" customHeight="1" x14ac:dyDescent="0.2">
      <c r="A1" s="1246" t="s">
        <v>1908</v>
      </c>
      <c r="B1" s="1246"/>
      <c r="C1" s="1246"/>
      <c r="D1" s="87"/>
      <c r="E1" s="1247" t="s">
        <v>1909</v>
      </c>
      <c r="F1" s="1247"/>
      <c r="G1" s="1247"/>
      <c r="H1" s="312"/>
      <c r="I1" s="312"/>
      <c r="J1" s="312"/>
      <c r="K1" s="312"/>
      <c r="L1" s="312"/>
      <c r="M1" s="340"/>
      <c r="N1" s="87"/>
      <c r="O1" s="1226" t="s">
        <v>1910</v>
      </c>
      <c r="P1" s="1226"/>
      <c r="Q1" s="312"/>
      <c r="R1" s="312"/>
      <c r="S1" s="312"/>
      <c r="T1" s="312"/>
      <c r="U1" s="312"/>
      <c r="V1" s="61"/>
      <c r="W1" s="87"/>
      <c r="X1" s="87"/>
    </row>
    <row r="2" spans="1:24" ht="19.5" customHeight="1" x14ac:dyDescent="0.2">
      <c r="A2" s="312"/>
      <c r="B2" s="312"/>
      <c r="C2" s="93"/>
      <c r="D2" s="87"/>
      <c r="E2" s="312"/>
      <c r="F2" s="312"/>
      <c r="G2" s="312"/>
      <c r="H2" s="312"/>
      <c r="I2" s="312"/>
      <c r="J2" s="312"/>
      <c r="K2" s="312"/>
      <c r="L2" s="312"/>
      <c r="M2" s="340"/>
      <c r="N2" s="87"/>
      <c r="O2" s="312"/>
      <c r="P2" s="312"/>
      <c r="Q2" s="312"/>
      <c r="R2" s="312"/>
      <c r="S2" s="312"/>
      <c r="T2" s="312"/>
      <c r="U2" s="312"/>
      <c r="V2" s="61"/>
      <c r="W2" s="87"/>
      <c r="X2" s="87"/>
    </row>
    <row r="3" spans="1:24" ht="19.5" customHeight="1" x14ac:dyDescent="0.2">
      <c r="A3" s="315" t="s">
        <v>1302</v>
      </c>
      <c r="B3" s="312"/>
      <c r="C3" s="93"/>
      <c r="D3" s="87"/>
      <c r="E3" s="87"/>
      <c r="F3" s="87"/>
      <c r="G3" s="87"/>
      <c r="H3" s="87"/>
      <c r="I3" s="87"/>
      <c r="J3" s="87"/>
      <c r="K3" s="87"/>
      <c r="L3" s="87"/>
      <c r="M3" s="340"/>
      <c r="N3" s="87"/>
      <c r="O3" s="87"/>
      <c r="P3" s="87"/>
      <c r="Q3" s="87"/>
      <c r="R3" s="87"/>
      <c r="S3" s="87"/>
      <c r="T3" s="87"/>
      <c r="U3" s="87"/>
      <c r="V3" s="61"/>
      <c r="W3" s="87"/>
      <c r="X3" s="87"/>
    </row>
    <row r="4" spans="1:24" ht="19.5" customHeight="1" x14ac:dyDescent="0.2">
      <c r="A4" s="312"/>
      <c r="B4" s="312"/>
      <c r="C4" s="93"/>
      <c r="D4" s="87"/>
      <c r="E4" s="87"/>
      <c r="F4" s="87"/>
      <c r="G4" s="87"/>
      <c r="H4" s="87"/>
      <c r="I4" s="87"/>
      <c r="J4" s="87"/>
      <c r="K4" s="87"/>
      <c r="L4" s="87"/>
      <c r="M4" s="340"/>
      <c r="N4" s="87"/>
      <c r="O4" s="87"/>
      <c r="P4" s="87"/>
      <c r="Q4" s="87"/>
      <c r="R4" s="87"/>
      <c r="S4" s="87"/>
      <c r="T4" s="87"/>
      <c r="U4" s="87"/>
      <c r="V4" s="61"/>
      <c r="W4" s="87"/>
      <c r="X4" s="87"/>
    </row>
    <row r="5" spans="1:24" ht="19.5" customHeight="1" x14ac:dyDescent="0.2">
      <c r="A5" s="315" t="s">
        <v>1410</v>
      </c>
      <c r="B5" s="312"/>
      <c r="C5" s="93"/>
      <c r="D5" s="87"/>
      <c r="E5" s="419" t="s">
        <v>1410</v>
      </c>
      <c r="F5" s="87"/>
      <c r="G5" s="87"/>
      <c r="H5" s="87"/>
      <c r="I5" s="87"/>
      <c r="J5" s="87"/>
      <c r="K5" s="87"/>
      <c r="L5" s="87"/>
      <c r="M5" s="340"/>
      <c r="N5" s="87"/>
      <c r="O5" s="419" t="s">
        <v>1401</v>
      </c>
      <c r="P5" s="87"/>
      <c r="Q5" s="87"/>
      <c r="R5" s="87"/>
      <c r="S5" s="87"/>
      <c r="T5" s="87"/>
      <c r="U5" s="87"/>
      <c r="V5" s="61"/>
      <c r="W5" s="87"/>
      <c r="X5" s="87"/>
    </row>
    <row r="6" spans="1:24" ht="19.5" customHeight="1" x14ac:dyDescent="0.2">
      <c r="A6" s="87"/>
      <c r="B6" s="87"/>
      <c r="C6" s="93"/>
      <c r="D6" s="87"/>
      <c r="E6" s="87"/>
      <c r="F6" s="87"/>
      <c r="G6" s="87"/>
      <c r="H6" s="87"/>
      <c r="I6" s="87"/>
      <c r="J6" s="87"/>
      <c r="K6" s="87"/>
      <c r="L6" s="87"/>
      <c r="M6" s="340"/>
      <c r="N6" s="87"/>
      <c r="O6" s="87"/>
      <c r="P6" s="87"/>
      <c r="Q6" s="87"/>
      <c r="R6" s="87"/>
      <c r="S6" s="87"/>
      <c r="T6" s="87"/>
      <c r="U6" s="87"/>
      <c r="V6" s="61"/>
      <c r="W6" s="87"/>
      <c r="X6" s="87"/>
    </row>
    <row r="7" spans="1:24" ht="19.5" customHeight="1" x14ac:dyDescent="0.2">
      <c r="A7" s="844" t="s">
        <v>1311</v>
      </c>
      <c r="B7" s="879" t="s">
        <v>1911</v>
      </c>
      <c r="C7" s="93"/>
      <c r="D7" s="87"/>
      <c r="E7" s="325" t="s">
        <v>1311</v>
      </c>
      <c r="F7" s="880" t="s">
        <v>1447</v>
      </c>
      <c r="G7" s="686" t="s">
        <v>1448</v>
      </c>
      <c r="H7" s="686" t="s">
        <v>1449</v>
      </c>
      <c r="I7" s="686" t="s">
        <v>1450</v>
      </c>
      <c r="J7" s="686" t="s">
        <v>1451</v>
      </c>
      <c r="K7" s="686" t="s">
        <v>1452</v>
      </c>
      <c r="L7" s="881" t="s">
        <v>1355</v>
      </c>
      <c r="M7" s="340"/>
      <c r="N7" s="87"/>
      <c r="O7" s="325" t="s">
        <v>1311</v>
      </c>
      <c r="P7" s="616" t="s">
        <v>1447</v>
      </c>
      <c r="Q7" s="686" t="s">
        <v>1448</v>
      </c>
      <c r="R7" s="686" t="s">
        <v>1450</v>
      </c>
      <c r="S7" s="686" t="s">
        <v>1451</v>
      </c>
      <c r="T7" s="686" t="s">
        <v>1452</v>
      </c>
      <c r="U7" s="881" t="s">
        <v>1355</v>
      </c>
      <c r="V7" s="61"/>
      <c r="W7" s="87"/>
      <c r="X7" s="87"/>
    </row>
    <row r="8" spans="1:24" ht="19.5" customHeight="1" x14ac:dyDescent="0.2">
      <c r="A8" s="671" t="s">
        <v>1313</v>
      </c>
      <c r="B8" s="389">
        <v>5262</v>
      </c>
      <c r="C8" s="93"/>
      <c r="D8" s="87"/>
      <c r="E8" s="327" t="s">
        <v>1453</v>
      </c>
      <c r="F8" s="692">
        <v>1</v>
      </c>
      <c r="G8" s="517">
        <v>36186</v>
      </c>
      <c r="H8" s="517">
        <v>34576.75</v>
      </c>
      <c r="I8" s="517">
        <v>463</v>
      </c>
      <c r="J8" s="517">
        <v>74.680000000000007</v>
      </c>
      <c r="K8" s="517">
        <v>153.54</v>
      </c>
      <c r="L8" s="628">
        <v>100</v>
      </c>
      <c r="M8" s="340"/>
      <c r="N8" s="87"/>
      <c r="O8" s="327" t="s">
        <v>1453</v>
      </c>
      <c r="P8" s="627">
        <v>1</v>
      </c>
      <c r="Q8" s="517">
        <v>478717</v>
      </c>
      <c r="R8" s="517">
        <v>170</v>
      </c>
      <c r="S8" s="517">
        <v>2815.98</v>
      </c>
      <c r="T8" s="517">
        <v>1264.48</v>
      </c>
      <c r="U8" s="628">
        <v>100</v>
      </c>
      <c r="V8" s="61"/>
      <c r="W8" s="87"/>
      <c r="X8" s="87"/>
    </row>
    <row r="9" spans="1:24" ht="19.5" customHeight="1" x14ac:dyDescent="0.2">
      <c r="A9" s="671" t="s">
        <v>1314</v>
      </c>
      <c r="B9" s="389">
        <v>4237</v>
      </c>
      <c r="C9" s="93"/>
      <c r="D9" s="87"/>
      <c r="E9" s="327"/>
      <c r="F9" s="692">
        <v>1</v>
      </c>
      <c r="G9" s="517">
        <v>95105</v>
      </c>
      <c r="H9" s="517">
        <v>93495.75</v>
      </c>
      <c r="I9" s="517">
        <v>501</v>
      </c>
      <c r="J9" s="517">
        <v>186.62</v>
      </c>
      <c r="K9" s="514"/>
      <c r="L9" s="618"/>
      <c r="M9" s="340"/>
      <c r="N9" s="87"/>
      <c r="O9" s="327"/>
      <c r="P9" s="627">
        <v>1</v>
      </c>
      <c r="Q9" s="517">
        <v>221211</v>
      </c>
      <c r="R9" s="517">
        <v>177</v>
      </c>
      <c r="S9" s="517">
        <v>1249.78</v>
      </c>
      <c r="T9" s="514"/>
      <c r="U9" s="618"/>
      <c r="V9" s="61"/>
      <c r="W9" s="87"/>
      <c r="X9" s="87"/>
    </row>
    <row r="10" spans="1:24" ht="19.5" customHeight="1" x14ac:dyDescent="0.2">
      <c r="A10" s="671" t="s">
        <v>1315</v>
      </c>
      <c r="B10" s="389">
        <v>7206</v>
      </c>
      <c r="C10" s="93"/>
      <c r="D10" s="87"/>
      <c r="E10" s="327"/>
      <c r="F10" s="692">
        <v>1</v>
      </c>
      <c r="G10" s="517">
        <v>67148</v>
      </c>
      <c r="H10" s="517">
        <v>65538.75</v>
      </c>
      <c r="I10" s="517">
        <v>455</v>
      </c>
      <c r="J10" s="517">
        <v>144.04</v>
      </c>
      <c r="K10" s="514"/>
      <c r="L10" s="618"/>
      <c r="M10" s="340"/>
      <c r="N10" s="87"/>
      <c r="O10" s="327"/>
      <c r="P10" s="627">
        <v>1</v>
      </c>
      <c r="Q10" s="517">
        <v>202903</v>
      </c>
      <c r="R10" s="517">
        <v>188</v>
      </c>
      <c r="S10" s="517">
        <v>1079.27</v>
      </c>
      <c r="T10" s="517"/>
      <c r="U10" s="618"/>
      <c r="V10" s="61"/>
      <c r="W10" s="87"/>
      <c r="X10" s="87"/>
    </row>
    <row r="11" spans="1:24" ht="19.5" customHeight="1" x14ac:dyDescent="0.2">
      <c r="A11" s="671" t="s">
        <v>1316</v>
      </c>
      <c r="B11" s="389">
        <v>3272</v>
      </c>
      <c r="C11" s="93"/>
      <c r="D11" s="87"/>
      <c r="E11" s="327"/>
      <c r="F11" s="692">
        <v>1</v>
      </c>
      <c r="G11" s="517">
        <v>86811</v>
      </c>
      <c r="H11" s="517">
        <v>85201.75</v>
      </c>
      <c r="I11" s="517">
        <v>548</v>
      </c>
      <c r="J11" s="517">
        <v>155.47999999999999</v>
      </c>
      <c r="K11" s="514"/>
      <c r="L11" s="618"/>
      <c r="M11" s="340"/>
      <c r="N11" s="87"/>
      <c r="O11" s="327"/>
      <c r="P11" s="627">
        <v>2</v>
      </c>
      <c r="Q11" s="517">
        <v>175300</v>
      </c>
      <c r="R11" s="517">
        <v>175</v>
      </c>
      <c r="S11" s="517">
        <v>1001.71</v>
      </c>
      <c r="T11" s="514"/>
      <c r="U11" s="618"/>
      <c r="V11" s="61"/>
      <c r="W11" s="87"/>
      <c r="X11" s="87"/>
    </row>
    <row r="12" spans="1:24" ht="19.5" customHeight="1" x14ac:dyDescent="0.2">
      <c r="A12" s="669" t="s">
        <v>1317</v>
      </c>
      <c r="B12" s="429">
        <v>7742</v>
      </c>
      <c r="C12" s="93"/>
      <c r="D12" s="87"/>
      <c r="E12" s="327"/>
      <c r="F12" s="692">
        <v>2</v>
      </c>
      <c r="G12" s="517">
        <v>70530</v>
      </c>
      <c r="H12" s="517">
        <v>68920.75</v>
      </c>
      <c r="I12" s="517">
        <v>616</v>
      </c>
      <c r="J12" s="517">
        <v>111.88</v>
      </c>
      <c r="K12" s="514"/>
      <c r="L12" s="618"/>
      <c r="M12" s="340"/>
      <c r="N12" s="87"/>
      <c r="O12" s="327"/>
      <c r="P12" s="627">
        <v>2</v>
      </c>
      <c r="Q12" s="517">
        <v>184580</v>
      </c>
      <c r="R12" s="517">
        <v>163</v>
      </c>
      <c r="S12" s="517">
        <v>1132.3900000000001</v>
      </c>
      <c r="T12" s="514"/>
      <c r="U12" s="618"/>
      <c r="V12" s="61"/>
      <c r="W12" s="87"/>
      <c r="X12" s="87"/>
    </row>
    <row r="13" spans="1:24" ht="19.5" customHeight="1" x14ac:dyDescent="0.2">
      <c r="A13" s="671" t="s">
        <v>1319</v>
      </c>
      <c r="B13" s="389">
        <v>6302</v>
      </c>
      <c r="C13" s="93"/>
      <c r="D13" s="87"/>
      <c r="E13" s="327"/>
      <c r="F13" s="692">
        <v>2</v>
      </c>
      <c r="G13" s="517">
        <v>69624</v>
      </c>
      <c r="H13" s="517">
        <v>68014.75</v>
      </c>
      <c r="I13" s="517">
        <v>505</v>
      </c>
      <c r="J13" s="517">
        <v>134.68</v>
      </c>
      <c r="K13" s="514"/>
      <c r="L13" s="618"/>
      <c r="M13" s="340"/>
      <c r="N13" s="87"/>
      <c r="O13" s="327"/>
      <c r="P13" s="627">
        <v>2</v>
      </c>
      <c r="Q13" s="517">
        <v>168704</v>
      </c>
      <c r="R13" s="517">
        <v>179</v>
      </c>
      <c r="S13" s="517">
        <v>942.48</v>
      </c>
      <c r="T13" s="514"/>
      <c r="U13" s="618"/>
      <c r="V13" s="61"/>
      <c r="W13" s="87"/>
      <c r="X13" s="87"/>
    </row>
    <row r="14" spans="1:24" ht="19.5" customHeight="1" x14ac:dyDescent="0.2">
      <c r="A14" s="671" t="s">
        <v>1321</v>
      </c>
      <c r="B14" s="389">
        <v>10239</v>
      </c>
      <c r="C14" s="93"/>
      <c r="D14" s="87"/>
      <c r="E14" s="327"/>
      <c r="F14" s="692">
        <v>2</v>
      </c>
      <c r="G14" s="517">
        <v>210389</v>
      </c>
      <c r="H14" s="517">
        <v>208779.75</v>
      </c>
      <c r="I14" s="517">
        <v>570</v>
      </c>
      <c r="J14" s="517">
        <v>366.28</v>
      </c>
      <c r="K14" s="514"/>
      <c r="L14" s="618"/>
      <c r="M14" s="340"/>
      <c r="N14" s="87"/>
      <c r="O14" s="327"/>
      <c r="P14" s="627">
        <v>3</v>
      </c>
      <c r="Q14" s="517">
        <v>135730</v>
      </c>
      <c r="R14" s="517">
        <v>179</v>
      </c>
      <c r="S14" s="517">
        <v>758.27</v>
      </c>
      <c r="T14" s="514"/>
      <c r="U14" s="618"/>
      <c r="V14" s="61"/>
      <c r="W14" s="87"/>
      <c r="X14" s="87"/>
    </row>
    <row r="15" spans="1:24" ht="19.5" customHeight="1" x14ac:dyDescent="0.2">
      <c r="A15" s="847" t="s">
        <v>1323</v>
      </c>
      <c r="B15" s="550">
        <v>4472</v>
      </c>
      <c r="C15" s="93"/>
      <c r="D15" s="87"/>
      <c r="E15" s="327"/>
      <c r="F15" s="692">
        <v>2</v>
      </c>
      <c r="G15" s="517">
        <v>117096</v>
      </c>
      <c r="H15" s="517">
        <v>115486.75</v>
      </c>
      <c r="I15" s="517">
        <v>707</v>
      </c>
      <c r="J15" s="517">
        <v>163.35</v>
      </c>
      <c r="K15" s="514"/>
      <c r="L15" s="618"/>
      <c r="M15" s="340"/>
      <c r="N15" s="87"/>
      <c r="O15" s="327"/>
      <c r="P15" s="627">
        <v>3</v>
      </c>
      <c r="Q15" s="517">
        <v>175886</v>
      </c>
      <c r="R15" s="517">
        <v>169</v>
      </c>
      <c r="S15" s="517">
        <v>1040.75</v>
      </c>
      <c r="T15" s="514"/>
      <c r="U15" s="618"/>
      <c r="V15" s="61"/>
      <c r="W15" s="87"/>
      <c r="X15" s="87"/>
    </row>
    <row r="16" spans="1:24" ht="19.5" customHeight="1" x14ac:dyDescent="0.2">
      <c r="A16" s="671" t="s">
        <v>1912</v>
      </c>
      <c r="B16" s="389">
        <v>4365</v>
      </c>
      <c r="C16" s="93"/>
      <c r="D16" s="87"/>
      <c r="E16" s="327"/>
      <c r="F16" s="692">
        <v>3</v>
      </c>
      <c r="G16" s="517">
        <v>63467</v>
      </c>
      <c r="H16" s="517">
        <v>61857.75</v>
      </c>
      <c r="I16" s="517">
        <v>567</v>
      </c>
      <c r="J16" s="517">
        <v>109.1</v>
      </c>
      <c r="K16" s="514"/>
      <c r="L16" s="618"/>
      <c r="M16" s="340"/>
      <c r="N16" s="87"/>
      <c r="O16" s="327"/>
      <c r="P16" s="627">
        <v>3</v>
      </c>
      <c r="Q16" s="517">
        <v>199879</v>
      </c>
      <c r="R16" s="517">
        <v>147</v>
      </c>
      <c r="S16" s="517">
        <v>1359.72</v>
      </c>
      <c r="T16" s="514"/>
      <c r="U16" s="618"/>
      <c r="V16" s="61"/>
      <c r="W16" s="87"/>
      <c r="X16" s="87"/>
    </row>
    <row r="17" spans="1:24" ht="19.5" customHeight="1" x14ac:dyDescent="0.2">
      <c r="A17" s="671" t="s">
        <v>1913</v>
      </c>
      <c r="B17" s="389">
        <v>3548</v>
      </c>
      <c r="C17" s="93"/>
      <c r="D17" s="87"/>
      <c r="E17" s="327"/>
      <c r="F17" s="692">
        <v>3</v>
      </c>
      <c r="G17" s="517">
        <v>78519</v>
      </c>
      <c r="H17" s="517">
        <v>76909.75</v>
      </c>
      <c r="I17" s="517">
        <v>491</v>
      </c>
      <c r="J17" s="517">
        <v>156.63999999999999</v>
      </c>
      <c r="K17" s="514"/>
      <c r="L17" s="618"/>
      <c r="M17" s="340"/>
      <c r="N17" s="87"/>
      <c r="O17" s="424" t="s">
        <v>1454</v>
      </c>
      <c r="P17" s="882">
        <v>1</v>
      </c>
      <c r="Q17" s="548">
        <v>1066405</v>
      </c>
      <c r="R17" s="548">
        <v>172</v>
      </c>
      <c r="S17" s="548">
        <v>6200.03</v>
      </c>
      <c r="T17" s="548">
        <v>6265.24</v>
      </c>
      <c r="U17" s="653">
        <v>495.48</v>
      </c>
      <c r="V17" s="61"/>
      <c r="W17" s="87"/>
      <c r="X17" s="87"/>
    </row>
    <row r="18" spans="1:24" ht="19.5" customHeight="1" x14ac:dyDescent="0.2">
      <c r="A18" s="671" t="s">
        <v>1914</v>
      </c>
      <c r="B18" s="389">
        <v>4132</v>
      </c>
      <c r="C18" s="93"/>
      <c r="D18" s="87"/>
      <c r="E18" s="327"/>
      <c r="F18" s="692">
        <v>3</v>
      </c>
      <c r="G18" s="517">
        <v>77623</v>
      </c>
      <c r="H18" s="517">
        <v>76013.75</v>
      </c>
      <c r="I18" s="517">
        <v>573</v>
      </c>
      <c r="J18" s="517">
        <v>132.66</v>
      </c>
      <c r="K18" s="514"/>
      <c r="L18" s="618"/>
      <c r="M18" s="340"/>
      <c r="N18" s="87"/>
      <c r="O18" s="327"/>
      <c r="P18" s="627">
        <v>1</v>
      </c>
      <c r="Q18" s="517">
        <v>1060718</v>
      </c>
      <c r="R18" s="517">
        <v>143</v>
      </c>
      <c r="S18" s="517">
        <v>7417.61</v>
      </c>
      <c r="T18" s="514"/>
      <c r="U18" s="618"/>
      <c r="V18" s="61"/>
      <c r="W18" s="87"/>
      <c r="X18" s="87"/>
    </row>
    <row r="19" spans="1:24" ht="19.5" customHeight="1" x14ac:dyDescent="0.2">
      <c r="A19" s="671" t="s">
        <v>1915</v>
      </c>
      <c r="B19" s="389">
        <v>2416</v>
      </c>
      <c r="C19" s="93"/>
      <c r="D19" s="87"/>
      <c r="E19" s="327"/>
      <c r="F19" s="692">
        <v>3</v>
      </c>
      <c r="G19" s="517">
        <v>64064</v>
      </c>
      <c r="H19" s="517">
        <v>62454.75</v>
      </c>
      <c r="I19" s="517">
        <v>583</v>
      </c>
      <c r="J19" s="517">
        <v>107.13</v>
      </c>
      <c r="K19" s="514"/>
      <c r="L19" s="618"/>
      <c r="M19" s="340"/>
      <c r="N19" s="87"/>
      <c r="O19" s="327"/>
      <c r="P19" s="627">
        <v>1</v>
      </c>
      <c r="Q19" s="517">
        <v>1554072</v>
      </c>
      <c r="R19" s="517">
        <v>184</v>
      </c>
      <c r="S19" s="517">
        <v>8446.0400000000009</v>
      </c>
      <c r="T19" s="517"/>
      <c r="U19" s="618"/>
      <c r="V19" s="61"/>
      <c r="W19" s="87"/>
      <c r="X19" s="87"/>
    </row>
    <row r="20" spans="1:24" ht="19.5" customHeight="1" x14ac:dyDescent="0.2">
      <c r="A20" s="883" t="s">
        <v>1456</v>
      </c>
      <c r="B20" s="884">
        <v>3537</v>
      </c>
      <c r="C20" s="93"/>
      <c r="D20" s="87"/>
      <c r="E20" s="424" t="s">
        <v>1454</v>
      </c>
      <c r="F20" s="846">
        <v>1</v>
      </c>
      <c r="G20" s="548">
        <v>92971</v>
      </c>
      <c r="H20" s="548">
        <v>91361.75</v>
      </c>
      <c r="I20" s="548">
        <v>648</v>
      </c>
      <c r="J20" s="548">
        <v>140.99</v>
      </c>
      <c r="K20" s="548">
        <v>174.55</v>
      </c>
      <c r="L20" s="653">
        <v>113.68</v>
      </c>
      <c r="M20" s="340"/>
      <c r="N20" s="87"/>
      <c r="O20" s="327"/>
      <c r="P20" s="627">
        <v>2</v>
      </c>
      <c r="Q20" s="517">
        <v>1109450</v>
      </c>
      <c r="R20" s="517">
        <v>181</v>
      </c>
      <c r="S20" s="517">
        <v>6129.56</v>
      </c>
      <c r="T20" s="514"/>
      <c r="U20" s="618"/>
      <c r="V20" s="61"/>
      <c r="W20" s="87"/>
      <c r="X20" s="87"/>
    </row>
    <row r="21" spans="1:24" ht="19.5" customHeight="1" x14ac:dyDescent="0.2">
      <c r="A21" s="673" t="s">
        <v>1458</v>
      </c>
      <c r="B21" s="396">
        <v>123</v>
      </c>
      <c r="C21" s="93"/>
      <c r="D21" s="87"/>
      <c r="E21" s="327"/>
      <c r="F21" s="692">
        <v>1</v>
      </c>
      <c r="G21" s="517">
        <v>195980</v>
      </c>
      <c r="H21" s="517">
        <v>194370.75</v>
      </c>
      <c r="I21" s="517">
        <v>883</v>
      </c>
      <c r="J21" s="517">
        <v>220.13</v>
      </c>
      <c r="K21" s="514"/>
      <c r="L21" s="618"/>
      <c r="M21" s="340"/>
      <c r="N21" s="87"/>
      <c r="O21" s="327"/>
      <c r="P21" s="627">
        <v>2</v>
      </c>
      <c r="Q21" s="517">
        <v>875782</v>
      </c>
      <c r="R21" s="517">
        <v>177</v>
      </c>
      <c r="S21" s="517">
        <v>4947.92</v>
      </c>
      <c r="T21" s="514"/>
      <c r="U21" s="618"/>
      <c r="V21" s="61"/>
      <c r="W21" s="87"/>
      <c r="X21" s="87"/>
    </row>
    <row r="22" spans="1:24" ht="19.5" customHeight="1" x14ac:dyDescent="0.2">
      <c r="A22" s="312"/>
      <c r="B22" s="312"/>
      <c r="C22" s="93"/>
      <c r="D22" s="87"/>
      <c r="E22" s="327"/>
      <c r="F22" s="692">
        <v>1</v>
      </c>
      <c r="G22" s="517">
        <v>168201</v>
      </c>
      <c r="H22" s="517">
        <v>166591.75</v>
      </c>
      <c r="I22" s="517">
        <v>776</v>
      </c>
      <c r="J22" s="517">
        <v>214.68</v>
      </c>
      <c r="K22" s="514"/>
      <c r="L22" s="618"/>
      <c r="M22" s="340"/>
      <c r="N22" s="87"/>
      <c r="O22" s="327"/>
      <c r="P22" s="627">
        <v>2</v>
      </c>
      <c r="Q22" s="517">
        <v>792601</v>
      </c>
      <c r="R22" s="517">
        <v>157</v>
      </c>
      <c r="S22" s="517">
        <v>5048.41</v>
      </c>
      <c r="T22" s="514"/>
      <c r="U22" s="618"/>
      <c r="V22" s="61"/>
      <c r="W22" s="87"/>
      <c r="X22" s="87"/>
    </row>
    <row r="23" spans="1:24" ht="19.5" customHeight="1" x14ac:dyDescent="0.2">
      <c r="A23" s="315" t="s">
        <v>1349</v>
      </c>
      <c r="B23" s="312"/>
      <c r="C23" s="93"/>
      <c r="D23" s="87"/>
      <c r="E23" s="327"/>
      <c r="F23" s="692">
        <v>1</v>
      </c>
      <c r="G23" s="517">
        <v>332007</v>
      </c>
      <c r="H23" s="517">
        <v>330397.75</v>
      </c>
      <c r="I23" s="517">
        <v>949</v>
      </c>
      <c r="J23" s="517">
        <v>348.15</v>
      </c>
      <c r="K23" s="514"/>
      <c r="L23" s="618"/>
      <c r="M23" s="340"/>
      <c r="N23" s="87"/>
      <c r="O23" s="327"/>
      <c r="P23" s="627">
        <v>3</v>
      </c>
      <c r="Q23" s="517">
        <v>1128867</v>
      </c>
      <c r="R23" s="517">
        <v>170</v>
      </c>
      <c r="S23" s="517">
        <v>6640.39</v>
      </c>
      <c r="T23" s="514"/>
      <c r="U23" s="618"/>
      <c r="V23" s="61"/>
      <c r="W23" s="87"/>
      <c r="X23" s="87"/>
    </row>
    <row r="24" spans="1:24" ht="19.5" customHeight="1" x14ac:dyDescent="0.2">
      <c r="A24" s="312"/>
      <c r="B24" s="312"/>
      <c r="C24" s="93"/>
      <c r="D24" s="87"/>
      <c r="E24" s="327"/>
      <c r="F24" s="692">
        <v>2</v>
      </c>
      <c r="G24" s="517">
        <v>199030</v>
      </c>
      <c r="H24" s="517">
        <v>197420.75</v>
      </c>
      <c r="I24" s="517">
        <v>1044</v>
      </c>
      <c r="J24" s="517">
        <v>189.1</v>
      </c>
      <c r="K24" s="514"/>
      <c r="L24" s="618"/>
      <c r="M24" s="340"/>
      <c r="N24" s="87"/>
      <c r="O24" s="327"/>
      <c r="P24" s="627">
        <v>3</v>
      </c>
      <c r="Q24" s="517">
        <v>1045386</v>
      </c>
      <c r="R24" s="517">
        <v>188</v>
      </c>
      <c r="S24" s="517">
        <v>5560.56</v>
      </c>
      <c r="T24" s="514"/>
      <c r="U24" s="618"/>
      <c r="V24" s="61"/>
      <c r="W24" s="87"/>
      <c r="X24" s="87"/>
    </row>
    <row r="25" spans="1:24" ht="19.5" customHeight="1" x14ac:dyDescent="0.2">
      <c r="A25" s="315" t="s">
        <v>1410</v>
      </c>
      <c r="B25" s="312"/>
      <c r="C25" s="93"/>
      <c r="D25" s="87"/>
      <c r="E25" s="327"/>
      <c r="F25" s="692">
        <v>2</v>
      </c>
      <c r="G25" s="517">
        <v>251536</v>
      </c>
      <c r="H25" s="517">
        <v>249926.75</v>
      </c>
      <c r="I25" s="517">
        <v>1014</v>
      </c>
      <c r="J25" s="517">
        <v>246.48</v>
      </c>
      <c r="K25" s="514"/>
      <c r="L25" s="618"/>
      <c r="M25" s="340"/>
      <c r="N25" s="87"/>
      <c r="O25" s="425"/>
      <c r="P25" s="885">
        <v>3</v>
      </c>
      <c r="Q25" s="544">
        <v>1031420</v>
      </c>
      <c r="R25" s="544">
        <v>172</v>
      </c>
      <c r="S25" s="544">
        <v>5996.63</v>
      </c>
      <c r="T25" s="526"/>
      <c r="U25" s="639"/>
      <c r="V25" s="61"/>
      <c r="W25" s="87"/>
      <c r="X25" s="87"/>
    </row>
    <row r="26" spans="1:24" ht="19.5" customHeight="1" x14ac:dyDescent="0.2">
      <c r="A26" s="87"/>
      <c r="B26" s="87"/>
      <c r="C26" s="93"/>
      <c r="D26" s="87"/>
      <c r="E26" s="327"/>
      <c r="F26" s="692">
        <v>2</v>
      </c>
      <c r="G26" s="517">
        <v>71584</v>
      </c>
      <c r="H26" s="517">
        <v>69974.75</v>
      </c>
      <c r="I26" s="517">
        <v>564</v>
      </c>
      <c r="J26" s="517">
        <v>124.07</v>
      </c>
      <c r="K26" s="514"/>
      <c r="L26" s="618"/>
      <c r="M26" s="340"/>
      <c r="N26" s="87"/>
      <c r="O26" s="327" t="s">
        <v>1455</v>
      </c>
      <c r="P26" s="627">
        <v>1</v>
      </c>
      <c r="Q26" s="517">
        <v>980473</v>
      </c>
      <c r="R26" s="517">
        <v>193</v>
      </c>
      <c r="S26" s="517">
        <v>5080.17</v>
      </c>
      <c r="T26" s="517">
        <v>4719.4399999999996</v>
      </c>
      <c r="U26" s="628">
        <v>373.23</v>
      </c>
      <c r="V26" s="61"/>
      <c r="W26" s="87"/>
      <c r="X26" s="87"/>
    </row>
    <row r="27" spans="1:24" ht="19.5" customHeight="1" x14ac:dyDescent="0.2">
      <c r="A27" s="844" t="s">
        <v>1311</v>
      </c>
      <c r="B27" s="879" t="s">
        <v>1911</v>
      </c>
      <c r="C27" s="93"/>
      <c r="D27" s="87"/>
      <c r="E27" s="327"/>
      <c r="F27" s="692">
        <v>2</v>
      </c>
      <c r="G27" s="517">
        <v>29499</v>
      </c>
      <c r="H27" s="517">
        <v>27889.75</v>
      </c>
      <c r="I27" s="517">
        <v>318</v>
      </c>
      <c r="J27" s="517">
        <v>87.7</v>
      </c>
      <c r="K27" s="514"/>
      <c r="L27" s="618"/>
      <c r="M27" s="340"/>
      <c r="N27" s="87"/>
      <c r="O27" s="327"/>
      <c r="P27" s="627">
        <v>1</v>
      </c>
      <c r="Q27" s="517">
        <v>1214239</v>
      </c>
      <c r="R27" s="517">
        <v>189</v>
      </c>
      <c r="S27" s="517">
        <v>6424.54</v>
      </c>
      <c r="T27" s="514"/>
      <c r="U27" s="618"/>
      <c r="V27" s="61"/>
      <c r="W27" s="87"/>
      <c r="X27" s="87"/>
    </row>
    <row r="28" spans="1:24" ht="19.5" customHeight="1" x14ac:dyDescent="0.2">
      <c r="A28" s="671" t="s">
        <v>1313</v>
      </c>
      <c r="B28" s="389">
        <v>5139</v>
      </c>
      <c r="C28" s="93"/>
      <c r="D28" s="87"/>
      <c r="E28" s="327"/>
      <c r="F28" s="692">
        <v>3</v>
      </c>
      <c r="G28" s="517">
        <v>70905</v>
      </c>
      <c r="H28" s="517">
        <v>69295.75</v>
      </c>
      <c r="I28" s="517">
        <v>569</v>
      </c>
      <c r="J28" s="517">
        <v>121.79</v>
      </c>
      <c r="K28" s="514"/>
      <c r="L28" s="618"/>
      <c r="M28" s="340"/>
      <c r="N28" s="87"/>
      <c r="O28" s="327"/>
      <c r="P28" s="627">
        <v>1</v>
      </c>
      <c r="Q28" s="517">
        <v>926558</v>
      </c>
      <c r="R28" s="517">
        <v>207</v>
      </c>
      <c r="S28" s="517">
        <v>4476.13</v>
      </c>
      <c r="T28" s="517"/>
      <c r="U28" s="618"/>
      <c r="V28" s="61"/>
      <c r="W28" s="87"/>
      <c r="X28" s="87"/>
    </row>
    <row r="29" spans="1:24" ht="19.5" customHeight="1" x14ac:dyDescent="0.2">
      <c r="A29" s="671" t="s">
        <v>1314</v>
      </c>
      <c r="B29" s="389">
        <v>4114</v>
      </c>
      <c r="C29" s="93"/>
      <c r="D29" s="87"/>
      <c r="E29" s="327"/>
      <c r="F29" s="692">
        <v>3</v>
      </c>
      <c r="G29" s="517">
        <v>62070</v>
      </c>
      <c r="H29" s="517">
        <v>60460.75</v>
      </c>
      <c r="I29" s="517">
        <v>434</v>
      </c>
      <c r="J29" s="517">
        <v>139.31</v>
      </c>
      <c r="K29" s="514"/>
      <c r="L29" s="618"/>
      <c r="M29" s="340"/>
      <c r="N29" s="87"/>
      <c r="O29" s="327"/>
      <c r="P29" s="627">
        <v>2</v>
      </c>
      <c r="Q29" s="517">
        <v>731500</v>
      </c>
      <c r="R29" s="517">
        <v>190</v>
      </c>
      <c r="S29" s="517">
        <v>3850</v>
      </c>
      <c r="T29" s="514"/>
      <c r="U29" s="618"/>
      <c r="V29" s="61"/>
      <c r="W29" s="87"/>
      <c r="X29" s="87"/>
    </row>
    <row r="30" spans="1:24" ht="19.5" customHeight="1" x14ac:dyDescent="0.2">
      <c r="A30" s="671" t="s">
        <v>1315</v>
      </c>
      <c r="B30" s="389">
        <v>7083</v>
      </c>
      <c r="C30" s="93"/>
      <c r="D30" s="87"/>
      <c r="E30" s="327"/>
      <c r="F30" s="692">
        <v>3</v>
      </c>
      <c r="G30" s="517">
        <v>60467</v>
      </c>
      <c r="H30" s="517">
        <v>58857.75</v>
      </c>
      <c r="I30" s="517">
        <v>349</v>
      </c>
      <c r="J30" s="517">
        <v>168.65</v>
      </c>
      <c r="K30" s="514"/>
      <c r="L30" s="618"/>
      <c r="M30" s="340"/>
      <c r="N30" s="87"/>
      <c r="O30" s="327"/>
      <c r="P30" s="627">
        <v>2</v>
      </c>
      <c r="Q30" s="517">
        <v>848563</v>
      </c>
      <c r="R30" s="517">
        <v>183</v>
      </c>
      <c r="S30" s="517">
        <v>4636.96</v>
      </c>
      <c r="T30" s="514"/>
      <c r="U30" s="618"/>
      <c r="V30" s="61"/>
      <c r="W30" s="87"/>
      <c r="X30" s="87"/>
    </row>
    <row r="31" spans="1:24" ht="19.5" customHeight="1" x14ac:dyDescent="0.2">
      <c r="A31" s="671" t="s">
        <v>1316</v>
      </c>
      <c r="B31" s="389">
        <v>3149</v>
      </c>
      <c r="C31" s="93"/>
      <c r="D31" s="87"/>
      <c r="E31" s="425"/>
      <c r="F31" s="848">
        <v>3</v>
      </c>
      <c r="G31" s="544">
        <v>80154</v>
      </c>
      <c r="H31" s="544">
        <v>78544.75</v>
      </c>
      <c r="I31" s="544">
        <v>839</v>
      </c>
      <c r="J31" s="544">
        <v>93.62</v>
      </c>
      <c r="K31" s="526"/>
      <c r="L31" s="639"/>
      <c r="M31" s="340"/>
      <c r="N31" s="87"/>
      <c r="O31" s="327"/>
      <c r="P31" s="627">
        <v>2</v>
      </c>
      <c r="Q31" s="517">
        <v>907735</v>
      </c>
      <c r="R31" s="517">
        <v>179</v>
      </c>
      <c r="S31" s="517">
        <v>5071.1499999999996</v>
      </c>
      <c r="T31" s="514"/>
      <c r="U31" s="618"/>
      <c r="V31" s="61"/>
      <c r="W31" s="87"/>
      <c r="X31" s="87"/>
    </row>
    <row r="32" spans="1:24" ht="19.5" customHeight="1" x14ac:dyDescent="0.2">
      <c r="A32" s="669" t="s">
        <v>1317</v>
      </c>
      <c r="B32" s="429">
        <v>7619</v>
      </c>
      <c r="C32" s="93"/>
      <c r="D32" s="87"/>
      <c r="E32" s="327" t="s">
        <v>1455</v>
      </c>
      <c r="F32" s="692">
        <v>1</v>
      </c>
      <c r="G32" s="517">
        <v>20333</v>
      </c>
      <c r="H32" s="517">
        <v>18723.75</v>
      </c>
      <c r="I32" s="517">
        <v>459</v>
      </c>
      <c r="J32" s="517">
        <v>40.79</v>
      </c>
      <c r="K32" s="517">
        <v>54.59</v>
      </c>
      <c r="L32" s="628">
        <v>35.549999999999997</v>
      </c>
      <c r="M32" s="340"/>
      <c r="N32" s="87"/>
      <c r="O32" s="327"/>
      <c r="P32" s="627">
        <v>3</v>
      </c>
      <c r="Q32" s="517">
        <v>666548</v>
      </c>
      <c r="R32" s="517">
        <v>158</v>
      </c>
      <c r="S32" s="517">
        <v>4218.66</v>
      </c>
      <c r="T32" s="514"/>
      <c r="U32" s="618"/>
      <c r="V32" s="87"/>
      <c r="W32" s="87"/>
      <c r="X32" s="87"/>
    </row>
    <row r="33" spans="1:24" ht="19.5" customHeight="1" x14ac:dyDescent="0.2">
      <c r="A33" s="671" t="s">
        <v>1319</v>
      </c>
      <c r="B33" s="389">
        <v>6179</v>
      </c>
      <c r="C33" s="93"/>
      <c r="D33" s="87"/>
      <c r="E33" s="327"/>
      <c r="F33" s="692">
        <v>1</v>
      </c>
      <c r="G33" s="517">
        <v>56424</v>
      </c>
      <c r="H33" s="517">
        <v>54814.75</v>
      </c>
      <c r="I33" s="517">
        <v>600</v>
      </c>
      <c r="J33" s="517">
        <v>91.36</v>
      </c>
      <c r="K33" s="514"/>
      <c r="L33" s="618"/>
      <c r="M33" s="340"/>
      <c r="N33" s="87"/>
      <c r="O33" s="327"/>
      <c r="P33" s="627">
        <v>3</v>
      </c>
      <c r="Q33" s="517">
        <v>601859</v>
      </c>
      <c r="R33" s="517">
        <v>139</v>
      </c>
      <c r="S33" s="517">
        <v>4329.92</v>
      </c>
      <c r="T33" s="514"/>
      <c r="U33" s="618"/>
      <c r="V33" s="87"/>
      <c r="W33" s="87"/>
      <c r="X33" s="87"/>
    </row>
    <row r="34" spans="1:24" ht="19.5" customHeight="1" x14ac:dyDescent="0.2">
      <c r="A34" s="671" t="s">
        <v>1321</v>
      </c>
      <c r="B34" s="389">
        <v>10116</v>
      </c>
      <c r="C34" s="93"/>
      <c r="D34" s="87"/>
      <c r="E34" s="327"/>
      <c r="F34" s="692">
        <v>1</v>
      </c>
      <c r="G34" s="517">
        <v>60655</v>
      </c>
      <c r="H34" s="517">
        <v>59045.75</v>
      </c>
      <c r="I34" s="517">
        <v>809</v>
      </c>
      <c r="J34" s="517">
        <v>72.989999999999995</v>
      </c>
      <c r="K34" s="514"/>
      <c r="L34" s="618"/>
      <c r="M34" s="340"/>
      <c r="N34" s="87"/>
      <c r="O34" s="331"/>
      <c r="P34" s="645">
        <v>3</v>
      </c>
      <c r="Q34" s="555">
        <v>671277</v>
      </c>
      <c r="R34" s="555">
        <v>153</v>
      </c>
      <c r="S34" s="555">
        <v>4387.43</v>
      </c>
      <c r="T34" s="556"/>
      <c r="U34" s="631"/>
      <c r="V34" s="87"/>
      <c r="W34" s="87"/>
      <c r="X34" s="87"/>
    </row>
    <row r="35" spans="1:24" ht="19.5" customHeight="1" x14ac:dyDescent="0.2">
      <c r="A35" s="847" t="s">
        <v>1323</v>
      </c>
      <c r="B35" s="550">
        <v>4349</v>
      </c>
      <c r="C35" s="93"/>
      <c r="D35" s="87"/>
      <c r="E35" s="327"/>
      <c r="F35" s="692">
        <v>1</v>
      </c>
      <c r="G35" s="517">
        <v>36338</v>
      </c>
      <c r="H35" s="517">
        <v>34728.75</v>
      </c>
      <c r="I35" s="517">
        <v>406</v>
      </c>
      <c r="J35" s="517">
        <v>85.54</v>
      </c>
      <c r="K35" s="514"/>
      <c r="L35" s="618"/>
      <c r="M35" s="340"/>
      <c r="N35" s="87"/>
      <c r="O35" s="312"/>
      <c r="P35" s="312"/>
      <c r="Q35" s="312"/>
      <c r="R35" s="312"/>
      <c r="S35" s="312"/>
      <c r="T35" s="312"/>
      <c r="U35" s="312"/>
      <c r="V35" s="87"/>
      <c r="W35" s="87"/>
      <c r="X35" s="87"/>
    </row>
    <row r="36" spans="1:24" ht="19.5" customHeight="1" x14ac:dyDescent="0.2">
      <c r="A36" s="671" t="s">
        <v>1912</v>
      </c>
      <c r="B36" s="389">
        <v>4242</v>
      </c>
      <c r="C36" s="93"/>
      <c r="D36" s="87"/>
      <c r="E36" s="327"/>
      <c r="F36" s="692">
        <v>2</v>
      </c>
      <c r="G36" s="517">
        <v>17010</v>
      </c>
      <c r="H36" s="517">
        <v>15400.75</v>
      </c>
      <c r="I36" s="517">
        <v>371</v>
      </c>
      <c r="J36" s="517">
        <v>41.51</v>
      </c>
      <c r="K36" s="514"/>
      <c r="L36" s="618"/>
      <c r="M36" s="340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1:24" ht="19.5" customHeight="1" x14ac:dyDescent="0.2">
      <c r="A37" s="671" t="s">
        <v>1913</v>
      </c>
      <c r="B37" s="389">
        <v>3425</v>
      </c>
      <c r="C37" s="93"/>
      <c r="D37" s="87"/>
      <c r="E37" s="327"/>
      <c r="F37" s="692">
        <v>2</v>
      </c>
      <c r="G37" s="517">
        <v>42338</v>
      </c>
      <c r="H37" s="517">
        <v>40728.75</v>
      </c>
      <c r="I37" s="517">
        <v>773</v>
      </c>
      <c r="J37" s="517">
        <v>52.69</v>
      </c>
      <c r="K37" s="514"/>
      <c r="L37" s="618"/>
      <c r="M37" s="340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1:24" ht="19.5" customHeight="1" x14ac:dyDescent="0.2">
      <c r="A38" s="671" t="s">
        <v>1914</v>
      </c>
      <c r="B38" s="389">
        <v>4009</v>
      </c>
      <c r="C38" s="93"/>
      <c r="D38" s="87"/>
      <c r="E38" s="327"/>
      <c r="F38" s="692">
        <v>2</v>
      </c>
      <c r="G38" s="517">
        <v>16649</v>
      </c>
      <c r="H38" s="517">
        <v>15039.75</v>
      </c>
      <c r="I38" s="517">
        <v>526</v>
      </c>
      <c r="J38" s="517">
        <v>28.59</v>
      </c>
      <c r="K38" s="514"/>
      <c r="L38" s="618"/>
      <c r="M38" s="340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1:24" ht="19.5" customHeight="1" x14ac:dyDescent="0.2">
      <c r="A39" s="671" t="s">
        <v>1915</v>
      </c>
      <c r="B39" s="389">
        <v>2293</v>
      </c>
      <c r="C39" s="93"/>
      <c r="D39" s="87"/>
      <c r="E39" s="327"/>
      <c r="F39" s="692">
        <v>2</v>
      </c>
      <c r="G39" s="517">
        <v>24747</v>
      </c>
      <c r="H39" s="517">
        <v>23137.75</v>
      </c>
      <c r="I39" s="517">
        <v>513</v>
      </c>
      <c r="J39" s="517">
        <v>45.1</v>
      </c>
      <c r="K39" s="514"/>
      <c r="L39" s="618"/>
      <c r="M39" s="340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1:24" ht="19.5" customHeight="1" x14ac:dyDescent="0.2">
      <c r="A40" s="883" t="s">
        <v>1456</v>
      </c>
      <c r="B40" s="884">
        <v>3414</v>
      </c>
      <c r="C40" s="93"/>
      <c r="D40" s="87"/>
      <c r="E40" s="327"/>
      <c r="F40" s="692">
        <v>3</v>
      </c>
      <c r="G40" s="517">
        <v>16538</v>
      </c>
      <c r="H40" s="517">
        <v>14928.75</v>
      </c>
      <c r="I40" s="517">
        <v>428</v>
      </c>
      <c r="J40" s="517">
        <v>34.880000000000003</v>
      </c>
      <c r="K40" s="514"/>
      <c r="L40" s="618"/>
      <c r="M40" s="340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1:24" ht="19.5" customHeight="1" x14ac:dyDescent="0.2">
      <c r="A41" s="673" t="s">
        <v>1458</v>
      </c>
      <c r="B41" s="396">
        <v>0</v>
      </c>
      <c r="C41" s="93"/>
      <c r="D41" s="87"/>
      <c r="E41" s="327"/>
      <c r="F41" s="692">
        <v>3</v>
      </c>
      <c r="G41" s="517">
        <v>54475</v>
      </c>
      <c r="H41" s="517">
        <v>52865.75</v>
      </c>
      <c r="I41" s="517">
        <v>729</v>
      </c>
      <c r="J41" s="517">
        <v>72.52</v>
      </c>
      <c r="K41" s="514"/>
      <c r="L41" s="618"/>
      <c r="M41" s="340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1:24" ht="19.5" customHeight="1" x14ac:dyDescent="0.2">
      <c r="A42" s="87"/>
      <c r="B42" s="87"/>
      <c r="C42" s="93"/>
      <c r="D42" s="87"/>
      <c r="E42" s="327"/>
      <c r="F42" s="692">
        <v>3</v>
      </c>
      <c r="G42" s="517">
        <v>19906</v>
      </c>
      <c r="H42" s="517">
        <v>18296.75</v>
      </c>
      <c r="I42" s="517">
        <v>467</v>
      </c>
      <c r="J42" s="517">
        <v>39.18</v>
      </c>
      <c r="K42" s="514"/>
      <c r="L42" s="618"/>
      <c r="M42" s="340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</row>
    <row r="43" spans="1:24" ht="19.5" customHeight="1" x14ac:dyDescent="0.2">
      <c r="A43" s="87"/>
      <c r="B43" s="87"/>
      <c r="C43" s="93"/>
      <c r="D43" s="87"/>
      <c r="E43" s="327"/>
      <c r="F43" s="692">
        <v>3</v>
      </c>
      <c r="G43" s="517">
        <v>31240</v>
      </c>
      <c r="H43" s="517">
        <v>29630.75</v>
      </c>
      <c r="I43" s="517">
        <v>594</v>
      </c>
      <c r="J43" s="517">
        <v>49.88</v>
      </c>
      <c r="K43" s="514"/>
      <c r="L43" s="618"/>
      <c r="M43" s="340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1:24" ht="19.5" customHeight="1" x14ac:dyDescent="0.2">
      <c r="A44" s="87"/>
      <c r="B44" s="87"/>
      <c r="C44" s="93"/>
      <c r="D44" s="87"/>
      <c r="E44" s="424" t="s">
        <v>1456</v>
      </c>
      <c r="F44" s="846">
        <v>1</v>
      </c>
      <c r="G44" s="548">
        <v>18999</v>
      </c>
      <c r="H44" s="548">
        <v>17389.75</v>
      </c>
      <c r="I44" s="548">
        <v>284</v>
      </c>
      <c r="J44" s="548">
        <v>61.23</v>
      </c>
      <c r="K44" s="548">
        <v>108.26</v>
      </c>
      <c r="L44" s="653">
        <v>70.5</v>
      </c>
      <c r="M44" s="340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1:24" ht="19.5" customHeight="1" x14ac:dyDescent="0.2">
      <c r="A45" s="87"/>
      <c r="B45" s="87"/>
      <c r="C45" s="93"/>
      <c r="D45" s="87"/>
      <c r="E45" s="327"/>
      <c r="F45" s="692">
        <v>1</v>
      </c>
      <c r="G45" s="517">
        <v>53092</v>
      </c>
      <c r="H45" s="517">
        <v>51482.75</v>
      </c>
      <c r="I45" s="517">
        <v>423</v>
      </c>
      <c r="J45" s="517">
        <v>121.71</v>
      </c>
      <c r="K45" s="514"/>
      <c r="L45" s="618"/>
      <c r="M45" s="340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1:24" ht="19.5" customHeight="1" x14ac:dyDescent="0.2">
      <c r="A46" s="87"/>
      <c r="B46" s="87"/>
      <c r="C46" s="93"/>
      <c r="D46" s="87"/>
      <c r="E46" s="327"/>
      <c r="F46" s="692">
        <v>1</v>
      </c>
      <c r="G46" s="517">
        <v>65800</v>
      </c>
      <c r="H46" s="517">
        <v>64190.75</v>
      </c>
      <c r="I46" s="517">
        <v>498</v>
      </c>
      <c r="J46" s="517">
        <v>128.9</v>
      </c>
      <c r="K46" s="514"/>
      <c r="L46" s="618"/>
      <c r="M46" s="340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1:24" ht="19.5" customHeight="1" x14ac:dyDescent="0.2">
      <c r="A47" s="87"/>
      <c r="B47" s="87"/>
      <c r="C47" s="93"/>
      <c r="D47" s="87"/>
      <c r="E47" s="425"/>
      <c r="F47" s="848">
        <v>1</v>
      </c>
      <c r="G47" s="544">
        <v>36148</v>
      </c>
      <c r="H47" s="544">
        <v>34538.75</v>
      </c>
      <c r="I47" s="544">
        <v>285</v>
      </c>
      <c r="J47" s="544">
        <v>121.19</v>
      </c>
      <c r="K47" s="526"/>
      <c r="L47" s="639"/>
      <c r="M47" s="340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1:24" ht="19.5" customHeight="1" x14ac:dyDescent="0.2">
      <c r="A48" s="87"/>
      <c r="B48" s="87"/>
      <c r="C48" s="93"/>
      <c r="D48" s="87"/>
      <c r="E48" s="327" t="s">
        <v>1457</v>
      </c>
      <c r="F48" s="692">
        <v>1</v>
      </c>
      <c r="G48" s="517">
        <v>75367</v>
      </c>
      <c r="H48" s="517">
        <v>73757.75</v>
      </c>
      <c r="I48" s="517">
        <v>854</v>
      </c>
      <c r="J48" s="517">
        <v>86.37</v>
      </c>
      <c r="K48" s="517">
        <v>61.54</v>
      </c>
      <c r="L48" s="628">
        <v>61.54</v>
      </c>
      <c r="M48" s="340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1:24" ht="19.5" customHeight="1" x14ac:dyDescent="0.2">
      <c r="A49" s="87"/>
      <c r="B49" s="87"/>
      <c r="C49" s="93"/>
      <c r="D49" s="87"/>
      <c r="E49" s="327"/>
      <c r="F49" s="692">
        <v>1</v>
      </c>
      <c r="G49" s="517">
        <v>30641</v>
      </c>
      <c r="H49" s="517">
        <v>29031.75</v>
      </c>
      <c r="I49" s="517">
        <v>501</v>
      </c>
      <c r="J49" s="517">
        <v>57.95</v>
      </c>
      <c r="K49" s="514"/>
      <c r="L49" s="618"/>
      <c r="M49" s="340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1:24" ht="19.5" customHeight="1" x14ac:dyDescent="0.2">
      <c r="A50" s="87"/>
      <c r="B50" s="87"/>
      <c r="C50" s="93"/>
      <c r="D50" s="87"/>
      <c r="E50" s="327"/>
      <c r="F50" s="692">
        <v>1</v>
      </c>
      <c r="G50" s="517">
        <v>22015</v>
      </c>
      <c r="H50" s="517">
        <v>20405.75</v>
      </c>
      <c r="I50" s="517">
        <v>509</v>
      </c>
      <c r="J50" s="517">
        <v>40.090000000000003</v>
      </c>
      <c r="K50" s="514"/>
      <c r="L50" s="618"/>
      <c r="M50" s="340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1:24" ht="19.5" customHeight="1" x14ac:dyDescent="0.2">
      <c r="A51" s="87"/>
      <c r="B51" s="87"/>
      <c r="C51" s="93"/>
      <c r="D51" s="87"/>
      <c r="E51" s="327"/>
      <c r="F51" s="692">
        <v>1</v>
      </c>
      <c r="G51" s="517">
        <v>27987</v>
      </c>
      <c r="H51" s="517">
        <v>26377.75</v>
      </c>
      <c r="I51" s="517">
        <v>427</v>
      </c>
      <c r="J51" s="517">
        <v>61.77</v>
      </c>
      <c r="K51" s="514"/>
      <c r="L51" s="618"/>
      <c r="M51" s="340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1:24" ht="19.5" customHeight="1" x14ac:dyDescent="0.2">
      <c r="A52" s="87"/>
      <c r="B52" s="87"/>
      <c r="C52" s="93"/>
      <c r="D52" s="87"/>
      <c r="E52" s="424" t="s">
        <v>1458</v>
      </c>
      <c r="F52" s="846">
        <v>1</v>
      </c>
      <c r="G52" s="548">
        <v>3215</v>
      </c>
      <c r="H52" s="548">
        <v>1605.75</v>
      </c>
      <c r="I52" s="548">
        <v>370</v>
      </c>
      <c r="J52" s="548">
        <v>4.34</v>
      </c>
      <c r="K52" s="548">
        <v>0.13</v>
      </c>
      <c r="L52" s="653">
        <v>0.09</v>
      </c>
      <c r="M52" s="340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1:24" ht="19.5" customHeight="1" x14ac:dyDescent="0.2">
      <c r="A53" s="87"/>
      <c r="B53" s="87"/>
      <c r="C53" s="93"/>
      <c r="D53" s="87"/>
      <c r="E53" s="327"/>
      <c r="F53" s="692">
        <v>1</v>
      </c>
      <c r="G53" s="517">
        <v>1060</v>
      </c>
      <c r="H53" s="517">
        <v>-549.25</v>
      </c>
      <c r="I53" s="517">
        <v>346</v>
      </c>
      <c r="J53" s="517">
        <v>-1.59</v>
      </c>
      <c r="K53" s="514"/>
      <c r="L53" s="618"/>
      <c r="M53" s="93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1:24" ht="19.5" customHeight="1" x14ac:dyDescent="0.2">
      <c r="A54" s="87"/>
      <c r="B54" s="87"/>
      <c r="C54" s="93"/>
      <c r="D54" s="87"/>
      <c r="E54" s="327"/>
      <c r="F54" s="692">
        <v>1</v>
      </c>
      <c r="G54" s="517">
        <v>931</v>
      </c>
      <c r="H54" s="517">
        <v>-678.25</v>
      </c>
      <c r="I54" s="517">
        <v>486</v>
      </c>
      <c r="J54" s="517">
        <v>-1.4</v>
      </c>
      <c r="K54" s="514"/>
      <c r="L54" s="618"/>
      <c r="M54" s="93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1:24" ht="19.5" customHeight="1" x14ac:dyDescent="0.2">
      <c r="A55" s="87"/>
      <c r="B55" s="87"/>
      <c r="C55" s="93"/>
      <c r="D55" s="87"/>
      <c r="E55" s="331"/>
      <c r="F55" s="693">
        <v>1</v>
      </c>
      <c r="G55" s="555">
        <v>1231</v>
      </c>
      <c r="H55" s="555">
        <v>-378.25</v>
      </c>
      <c r="I55" s="555">
        <v>459</v>
      </c>
      <c r="J55" s="555">
        <v>-0.82</v>
      </c>
      <c r="K55" s="556"/>
      <c r="L55" s="631"/>
      <c r="M55" s="93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</row>
    <row r="56" spans="1:24" ht="19.5" customHeight="1" x14ac:dyDescent="0.2">
      <c r="A56" s="87"/>
      <c r="B56" s="87"/>
      <c r="C56" s="93"/>
      <c r="D56" s="87"/>
      <c r="E56" s="312"/>
      <c r="F56" s="312"/>
      <c r="G56" s="312"/>
      <c r="H56" s="312"/>
      <c r="I56" s="312"/>
      <c r="J56" s="312"/>
      <c r="K56" s="312"/>
      <c r="L56" s="312"/>
      <c r="M56" s="93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1:24" ht="19.5" customHeight="1" thickBot="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1:24" ht="15" customHeight="1" thickBot="1" x14ac:dyDescent="0.25">
      <c r="A58" s="1195" t="s">
        <v>2113</v>
      </c>
      <c r="B58" s="1196"/>
      <c r="C58" s="1048" t="s">
        <v>2108</v>
      </c>
      <c r="E58" s="1195" t="s">
        <v>2113</v>
      </c>
      <c r="F58" s="1196"/>
      <c r="G58" s="1048" t="s">
        <v>2108</v>
      </c>
      <c r="O58" s="1195" t="s">
        <v>2113</v>
      </c>
      <c r="P58" s="1196"/>
      <c r="Q58" s="1048" t="s">
        <v>2108</v>
      </c>
    </row>
    <row r="59" spans="1:24" ht="15" customHeight="1" x14ac:dyDescent="0.2">
      <c r="A59" s="1032" t="s">
        <v>2105</v>
      </c>
      <c r="B59" s="1033" t="s">
        <v>2239</v>
      </c>
      <c r="C59" s="1048" t="s">
        <v>2133</v>
      </c>
      <c r="E59" s="1032" t="s">
        <v>2105</v>
      </c>
      <c r="F59" s="1033" t="s">
        <v>2241</v>
      </c>
      <c r="G59" s="1048" t="s">
        <v>2133</v>
      </c>
      <c r="O59" s="1032" t="s">
        <v>2105</v>
      </c>
      <c r="P59" s="1033" t="s">
        <v>2326</v>
      </c>
      <c r="Q59" s="1048" t="s">
        <v>2133</v>
      </c>
    </row>
    <row r="60" spans="1:24" ht="15" customHeight="1" x14ac:dyDescent="0.2">
      <c r="A60" s="1004" t="s">
        <v>2105</v>
      </c>
      <c r="B60" s="1013" t="s">
        <v>2240</v>
      </c>
      <c r="C60" s="1049" t="s">
        <v>2122</v>
      </c>
      <c r="E60" s="1004" t="s">
        <v>2105</v>
      </c>
      <c r="F60" s="1013" t="s">
        <v>2354</v>
      </c>
      <c r="G60" s="1049" t="s">
        <v>2122</v>
      </c>
      <c r="O60" s="1004" t="s">
        <v>2105</v>
      </c>
      <c r="P60" s="1013" t="s">
        <v>2242</v>
      </c>
      <c r="Q60" s="1049" t="s">
        <v>2122</v>
      </c>
    </row>
    <row r="61" spans="1:24" ht="15" customHeight="1" thickBot="1" x14ac:dyDescent="0.25">
      <c r="A61" s="1055"/>
      <c r="B61" s="1039"/>
      <c r="C61" s="1054"/>
      <c r="E61" s="1056" t="s">
        <v>2105</v>
      </c>
      <c r="F61" s="1039" t="s">
        <v>2134</v>
      </c>
      <c r="G61" s="1054" t="s">
        <v>2123</v>
      </c>
      <c r="O61" s="1056" t="s">
        <v>2105</v>
      </c>
      <c r="P61" s="1039" t="s">
        <v>2355</v>
      </c>
      <c r="Q61" s="1054" t="s">
        <v>2123</v>
      </c>
    </row>
  </sheetData>
  <mergeCells count="6">
    <mergeCell ref="A1:C1"/>
    <mergeCell ref="E1:G1"/>
    <mergeCell ref="O1:P1"/>
    <mergeCell ref="A58:B58"/>
    <mergeCell ref="E58:F58"/>
    <mergeCell ref="O58:P58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60"/>
  <sheetViews>
    <sheetView topLeftCell="A29" zoomScale="81" zoomScaleNormal="150" workbookViewId="0">
      <selection activeCell="B57" sqref="B57:D60"/>
    </sheetView>
  </sheetViews>
  <sheetFormatPr baseColWidth="10" defaultColWidth="10.6640625" defaultRowHeight="15" customHeight="1" x14ac:dyDescent="0.2"/>
  <cols>
    <col min="1" max="1" width="22.5" customWidth="1"/>
    <col min="2" max="2" width="17.5" customWidth="1"/>
    <col min="3" max="3" width="19.6640625" customWidth="1"/>
    <col min="4" max="4" width="27.1640625" customWidth="1"/>
    <col min="5" max="5" width="24.83203125" customWidth="1"/>
  </cols>
  <sheetData>
    <row r="1" spans="1:6" ht="19.5" customHeight="1" x14ac:dyDescent="0.2">
      <c r="A1" s="1226" t="s">
        <v>1916</v>
      </c>
      <c r="B1" s="1226"/>
      <c r="C1" s="312"/>
      <c r="D1" s="312"/>
      <c r="E1" s="312"/>
      <c r="F1" s="61"/>
    </row>
    <row r="2" spans="1:6" ht="19.5" customHeight="1" x14ac:dyDescent="0.2">
      <c r="A2" s="312"/>
      <c r="B2" s="312"/>
      <c r="C2" s="312"/>
      <c r="D2" s="312"/>
      <c r="E2" s="312"/>
      <c r="F2" s="61"/>
    </row>
    <row r="3" spans="1:6" ht="19.5" customHeight="1" x14ac:dyDescent="0.2">
      <c r="A3" s="315" t="s">
        <v>1302</v>
      </c>
      <c r="B3" s="312"/>
      <c r="C3" s="312"/>
      <c r="D3" s="312"/>
      <c r="E3" s="312"/>
      <c r="F3" s="61"/>
    </row>
    <row r="4" spans="1:6" ht="19.5" customHeight="1" x14ac:dyDescent="0.2">
      <c r="A4" s="312"/>
      <c r="B4" s="312"/>
      <c r="C4" s="312"/>
      <c r="D4" s="312"/>
      <c r="E4" s="312"/>
      <c r="F4" s="61"/>
    </row>
    <row r="5" spans="1:6" ht="19.5" customHeight="1" x14ac:dyDescent="0.2">
      <c r="A5" s="315" t="s">
        <v>1410</v>
      </c>
      <c r="B5" s="312"/>
      <c r="C5" s="312"/>
      <c r="D5" s="312"/>
      <c r="E5" s="312"/>
      <c r="F5" s="61"/>
    </row>
    <row r="6" spans="1:6" ht="19.5" customHeight="1" x14ac:dyDescent="0.2">
      <c r="A6" s="315"/>
      <c r="B6" s="312"/>
      <c r="C6" s="312"/>
      <c r="D6" s="312"/>
      <c r="E6" s="312"/>
      <c r="F6" s="61"/>
    </row>
    <row r="7" spans="1:6" ht="19.5" customHeight="1" x14ac:dyDescent="0.2">
      <c r="A7" s="325" t="s">
        <v>1311</v>
      </c>
      <c r="B7" s="886" t="s">
        <v>1917</v>
      </c>
      <c r="C7" s="887" t="s">
        <v>1918</v>
      </c>
      <c r="D7" s="686" t="s">
        <v>1919</v>
      </c>
      <c r="E7" s="881" t="s">
        <v>1354</v>
      </c>
      <c r="F7" s="61"/>
    </row>
    <row r="8" spans="1:6" ht="19.5" customHeight="1" x14ac:dyDescent="0.2">
      <c r="A8" s="327" t="s">
        <v>1422</v>
      </c>
      <c r="B8" s="627">
        <v>2276</v>
      </c>
      <c r="C8" s="517">
        <v>8313</v>
      </c>
      <c r="D8" s="517">
        <v>0.27</v>
      </c>
      <c r="E8" s="628">
        <v>0.25</v>
      </c>
      <c r="F8" s="61"/>
    </row>
    <row r="9" spans="1:6" ht="19.5" customHeight="1" x14ac:dyDescent="0.2">
      <c r="A9" s="327" t="s">
        <v>1423</v>
      </c>
      <c r="B9" s="627">
        <v>3887</v>
      </c>
      <c r="C9" s="517">
        <v>15957</v>
      </c>
      <c r="D9" s="517">
        <v>0.24</v>
      </c>
      <c r="E9" s="618"/>
      <c r="F9" s="61"/>
    </row>
    <row r="10" spans="1:6" ht="19.5" customHeight="1" x14ac:dyDescent="0.2">
      <c r="A10" s="327" t="s">
        <v>1424</v>
      </c>
      <c r="B10" s="627">
        <v>4235</v>
      </c>
      <c r="C10" s="517">
        <v>18236</v>
      </c>
      <c r="D10" s="517">
        <v>0.23</v>
      </c>
      <c r="E10" s="618"/>
      <c r="F10" s="61"/>
    </row>
    <row r="11" spans="1:6" ht="19.5" customHeight="1" x14ac:dyDescent="0.2">
      <c r="A11" s="327" t="s">
        <v>1425</v>
      </c>
      <c r="B11" s="627">
        <v>2415</v>
      </c>
      <c r="C11" s="517">
        <v>10001</v>
      </c>
      <c r="D11" s="517">
        <v>0.24</v>
      </c>
      <c r="E11" s="618"/>
      <c r="F11" s="61"/>
    </row>
    <row r="12" spans="1:6" ht="19.5" customHeight="1" x14ac:dyDescent="0.2">
      <c r="A12" s="424" t="s">
        <v>1317</v>
      </c>
      <c r="B12" s="882">
        <v>3443</v>
      </c>
      <c r="C12" s="548">
        <v>15477</v>
      </c>
      <c r="D12" s="548">
        <v>0.22</v>
      </c>
      <c r="E12" s="653">
        <v>0.21</v>
      </c>
      <c r="F12" s="61"/>
    </row>
    <row r="13" spans="1:6" ht="19.5" customHeight="1" x14ac:dyDescent="0.2">
      <c r="A13" s="327" t="s">
        <v>1319</v>
      </c>
      <c r="B13" s="627">
        <v>3216</v>
      </c>
      <c r="C13" s="517">
        <v>16721</v>
      </c>
      <c r="D13" s="517">
        <v>0.19</v>
      </c>
      <c r="E13" s="618"/>
      <c r="F13" s="61"/>
    </row>
    <row r="14" spans="1:6" ht="19.5" customHeight="1" x14ac:dyDescent="0.2">
      <c r="A14" s="327" t="s">
        <v>1321</v>
      </c>
      <c r="B14" s="627">
        <v>3534</v>
      </c>
      <c r="C14" s="517">
        <v>17685</v>
      </c>
      <c r="D14" s="517">
        <v>0.2</v>
      </c>
      <c r="E14" s="618"/>
      <c r="F14" s="61"/>
    </row>
    <row r="15" spans="1:6" ht="19.5" customHeight="1" x14ac:dyDescent="0.2">
      <c r="A15" s="425" t="s">
        <v>1323</v>
      </c>
      <c r="B15" s="885">
        <v>3251</v>
      </c>
      <c r="C15" s="544">
        <v>15696</v>
      </c>
      <c r="D15" s="544">
        <v>0.21</v>
      </c>
      <c r="E15" s="639"/>
      <c r="F15" s="61"/>
    </row>
    <row r="16" spans="1:6" ht="19.5" customHeight="1" x14ac:dyDescent="0.2">
      <c r="A16" s="327" t="s">
        <v>1912</v>
      </c>
      <c r="B16" s="627">
        <v>5872</v>
      </c>
      <c r="C16" s="517">
        <v>23620</v>
      </c>
      <c r="D16" s="517">
        <v>0.25</v>
      </c>
      <c r="E16" s="628">
        <v>0.27</v>
      </c>
      <c r="F16" s="61"/>
    </row>
    <row r="17" spans="1:6" ht="19.5" customHeight="1" x14ac:dyDescent="0.2">
      <c r="A17" s="327" t="s">
        <v>1913</v>
      </c>
      <c r="B17" s="627">
        <v>5376</v>
      </c>
      <c r="C17" s="517">
        <v>20599</v>
      </c>
      <c r="D17" s="517">
        <v>0.26</v>
      </c>
      <c r="E17" s="618"/>
      <c r="F17" s="61"/>
    </row>
    <row r="18" spans="1:6" ht="19.5" customHeight="1" x14ac:dyDescent="0.2">
      <c r="A18" s="327" t="s">
        <v>1914</v>
      </c>
      <c r="B18" s="627">
        <v>5604</v>
      </c>
      <c r="C18" s="517">
        <v>20355</v>
      </c>
      <c r="D18" s="517">
        <v>0.28000000000000003</v>
      </c>
      <c r="E18" s="618"/>
      <c r="F18" s="61"/>
    </row>
    <row r="19" spans="1:6" ht="19.5" customHeight="1" x14ac:dyDescent="0.2">
      <c r="A19" s="327" t="s">
        <v>1915</v>
      </c>
      <c r="B19" s="627">
        <v>5516</v>
      </c>
      <c r="C19" s="517">
        <v>19729</v>
      </c>
      <c r="D19" s="517">
        <v>0.28000000000000003</v>
      </c>
      <c r="E19" s="618"/>
      <c r="F19" s="61"/>
    </row>
    <row r="20" spans="1:6" ht="19.5" customHeight="1" x14ac:dyDescent="0.2">
      <c r="A20" s="424" t="s">
        <v>1920</v>
      </c>
      <c r="B20" s="882">
        <v>2297</v>
      </c>
      <c r="C20" s="548">
        <v>10538</v>
      </c>
      <c r="D20" s="548">
        <v>0.22</v>
      </c>
      <c r="E20" s="653">
        <v>0.19</v>
      </c>
      <c r="F20" s="61"/>
    </row>
    <row r="21" spans="1:6" ht="19.5" customHeight="1" x14ac:dyDescent="0.2">
      <c r="A21" s="425" t="s">
        <v>1921</v>
      </c>
      <c r="B21" s="885">
        <v>2023</v>
      </c>
      <c r="C21" s="544">
        <v>13213</v>
      </c>
      <c r="D21" s="544">
        <v>0.15</v>
      </c>
      <c r="E21" s="639"/>
      <c r="F21" s="61"/>
    </row>
    <row r="22" spans="1:6" ht="19.5" customHeight="1" x14ac:dyDescent="0.2">
      <c r="A22" s="327" t="s">
        <v>1922</v>
      </c>
      <c r="B22" s="627">
        <v>3371</v>
      </c>
      <c r="C22" s="517">
        <v>25615</v>
      </c>
      <c r="D22" s="517">
        <v>0.13</v>
      </c>
      <c r="E22" s="628">
        <v>0.11</v>
      </c>
      <c r="F22" s="61"/>
    </row>
    <row r="23" spans="1:6" ht="19.5" customHeight="1" x14ac:dyDescent="0.2">
      <c r="A23" s="327" t="s">
        <v>1923</v>
      </c>
      <c r="B23" s="627">
        <v>1844</v>
      </c>
      <c r="C23" s="517">
        <v>20359</v>
      </c>
      <c r="D23" s="517">
        <v>0.09</v>
      </c>
      <c r="E23" s="618"/>
      <c r="F23" s="61"/>
    </row>
    <row r="24" spans="1:6" ht="19.5" customHeight="1" x14ac:dyDescent="0.2">
      <c r="A24" s="424" t="s">
        <v>1924</v>
      </c>
      <c r="B24" s="882">
        <v>33</v>
      </c>
      <c r="C24" s="548">
        <v>243</v>
      </c>
      <c r="D24" s="548">
        <v>0.14000000000000001</v>
      </c>
      <c r="E24" s="653">
        <v>0.14000000000000001</v>
      </c>
      <c r="F24" s="61"/>
    </row>
    <row r="25" spans="1:6" ht="19.5" customHeight="1" x14ac:dyDescent="0.2">
      <c r="A25" s="327" t="s">
        <v>1925</v>
      </c>
      <c r="B25" s="627">
        <v>34</v>
      </c>
      <c r="C25" s="517">
        <v>233</v>
      </c>
      <c r="D25" s="517">
        <v>0.15</v>
      </c>
      <c r="E25" s="618"/>
      <c r="F25" s="61"/>
    </row>
    <row r="26" spans="1:6" ht="19.5" customHeight="1" x14ac:dyDescent="0.2">
      <c r="A26" s="327" t="s">
        <v>1926</v>
      </c>
      <c r="B26" s="627">
        <v>33</v>
      </c>
      <c r="C26" s="517">
        <v>223</v>
      </c>
      <c r="D26" s="517">
        <v>0.15</v>
      </c>
      <c r="E26" s="618"/>
      <c r="F26" s="61"/>
    </row>
    <row r="27" spans="1:6" ht="19.5" customHeight="1" x14ac:dyDescent="0.2">
      <c r="A27" s="331" t="s">
        <v>1927</v>
      </c>
      <c r="B27" s="645">
        <v>33</v>
      </c>
      <c r="C27" s="555">
        <v>220</v>
      </c>
      <c r="D27" s="555">
        <v>0.15</v>
      </c>
      <c r="E27" s="631"/>
      <c r="F27" s="61"/>
    </row>
    <row r="28" spans="1:6" ht="19.5" customHeight="1" x14ac:dyDescent="0.2">
      <c r="A28" s="312"/>
      <c r="B28" s="312"/>
      <c r="C28" s="312"/>
      <c r="D28" s="312"/>
      <c r="E28" s="312"/>
      <c r="F28" s="61"/>
    </row>
    <row r="29" spans="1:6" ht="19.5" customHeight="1" x14ac:dyDescent="0.2">
      <c r="A29" s="312"/>
      <c r="B29" s="312"/>
      <c r="C29" s="312"/>
      <c r="D29" s="312"/>
      <c r="E29" s="312"/>
      <c r="F29" s="61"/>
    </row>
    <row r="30" spans="1:6" ht="19.5" customHeight="1" x14ac:dyDescent="0.2">
      <c r="A30" s="315" t="s">
        <v>1349</v>
      </c>
      <c r="B30" s="312"/>
      <c r="C30" s="312"/>
      <c r="D30" s="312"/>
      <c r="E30" s="312"/>
      <c r="F30" s="61"/>
    </row>
    <row r="31" spans="1:6" ht="19.5" customHeight="1" x14ac:dyDescent="0.2">
      <c r="A31" s="312"/>
      <c r="B31" s="312"/>
      <c r="C31" s="312"/>
      <c r="D31" s="312"/>
      <c r="E31" s="312"/>
      <c r="F31" s="61"/>
    </row>
    <row r="32" spans="1:6" ht="19.5" customHeight="1" x14ac:dyDescent="0.2">
      <c r="A32" s="315" t="s">
        <v>1410</v>
      </c>
      <c r="B32" s="312"/>
      <c r="C32" s="312"/>
      <c r="D32" s="312"/>
      <c r="E32" s="312"/>
      <c r="F32" s="61"/>
    </row>
    <row r="33" spans="1:6" ht="19.5" customHeight="1" x14ac:dyDescent="0.2">
      <c r="A33" s="315"/>
      <c r="B33" s="312"/>
      <c r="C33" s="312"/>
      <c r="D33" s="312"/>
      <c r="E33" s="312"/>
      <c r="F33" s="61"/>
    </row>
    <row r="34" spans="1:6" ht="19.5" customHeight="1" x14ac:dyDescent="0.2">
      <c r="A34" s="325" t="s">
        <v>1311</v>
      </c>
      <c r="B34" s="886" t="s">
        <v>1917</v>
      </c>
      <c r="C34" s="887" t="s">
        <v>1918</v>
      </c>
      <c r="D34" s="686" t="s">
        <v>1919</v>
      </c>
      <c r="E34" s="881" t="s">
        <v>1354</v>
      </c>
      <c r="F34" s="61"/>
    </row>
    <row r="35" spans="1:6" ht="19.5" customHeight="1" x14ac:dyDescent="0.2">
      <c r="A35" s="327" t="s">
        <v>1422</v>
      </c>
      <c r="B35" s="627">
        <v>2243</v>
      </c>
      <c r="C35" s="517">
        <v>8083</v>
      </c>
      <c r="D35" s="517">
        <v>0.28000000000000003</v>
      </c>
      <c r="E35" s="628">
        <v>0.25</v>
      </c>
      <c r="F35" s="61"/>
    </row>
    <row r="36" spans="1:6" ht="19.5" customHeight="1" x14ac:dyDescent="0.2">
      <c r="A36" s="327" t="s">
        <v>1423</v>
      </c>
      <c r="B36" s="627">
        <v>3854</v>
      </c>
      <c r="C36" s="517">
        <v>15727</v>
      </c>
      <c r="D36" s="517">
        <v>0.25</v>
      </c>
      <c r="E36" s="618"/>
      <c r="F36" s="61"/>
    </row>
    <row r="37" spans="1:6" ht="19.5" customHeight="1" x14ac:dyDescent="0.2">
      <c r="A37" s="327" t="s">
        <v>1424</v>
      </c>
      <c r="B37" s="627">
        <v>4202</v>
      </c>
      <c r="C37" s="517">
        <v>18006</v>
      </c>
      <c r="D37" s="517">
        <v>0.23</v>
      </c>
      <c r="E37" s="618"/>
      <c r="F37" s="61"/>
    </row>
    <row r="38" spans="1:6" ht="19.5" customHeight="1" x14ac:dyDescent="0.2">
      <c r="A38" s="327" t="s">
        <v>1425</v>
      </c>
      <c r="B38" s="627">
        <v>2382</v>
      </c>
      <c r="C38" s="517">
        <v>9771</v>
      </c>
      <c r="D38" s="517">
        <v>0.24</v>
      </c>
      <c r="E38" s="618"/>
      <c r="F38" s="61"/>
    </row>
    <row r="39" spans="1:6" ht="19.5" customHeight="1" x14ac:dyDescent="0.2">
      <c r="A39" s="327" t="s">
        <v>1317</v>
      </c>
      <c r="B39" s="627">
        <v>3410</v>
      </c>
      <c r="C39" s="517">
        <v>15247</v>
      </c>
      <c r="D39" s="517">
        <v>0.22</v>
      </c>
      <c r="E39" s="628">
        <v>0.21</v>
      </c>
      <c r="F39" s="61"/>
    </row>
    <row r="40" spans="1:6" ht="19.5" customHeight="1" x14ac:dyDescent="0.2">
      <c r="A40" s="327" t="s">
        <v>1319</v>
      </c>
      <c r="B40" s="627">
        <v>3183</v>
      </c>
      <c r="C40" s="517">
        <v>16491</v>
      </c>
      <c r="D40" s="517">
        <v>0.19</v>
      </c>
      <c r="E40" s="618"/>
      <c r="F40" s="61"/>
    </row>
    <row r="41" spans="1:6" ht="19.5" customHeight="1" x14ac:dyDescent="0.2">
      <c r="A41" s="327" t="s">
        <v>1321</v>
      </c>
      <c r="B41" s="627">
        <v>3501</v>
      </c>
      <c r="C41" s="517">
        <v>17455</v>
      </c>
      <c r="D41" s="517">
        <v>0.2</v>
      </c>
      <c r="E41" s="618"/>
      <c r="F41" s="61"/>
    </row>
    <row r="42" spans="1:6" ht="19.5" customHeight="1" x14ac:dyDescent="0.2">
      <c r="A42" s="327" t="s">
        <v>1323</v>
      </c>
      <c r="B42" s="627">
        <v>3218</v>
      </c>
      <c r="C42" s="517">
        <v>15466</v>
      </c>
      <c r="D42" s="517">
        <v>0.21</v>
      </c>
      <c r="E42" s="618"/>
      <c r="F42" s="61"/>
    </row>
    <row r="43" spans="1:6" ht="19.5" customHeight="1" x14ac:dyDescent="0.2">
      <c r="A43" s="327" t="s">
        <v>1912</v>
      </c>
      <c r="B43" s="627">
        <v>5839</v>
      </c>
      <c r="C43" s="517">
        <v>23390</v>
      </c>
      <c r="D43" s="517">
        <v>0.25</v>
      </c>
      <c r="E43" s="628">
        <v>0.27</v>
      </c>
      <c r="F43" s="61"/>
    </row>
    <row r="44" spans="1:6" ht="19.5" customHeight="1" x14ac:dyDescent="0.2">
      <c r="A44" s="327" t="s">
        <v>1913</v>
      </c>
      <c r="B44" s="627">
        <v>5343</v>
      </c>
      <c r="C44" s="517">
        <v>20369</v>
      </c>
      <c r="D44" s="517">
        <v>0.26</v>
      </c>
      <c r="E44" s="618"/>
      <c r="F44" s="61"/>
    </row>
    <row r="45" spans="1:6" ht="19.5" customHeight="1" x14ac:dyDescent="0.2">
      <c r="A45" s="327" t="s">
        <v>1914</v>
      </c>
      <c r="B45" s="627">
        <v>5571</v>
      </c>
      <c r="C45" s="517">
        <v>20125</v>
      </c>
      <c r="D45" s="517">
        <v>0.28000000000000003</v>
      </c>
      <c r="E45" s="618"/>
      <c r="F45" s="61"/>
    </row>
    <row r="46" spans="1:6" ht="19.5" customHeight="1" x14ac:dyDescent="0.2">
      <c r="A46" s="327" t="s">
        <v>1915</v>
      </c>
      <c r="B46" s="627">
        <v>5483</v>
      </c>
      <c r="C46" s="517">
        <v>19499</v>
      </c>
      <c r="D46" s="517">
        <v>0.28000000000000003</v>
      </c>
      <c r="E46" s="618"/>
      <c r="F46" s="61"/>
    </row>
    <row r="47" spans="1:6" ht="19.5" customHeight="1" x14ac:dyDescent="0.2">
      <c r="A47" s="327" t="s">
        <v>1920</v>
      </c>
      <c r="B47" s="627">
        <v>2264</v>
      </c>
      <c r="C47" s="517">
        <v>10308</v>
      </c>
      <c r="D47" s="517">
        <v>0.22</v>
      </c>
      <c r="E47" s="628">
        <v>0.19</v>
      </c>
      <c r="F47" s="61"/>
    </row>
    <row r="48" spans="1:6" ht="19.5" customHeight="1" x14ac:dyDescent="0.2">
      <c r="A48" s="327" t="s">
        <v>1921</v>
      </c>
      <c r="B48" s="627">
        <v>1990</v>
      </c>
      <c r="C48" s="517">
        <v>12983</v>
      </c>
      <c r="D48" s="517">
        <v>0.15</v>
      </c>
      <c r="E48" s="618"/>
      <c r="F48" s="61"/>
    </row>
    <row r="49" spans="1:6" ht="19.5" customHeight="1" x14ac:dyDescent="0.2">
      <c r="A49" s="327" t="s">
        <v>1922</v>
      </c>
      <c r="B49" s="627">
        <v>3338</v>
      </c>
      <c r="C49" s="517">
        <v>25385</v>
      </c>
      <c r="D49" s="517">
        <v>0.13</v>
      </c>
      <c r="E49" s="628">
        <v>0.11</v>
      </c>
      <c r="F49" s="61"/>
    </row>
    <row r="50" spans="1:6" ht="19.5" customHeight="1" x14ac:dyDescent="0.2">
      <c r="A50" s="327" t="s">
        <v>1923</v>
      </c>
      <c r="B50" s="627">
        <v>1811</v>
      </c>
      <c r="C50" s="517">
        <v>20129</v>
      </c>
      <c r="D50" s="517">
        <v>0.09</v>
      </c>
      <c r="E50" s="618"/>
      <c r="F50" s="61"/>
    </row>
    <row r="51" spans="1:6" ht="19.5" customHeight="1" x14ac:dyDescent="0.2">
      <c r="A51" s="327" t="s">
        <v>1924</v>
      </c>
      <c r="B51" s="627">
        <v>0</v>
      </c>
      <c r="C51" s="517">
        <v>13</v>
      </c>
      <c r="D51" s="517">
        <v>-0.02</v>
      </c>
      <c r="E51" s="628">
        <v>7.0000000000000007E-2</v>
      </c>
      <c r="F51" s="61"/>
    </row>
    <row r="52" spans="1:6" ht="19.5" customHeight="1" x14ac:dyDescent="0.2">
      <c r="A52" s="327" t="s">
        <v>1925</v>
      </c>
      <c r="B52" s="627">
        <v>1</v>
      </c>
      <c r="C52" s="517">
        <v>3</v>
      </c>
      <c r="D52" s="517">
        <v>0.23</v>
      </c>
      <c r="E52" s="618"/>
      <c r="F52" s="61"/>
    </row>
    <row r="53" spans="1:6" ht="19.5" customHeight="1" x14ac:dyDescent="0.2">
      <c r="A53" s="327" t="s">
        <v>1926</v>
      </c>
      <c r="B53" s="627">
        <v>0</v>
      </c>
      <c r="C53" s="517">
        <v>-7</v>
      </c>
      <c r="D53" s="517">
        <v>0.04</v>
      </c>
      <c r="E53" s="618"/>
      <c r="F53" s="61"/>
    </row>
    <row r="54" spans="1:6" ht="19.5" customHeight="1" x14ac:dyDescent="0.2">
      <c r="A54" s="331" t="s">
        <v>1927</v>
      </c>
      <c r="B54" s="645">
        <v>0</v>
      </c>
      <c r="C54" s="555">
        <v>-10</v>
      </c>
      <c r="D54" s="555">
        <v>0.03</v>
      </c>
      <c r="E54" s="631"/>
      <c r="F54" s="61"/>
    </row>
    <row r="55" spans="1:6" ht="19.5" customHeight="1" x14ac:dyDescent="0.2">
      <c r="A55" s="61"/>
      <c r="B55" s="61"/>
      <c r="C55" s="61"/>
      <c r="D55" s="61"/>
      <c r="E55" s="61"/>
      <c r="F55" s="61"/>
    </row>
    <row r="56" spans="1:6" ht="19.5" customHeight="1" thickBot="1" x14ac:dyDescent="0.25">
      <c r="A56" s="87"/>
      <c r="B56" s="87"/>
      <c r="C56" s="87"/>
      <c r="D56" s="87"/>
      <c r="E56" s="87"/>
      <c r="F56" s="87"/>
    </row>
    <row r="57" spans="1:6" ht="15" customHeight="1" thickBot="1" x14ac:dyDescent="0.25">
      <c r="B57" s="1195" t="s">
        <v>2113</v>
      </c>
      <c r="C57" s="1196"/>
      <c r="D57" s="1048" t="s">
        <v>2108</v>
      </c>
    </row>
    <row r="58" spans="1:6" ht="15" customHeight="1" x14ac:dyDescent="0.2">
      <c r="B58" s="1032" t="s">
        <v>2105</v>
      </c>
      <c r="C58" s="1033" t="s">
        <v>2243</v>
      </c>
      <c r="D58" s="1048" t="s">
        <v>2133</v>
      </c>
    </row>
    <row r="59" spans="1:6" ht="15" customHeight="1" x14ac:dyDescent="0.2">
      <c r="B59" s="1004" t="s">
        <v>2105</v>
      </c>
      <c r="C59" s="1013" t="s">
        <v>2244</v>
      </c>
      <c r="D59" s="1049" t="s">
        <v>2122</v>
      </c>
    </row>
    <row r="60" spans="1:6" ht="15" customHeight="1" thickBot="1" x14ac:dyDescent="0.25">
      <c r="B60" s="1056"/>
      <c r="C60" s="1039"/>
      <c r="D60" s="1054"/>
    </row>
  </sheetData>
  <mergeCells count="2">
    <mergeCell ref="A1:B1"/>
    <mergeCell ref="B57:C5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J63"/>
  <sheetViews>
    <sheetView topLeftCell="M28" zoomScale="75" zoomScaleNormal="150" workbookViewId="0">
      <selection activeCell="T68" sqref="T68"/>
    </sheetView>
  </sheetViews>
  <sheetFormatPr baseColWidth="10" defaultColWidth="10.6640625" defaultRowHeight="15" customHeight="1" x14ac:dyDescent="0.2"/>
  <cols>
    <col min="1" max="1" width="35.5" customWidth="1"/>
    <col min="3" max="3" width="31.5" customWidth="1"/>
    <col min="4" max="4" width="31" customWidth="1"/>
    <col min="5" max="5" width="10.83203125"/>
    <col min="6" max="6" width="36.5" customWidth="1"/>
    <col min="8" max="8" width="31.5" customWidth="1"/>
    <col min="9" max="9" width="20.1640625" customWidth="1"/>
    <col min="10" max="10" width="10.83203125"/>
    <col min="11" max="11" width="36.1640625" customWidth="1"/>
    <col min="13" max="13" width="31.5" customWidth="1"/>
    <col min="14" max="14" width="20.1640625" customWidth="1"/>
    <col min="15" max="16" width="10.83203125"/>
    <col min="17" max="17" width="36.5" customWidth="1"/>
    <col min="18" max="18" width="14.1640625" customWidth="1"/>
    <col min="19" max="19" width="31.5" customWidth="1"/>
    <col min="20" max="20" width="32.1640625" customWidth="1"/>
    <col min="21" max="21" width="10.83203125"/>
    <col min="22" max="22" width="37.33203125" customWidth="1"/>
    <col min="24" max="24" width="31.5" customWidth="1"/>
    <col min="25" max="25" width="20.1640625" customWidth="1"/>
    <col min="26" max="26" width="10.83203125"/>
    <col min="27" max="27" width="37" customWidth="1"/>
    <col min="29" max="29" width="31.5" customWidth="1"/>
    <col min="30" max="30" width="20.1640625" customWidth="1"/>
    <col min="31" max="31" width="10.83203125"/>
    <col min="32" max="32" width="36" customWidth="1"/>
    <col min="34" max="34" width="31.5" customWidth="1"/>
    <col min="35" max="35" width="20.1640625" customWidth="1"/>
  </cols>
  <sheetData>
    <row r="1" spans="1:36" s="87" customFormat="1" ht="19.5" customHeight="1" x14ac:dyDescent="0.2">
      <c r="A1" s="1057" t="s">
        <v>1409</v>
      </c>
      <c r="B1"/>
      <c r="C1"/>
      <c r="D1"/>
      <c r="E1"/>
      <c r="F1" s="1057" t="s">
        <v>1409</v>
      </c>
      <c r="G1"/>
      <c r="H1"/>
      <c r="I1"/>
      <c r="J1"/>
      <c r="K1" s="1057" t="s">
        <v>1409</v>
      </c>
      <c r="L1"/>
      <c r="M1"/>
      <c r="N1"/>
      <c r="O1"/>
      <c r="P1"/>
      <c r="Q1" s="1057" t="s">
        <v>1409</v>
      </c>
      <c r="R1"/>
      <c r="S1"/>
      <c r="T1"/>
      <c r="U1"/>
      <c r="V1" s="1057" t="s">
        <v>1409</v>
      </c>
      <c r="W1"/>
      <c r="X1"/>
      <c r="Y1"/>
      <c r="Z1"/>
      <c r="AA1" s="1057" t="s">
        <v>1409</v>
      </c>
      <c r="AB1"/>
      <c r="AC1"/>
      <c r="AD1"/>
      <c r="AE1"/>
      <c r="AF1" s="1057" t="s">
        <v>1409</v>
      </c>
      <c r="AG1"/>
      <c r="AH1"/>
      <c r="AI1"/>
      <c r="AJ1"/>
    </row>
    <row r="2" spans="1:36" s="87" customFormat="1" ht="19.5" customHeight="1" x14ac:dyDescent="0.2">
      <c r="A2" s="273"/>
      <c r="B2"/>
      <c r="C2"/>
      <c r="D2"/>
      <c r="E2"/>
      <c r="F2" s="1058" t="s">
        <v>1377</v>
      </c>
      <c r="G2"/>
      <c r="H2"/>
      <c r="I2"/>
      <c r="J2"/>
      <c r="K2" s="1058" t="s">
        <v>1378</v>
      </c>
      <c r="L2"/>
      <c r="M2"/>
      <c r="N2"/>
      <c r="O2"/>
      <c r="P2"/>
      <c r="Q2" s="273"/>
      <c r="R2"/>
      <c r="S2"/>
      <c r="T2"/>
      <c r="U2"/>
      <c r="V2" s="273"/>
      <c r="W2"/>
      <c r="X2"/>
      <c r="Y2"/>
      <c r="Z2"/>
      <c r="AA2" s="273"/>
      <c r="AB2"/>
      <c r="AC2"/>
      <c r="AD2"/>
      <c r="AE2"/>
      <c r="AF2" s="273"/>
      <c r="AG2"/>
      <c r="AH2"/>
      <c r="AI2"/>
      <c r="AJ2"/>
    </row>
    <row r="3" spans="1:36" s="87" customFormat="1" ht="19.5" customHeight="1" x14ac:dyDescent="0.2">
      <c r="A3" s="275" t="s">
        <v>1302</v>
      </c>
      <c r="B3"/>
      <c r="C3"/>
      <c r="D3"/>
      <c r="E3"/>
      <c r="F3" s="275" t="s">
        <v>1302</v>
      </c>
      <c r="G3"/>
      <c r="H3"/>
      <c r="I3"/>
      <c r="J3"/>
      <c r="K3" s="275" t="s">
        <v>1302</v>
      </c>
      <c r="L3"/>
      <c r="M3"/>
      <c r="N3"/>
      <c r="O3"/>
      <c r="P3"/>
      <c r="Q3" s="275" t="s">
        <v>1302</v>
      </c>
      <c r="R3"/>
      <c r="S3"/>
      <c r="T3"/>
      <c r="U3"/>
      <c r="V3" s="275" t="s">
        <v>1302</v>
      </c>
      <c r="W3"/>
      <c r="X3"/>
      <c r="Y3"/>
      <c r="Z3"/>
      <c r="AA3" s="275" t="s">
        <v>1302</v>
      </c>
      <c r="AB3"/>
      <c r="AC3"/>
      <c r="AD3"/>
      <c r="AE3"/>
      <c r="AF3" s="275" t="s">
        <v>1302</v>
      </c>
      <c r="AG3"/>
      <c r="AH3"/>
      <c r="AI3"/>
      <c r="AJ3"/>
    </row>
    <row r="4" spans="1:36" s="87" customFormat="1" ht="19.5" customHeight="1" x14ac:dyDescent="0.2">
      <c r="A4" s="1058" t="s">
        <v>1376</v>
      </c>
      <c r="B4" s="1059"/>
      <c r="C4" s="1059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8" t="s">
        <v>1376</v>
      </c>
      <c r="R4" s="1059"/>
      <c r="S4" s="1059"/>
      <c r="T4" s="1059"/>
      <c r="U4" s="1059"/>
      <c r="V4" s="889" t="s">
        <v>1377</v>
      </c>
      <c r="W4" s="889"/>
      <c r="X4" s="889"/>
      <c r="Y4" s="889"/>
      <c r="Z4" s="1059"/>
      <c r="AA4" s="889" t="s">
        <v>1378</v>
      </c>
      <c r="AB4" s="1059"/>
      <c r="AC4" s="1059"/>
      <c r="AD4" s="1059"/>
      <c r="AE4" s="1059"/>
      <c r="AF4" s="889" t="s">
        <v>2245</v>
      </c>
      <c r="AG4" s="889"/>
      <c r="AH4" s="889"/>
      <c r="AI4" s="889"/>
      <c r="AJ4" s="1059"/>
    </row>
    <row r="5" spans="1:36" s="87" customFormat="1" ht="19.5" customHeight="1" thickBot="1" x14ac:dyDescent="0.25">
      <c r="A5" s="889" t="s">
        <v>1426</v>
      </c>
      <c r="B5" s="1060"/>
      <c r="C5" s="1060"/>
      <c r="D5" s="1060"/>
      <c r="E5"/>
      <c r="F5" s="889" t="s">
        <v>1426</v>
      </c>
      <c r="G5" s="1060"/>
      <c r="H5" s="1060"/>
      <c r="I5" s="1060"/>
      <c r="J5"/>
      <c r="K5" s="889" t="s">
        <v>1426</v>
      </c>
      <c r="L5" s="1060"/>
      <c r="M5" s="1060"/>
      <c r="N5" s="1060"/>
      <c r="O5"/>
      <c r="P5"/>
      <c r="Q5" s="889" t="s">
        <v>2246</v>
      </c>
      <c r="R5" s="1060"/>
      <c r="S5" s="1060"/>
      <c r="T5" s="1060"/>
      <c r="U5"/>
      <c r="V5" s="889" t="s">
        <v>2246</v>
      </c>
      <c r="W5" s="1060"/>
      <c r="X5" s="1060"/>
      <c r="Y5" s="1060"/>
      <c r="Z5"/>
      <c r="AA5" s="889" t="s">
        <v>2246</v>
      </c>
      <c r="AB5"/>
      <c r="AC5"/>
      <c r="AD5"/>
      <c r="AE5"/>
      <c r="AF5" s="889" t="s">
        <v>2246</v>
      </c>
      <c r="AG5" s="1060"/>
      <c r="AH5" s="1060"/>
      <c r="AI5" s="1060"/>
      <c r="AJ5"/>
    </row>
    <row r="6" spans="1:36" s="87" customFormat="1" ht="19.5" customHeight="1" thickBot="1" x14ac:dyDescent="0.25">
      <c r="A6" s="1061" t="s">
        <v>1311</v>
      </c>
      <c r="B6" s="1062" t="s">
        <v>1312</v>
      </c>
      <c r="C6" s="1063" t="s">
        <v>1354</v>
      </c>
      <c r="D6" s="1063" t="s">
        <v>1355</v>
      </c>
      <c r="E6"/>
      <c r="F6" s="1061" t="s">
        <v>1311</v>
      </c>
      <c r="G6" s="1062" t="s">
        <v>1312</v>
      </c>
      <c r="H6" s="1063" t="s">
        <v>1354</v>
      </c>
      <c r="I6" s="1063" t="s">
        <v>1355</v>
      </c>
      <c r="J6"/>
      <c r="K6" s="1061" t="s">
        <v>1311</v>
      </c>
      <c r="L6" s="1062" t="s">
        <v>1312</v>
      </c>
      <c r="M6" s="1063" t="s">
        <v>1354</v>
      </c>
      <c r="N6" s="1063" t="s">
        <v>1355</v>
      </c>
      <c r="O6"/>
      <c r="P6"/>
      <c r="Q6" s="1061" t="s">
        <v>2247</v>
      </c>
      <c r="R6" s="1062" t="s">
        <v>1312</v>
      </c>
      <c r="S6" s="1063" t="s">
        <v>2248</v>
      </c>
      <c r="T6" s="1063" t="s">
        <v>2249</v>
      </c>
      <c r="U6"/>
      <c r="V6" s="1061" t="s">
        <v>1311</v>
      </c>
      <c r="W6" s="1062" t="s">
        <v>1312</v>
      </c>
      <c r="X6" s="1063" t="s">
        <v>1354</v>
      </c>
      <c r="Y6" s="1063" t="s">
        <v>1355</v>
      </c>
      <c r="Z6"/>
      <c r="AA6" s="1061" t="s">
        <v>1311</v>
      </c>
      <c r="AB6" s="1062" t="s">
        <v>1312</v>
      </c>
      <c r="AC6" s="1063" t="s">
        <v>1354</v>
      </c>
      <c r="AD6" s="1063" t="s">
        <v>1355</v>
      </c>
      <c r="AE6"/>
      <c r="AF6" s="1061" t="s">
        <v>1311</v>
      </c>
      <c r="AG6" s="1062" t="s">
        <v>1312</v>
      </c>
      <c r="AH6" s="1063" t="s">
        <v>1354</v>
      </c>
      <c r="AI6" s="1063" t="s">
        <v>1355</v>
      </c>
      <c r="AJ6"/>
    </row>
    <row r="7" spans="1:36" s="87" customFormat="1" ht="19.5" customHeight="1" x14ac:dyDescent="0.2">
      <c r="A7" s="1064" t="s">
        <v>1313</v>
      </c>
      <c r="B7" s="1065">
        <v>5041.3333333333303</v>
      </c>
      <c r="C7" s="1066">
        <f>AVERAGE(B7:B12)</f>
        <v>4001.6666666666629</v>
      </c>
      <c r="D7" s="1065">
        <f>C7/C7*100</f>
        <v>100</v>
      </c>
      <c r="E7"/>
      <c r="F7" s="1064" t="s">
        <v>1313</v>
      </c>
      <c r="G7" s="1064">
        <v>2629</v>
      </c>
      <c r="H7" s="1066">
        <f>AVERAGE(G7:G18)</f>
        <v>2222.1666666666665</v>
      </c>
      <c r="I7" s="1065">
        <f>H7/H7*100</f>
        <v>100</v>
      </c>
      <c r="J7"/>
      <c r="K7" s="1064" t="s">
        <v>1313</v>
      </c>
      <c r="L7" s="1064">
        <v>9609</v>
      </c>
      <c r="M7" s="1066">
        <f>AVERAGE(L7:L18)</f>
        <v>8650.5</v>
      </c>
      <c r="N7" s="1065">
        <f>M7/M7*100</f>
        <v>100</v>
      </c>
      <c r="O7"/>
      <c r="P7"/>
      <c r="Q7" s="1064" t="s">
        <v>1313</v>
      </c>
      <c r="R7" s="1065">
        <v>1719</v>
      </c>
      <c r="S7" s="1066">
        <f>AVERAGE(R7:R18)</f>
        <v>1904.8333333333333</v>
      </c>
      <c r="T7" s="1065">
        <f>S7/S7*100</f>
        <v>100</v>
      </c>
      <c r="U7"/>
      <c r="V7" s="1064" t="s">
        <v>1422</v>
      </c>
      <c r="W7" s="1064">
        <v>477</v>
      </c>
      <c r="X7" s="1066">
        <f>AVERAGE(W7:W11)</f>
        <v>419</v>
      </c>
      <c r="Y7" s="1065">
        <f>X7/X12*100</f>
        <v>101.25664572257129</v>
      </c>
      <c r="Z7"/>
      <c r="AA7" s="1064" t="s">
        <v>1422</v>
      </c>
      <c r="AB7" s="1064">
        <v>388</v>
      </c>
      <c r="AC7" s="1066">
        <f>AVERAGE(AB7:AB10)</f>
        <v>366.5</v>
      </c>
      <c r="AD7" s="1065">
        <f>AC7/AC11*100</f>
        <v>97.473404255319153</v>
      </c>
      <c r="AE7"/>
      <c r="AF7" s="1064" t="s">
        <v>1422</v>
      </c>
      <c r="AG7" s="1064">
        <v>402</v>
      </c>
      <c r="AH7" s="1066">
        <f>AVERAGE(AG7:AG10)</f>
        <v>377.25</v>
      </c>
      <c r="AI7" s="1065">
        <f>AH7/AH11*100</f>
        <v>105.67226890756302</v>
      </c>
      <c r="AJ7"/>
    </row>
    <row r="8" spans="1:36" s="87" customFormat="1" ht="19.5" customHeight="1" x14ac:dyDescent="0.2">
      <c r="A8" s="1067" t="s">
        <v>1314</v>
      </c>
      <c r="B8" s="1068">
        <v>5846.3333333333303</v>
      </c>
      <c r="C8" s="1069"/>
      <c r="D8" s="1068"/>
      <c r="E8"/>
      <c r="F8" s="1067" t="s">
        <v>1314</v>
      </c>
      <c r="G8" s="1067">
        <v>2209</v>
      </c>
      <c r="H8" s="1069"/>
      <c r="I8" s="1068"/>
      <c r="J8"/>
      <c r="K8" s="1067" t="s">
        <v>1314</v>
      </c>
      <c r="L8" s="1067">
        <v>9127</v>
      </c>
      <c r="M8" s="1069"/>
      <c r="N8" s="1068"/>
      <c r="O8"/>
      <c r="P8"/>
      <c r="Q8" s="1067" t="s">
        <v>1314</v>
      </c>
      <c r="R8" s="1068">
        <v>1962</v>
      </c>
      <c r="S8" s="1069"/>
      <c r="T8" s="1068"/>
      <c r="U8"/>
      <c r="V8" s="1067" t="s">
        <v>1423</v>
      </c>
      <c r="W8" s="1067">
        <v>416</v>
      </c>
      <c r="X8" s="1069"/>
      <c r="Y8" s="1068"/>
      <c r="Z8"/>
      <c r="AA8" s="1067" t="s">
        <v>1423</v>
      </c>
      <c r="AB8" s="1067">
        <v>351</v>
      </c>
      <c r="AC8" s="1069"/>
      <c r="AD8" s="1068"/>
      <c r="AE8"/>
      <c r="AF8" s="1067" t="s">
        <v>1423</v>
      </c>
      <c r="AG8" s="1067">
        <v>376</v>
      </c>
      <c r="AH8" s="1069"/>
      <c r="AI8" s="1068"/>
      <c r="AJ8"/>
    </row>
    <row r="9" spans="1:36" s="87" customFormat="1" ht="19.5" customHeight="1" x14ac:dyDescent="0.2">
      <c r="A9" s="1067" t="s">
        <v>1315</v>
      </c>
      <c r="B9" s="1068">
        <v>6892.3333333333303</v>
      </c>
      <c r="C9" s="1069"/>
      <c r="D9" s="1068"/>
      <c r="E9"/>
      <c r="F9" s="1067" t="s">
        <v>1315</v>
      </c>
      <c r="G9" s="1067">
        <v>2195</v>
      </c>
      <c r="H9" s="1069"/>
      <c r="I9" s="1068"/>
      <c r="J9"/>
      <c r="K9" s="1067" t="s">
        <v>1315</v>
      </c>
      <c r="L9" s="1067">
        <v>8887</v>
      </c>
      <c r="M9" s="1069"/>
      <c r="N9" s="1068"/>
      <c r="O9"/>
      <c r="P9"/>
      <c r="Q9" s="1067" t="s">
        <v>1315</v>
      </c>
      <c r="R9" s="1068">
        <v>1847</v>
      </c>
      <c r="S9" s="1069"/>
      <c r="T9" s="1068"/>
      <c r="U9"/>
      <c r="V9" s="1067" t="s">
        <v>1424</v>
      </c>
      <c r="W9" s="1067">
        <v>326</v>
      </c>
      <c r="X9" s="1069"/>
      <c r="Y9" s="1068"/>
      <c r="Z9"/>
      <c r="AA9" s="1067" t="s">
        <v>1424</v>
      </c>
      <c r="AB9" s="1067">
        <v>336</v>
      </c>
      <c r="AC9" s="1069"/>
      <c r="AD9" s="1068"/>
      <c r="AE9"/>
      <c r="AF9" s="1067" t="s">
        <v>1424</v>
      </c>
      <c r="AG9" s="1067">
        <v>357</v>
      </c>
      <c r="AH9" s="1069"/>
      <c r="AI9" s="1068"/>
      <c r="AJ9"/>
    </row>
    <row r="10" spans="1:36" s="87" customFormat="1" ht="19.5" customHeight="1" x14ac:dyDescent="0.2">
      <c r="A10" s="1067" t="s">
        <v>1316</v>
      </c>
      <c r="B10" s="1068">
        <v>2170.3333333333298</v>
      </c>
      <c r="C10" s="1069"/>
      <c r="D10" s="1068"/>
      <c r="E10"/>
      <c r="F10" s="1067" t="s">
        <v>1316</v>
      </c>
      <c r="G10" s="1067">
        <v>2498</v>
      </c>
      <c r="H10" s="1069"/>
      <c r="I10" s="1068"/>
      <c r="J10"/>
      <c r="K10" s="1067" t="s">
        <v>1316</v>
      </c>
      <c r="L10" s="1067">
        <v>8202</v>
      </c>
      <c r="M10" s="1069"/>
      <c r="N10" s="1068"/>
      <c r="O10"/>
      <c r="P10"/>
      <c r="Q10" s="1067" t="s">
        <v>1316</v>
      </c>
      <c r="R10" s="1068">
        <v>1857</v>
      </c>
      <c r="S10" s="1069"/>
      <c r="T10" s="1068"/>
      <c r="U10"/>
      <c r="V10" s="1067" t="s">
        <v>1425</v>
      </c>
      <c r="W10" s="1067">
        <v>439</v>
      </c>
      <c r="X10" s="1069"/>
      <c r="Y10" s="1068"/>
      <c r="Z10"/>
      <c r="AA10" s="1070" t="s">
        <v>1425</v>
      </c>
      <c r="AB10" s="1070">
        <v>391</v>
      </c>
      <c r="AC10" s="1071"/>
      <c r="AD10" s="1071"/>
      <c r="AE10"/>
      <c r="AF10" s="1070" t="s">
        <v>1425</v>
      </c>
      <c r="AG10" s="1070">
        <v>374</v>
      </c>
      <c r="AH10" s="1072"/>
      <c r="AI10" s="1071"/>
      <c r="AJ10"/>
    </row>
    <row r="11" spans="1:36" s="87" customFormat="1" ht="19.5" customHeight="1" x14ac:dyDescent="0.2">
      <c r="A11" s="1067" t="s">
        <v>1318</v>
      </c>
      <c r="B11" s="1068">
        <v>2696.3333333333298</v>
      </c>
      <c r="C11" s="1069"/>
      <c r="D11" s="1068"/>
      <c r="E11"/>
      <c r="F11" s="1067" t="s">
        <v>1318</v>
      </c>
      <c r="G11" s="1067">
        <v>2246</v>
      </c>
      <c r="H11" s="1069"/>
      <c r="I11" s="1068"/>
      <c r="J11"/>
      <c r="K11" s="1067" t="s">
        <v>1318</v>
      </c>
      <c r="L11" s="1067">
        <v>9363</v>
      </c>
      <c r="M11" s="1069"/>
      <c r="N11" s="1068"/>
      <c r="O11"/>
      <c r="P11"/>
      <c r="Q11" s="1067" t="s">
        <v>1318</v>
      </c>
      <c r="R11" s="1068">
        <v>1998</v>
      </c>
      <c r="S11" s="1069"/>
      <c r="T11" s="1068"/>
      <c r="U11"/>
      <c r="V11" s="1070" t="s">
        <v>1435</v>
      </c>
      <c r="W11" s="1070">
        <v>437</v>
      </c>
      <c r="X11" s="1072"/>
      <c r="Y11" s="1071"/>
      <c r="Z11"/>
      <c r="AA11" s="1067" t="s">
        <v>1313</v>
      </c>
      <c r="AB11" s="1067">
        <v>377</v>
      </c>
      <c r="AC11" s="1069">
        <f>AVERAGE(AB11:AB14)</f>
        <v>376</v>
      </c>
      <c r="AD11" s="1068">
        <f>AC11/AC11*100</f>
        <v>100</v>
      </c>
      <c r="AE11"/>
      <c r="AF11" s="1067" t="s">
        <v>1313</v>
      </c>
      <c r="AG11" s="1067">
        <v>353</v>
      </c>
      <c r="AH11" s="1069">
        <f>AVERAGE(AG11:AG14)</f>
        <v>357</v>
      </c>
      <c r="AI11" s="1068">
        <f>AH11/AH11*100</f>
        <v>100</v>
      </c>
      <c r="AJ11"/>
    </row>
    <row r="12" spans="1:36" s="87" customFormat="1" ht="19.5" customHeight="1" x14ac:dyDescent="0.2">
      <c r="A12" s="1070" t="s">
        <v>1320</v>
      </c>
      <c r="B12" s="1071">
        <v>1363.3333333333301</v>
      </c>
      <c r="C12" s="1072"/>
      <c r="D12" s="1071"/>
      <c r="E12"/>
      <c r="F12" s="1067" t="s">
        <v>1320</v>
      </c>
      <c r="G12" s="1067">
        <v>2048</v>
      </c>
      <c r="H12" s="1069"/>
      <c r="I12" s="1068"/>
      <c r="J12"/>
      <c r="K12" s="1067" t="s">
        <v>1320</v>
      </c>
      <c r="L12" s="1067">
        <v>9235</v>
      </c>
      <c r="M12" s="1069"/>
      <c r="N12" s="1068"/>
      <c r="O12"/>
      <c r="P12"/>
      <c r="Q12" s="1067" t="s">
        <v>1320</v>
      </c>
      <c r="R12" s="1068">
        <v>2013</v>
      </c>
      <c r="S12" s="1069"/>
      <c r="T12" s="1068"/>
      <c r="U12"/>
      <c r="V12" s="1067" t="s">
        <v>1313</v>
      </c>
      <c r="W12" s="1067">
        <v>411</v>
      </c>
      <c r="X12" s="1069">
        <f>AVERAGE(W12:W16)</f>
        <v>413.8</v>
      </c>
      <c r="Y12" s="1068">
        <f>X12/X12*100</f>
        <v>100</v>
      </c>
      <c r="Z12"/>
      <c r="AA12" s="1067" t="s">
        <v>1314</v>
      </c>
      <c r="AB12" s="1067">
        <v>386</v>
      </c>
      <c r="AC12" s="1069"/>
      <c r="AD12" s="1068"/>
      <c r="AE12"/>
      <c r="AF12" s="1067" t="s">
        <v>1314</v>
      </c>
      <c r="AG12" s="1067">
        <v>358</v>
      </c>
      <c r="AH12" s="1069"/>
      <c r="AI12" s="1068"/>
      <c r="AJ12"/>
    </row>
    <row r="13" spans="1:36" s="87" customFormat="1" ht="19.5" customHeight="1" x14ac:dyDescent="0.2">
      <c r="A13" s="1067" t="s">
        <v>1414</v>
      </c>
      <c r="B13" s="1068">
        <v>45676.333333333299</v>
      </c>
      <c r="C13" s="1069">
        <f>AVERAGE(B13:B18)</f>
        <v>36722.833333333307</v>
      </c>
      <c r="D13" s="1068">
        <f>C13/C7*100</f>
        <v>917.68846314035829</v>
      </c>
      <c r="E13"/>
      <c r="F13" s="1067" t="s">
        <v>1322</v>
      </c>
      <c r="G13" s="1067">
        <v>1985</v>
      </c>
      <c r="H13" s="1069"/>
      <c r="I13" s="1068"/>
      <c r="J13"/>
      <c r="K13" s="1067" t="s">
        <v>1322</v>
      </c>
      <c r="L13" s="1067">
        <v>7967</v>
      </c>
      <c r="M13" s="1069"/>
      <c r="N13" s="1068"/>
      <c r="O13"/>
      <c r="P13"/>
      <c r="Q13" s="1067" t="s">
        <v>1322</v>
      </c>
      <c r="R13" s="1068">
        <v>1707</v>
      </c>
      <c r="S13" s="1069"/>
      <c r="T13" s="1068"/>
      <c r="U13"/>
      <c r="V13" s="1067" t="s">
        <v>1314</v>
      </c>
      <c r="W13" s="1067">
        <v>425</v>
      </c>
      <c r="X13" s="1069"/>
      <c r="Y13" s="1068"/>
      <c r="Z13"/>
      <c r="AA13" s="1067" t="s">
        <v>1315</v>
      </c>
      <c r="AB13" s="1067">
        <v>371</v>
      </c>
      <c r="AC13" s="1069"/>
      <c r="AD13" s="1068"/>
      <c r="AE13"/>
      <c r="AF13" s="1067" t="s">
        <v>1315</v>
      </c>
      <c r="AG13" s="1067">
        <v>338</v>
      </c>
      <c r="AH13" s="1069"/>
      <c r="AI13" s="1068"/>
      <c r="AJ13"/>
    </row>
    <row r="14" spans="1:36" s="87" customFormat="1" ht="19.5" customHeight="1" x14ac:dyDescent="0.2">
      <c r="A14" s="1067" t="s">
        <v>1415</v>
      </c>
      <c r="B14" s="1068">
        <v>45305.333333333299</v>
      </c>
      <c r="C14" s="1069"/>
      <c r="D14" s="1068"/>
      <c r="E14"/>
      <c r="F14" s="1067" t="s">
        <v>1324</v>
      </c>
      <c r="G14" s="1067">
        <v>2248</v>
      </c>
      <c r="H14" s="1069"/>
      <c r="I14" s="1068"/>
      <c r="J14"/>
      <c r="K14" s="1067" t="s">
        <v>1324</v>
      </c>
      <c r="L14" s="1067">
        <v>7513</v>
      </c>
      <c r="M14" s="1069"/>
      <c r="N14" s="1068"/>
      <c r="O14"/>
      <c r="P14"/>
      <c r="Q14" s="1067" t="s">
        <v>1324</v>
      </c>
      <c r="R14" s="1068">
        <v>1859</v>
      </c>
      <c r="S14" s="1069"/>
      <c r="T14" s="1068"/>
      <c r="U14"/>
      <c r="V14" s="1067" t="s">
        <v>1315</v>
      </c>
      <c r="W14" s="1067">
        <v>440</v>
      </c>
      <c r="X14" s="1069"/>
      <c r="Y14" s="1068"/>
      <c r="Z14"/>
      <c r="AA14" s="1070" t="s">
        <v>1316</v>
      </c>
      <c r="AB14" s="1070">
        <v>370</v>
      </c>
      <c r="AC14" s="1071"/>
      <c r="AD14" s="1071"/>
      <c r="AE14"/>
      <c r="AF14" s="1070" t="s">
        <v>1316</v>
      </c>
      <c r="AG14" s="1070">
        <v>379</v>
      </c>
      <c r="AH14" s="1072"/>
      <c r="AI14" s="1071"/>
      <c r="AJ14"/>
    </row>
    <row r="15" spans="1:36" s="87" customFormat="1" ht="19.5" customHeight="1" x14ac:dyDescent="0.2">
      <c r="A15" s="1067" t="s">
        <v>1416</v>
      </c>
      <c r="B15" s="1068">
        <v>46618.333333333299</v>
      </c>
      <c r="C15" s="1069"/>
      <c r="D15" s="1068"/>
      <c r="E15"/>
      <c r="F15" s="1067" t="s">
        <v>1326</v>
      </c>
      <c r="G15" s="1067">
        <v>2119</v>
      </c>
      <c r="H15" s="1069"/>
      <c r="I15" s="1068"/>
      <c r="J15"/>
      <c r="K15" s="1067" t="s">
        <v>1326</v>
      </c>
      <c r="L15" s="1067">
        <v>9015</v>
      </c>
      <c r="M15" s="1069"/>
      <c r="N15" s="1068"/>
      <c r="O15"/>
      <c r="P15"/>
      <c r="Q15" s="1067" t="s">
        <v>1326</v>
      </c>
      <c r="R15" s="1068">
        <v>1840</v>
      </c>
      <c r="S15" s="1069"/>
      <c r="T15" s="1068"/>
      <c r="U15"/>
      <c r="V15" s="1067" t="s">
        <v>1316</v>
      </c>
      <c r="W15" s="1067">
        <v>384</v>
      </c>
      <c r="X15" s="1069"/>
      <c r="Y15" s="1068"/>
      <c r="Z15"/>
      <c r="AA15" s="1067" t="s">
        <v>1414</v>
      </c>
      <c r="AB15" s="1067">
        <v>873</v>
      </c>
      <c r="AC15" s="1069">
        <f>AVERAGE(AB15:AB18)</f>
        <v>849.25</v>
      </c>
      <c r="AD15" s="1068">
        <f>AC15/AC11*100</f>
        <v>225.86436170212764</v>
      </c>
      <c r="AE15"/>
      <c r="AF15" s="1067" t="s">
        <v>1414</v>
      </c>
      <c r="AG15" s="1067">
        <v>838</v>
      </c>
      <c r="AH15" s="1069">
        <f>AVERAGE(AG15:AG18)</f>
        <v>858</v>
      </c>
      <c r="AI15" s="1068">
        <f>AH15/AH11*100</f>
        <v>240.33613445378151</v>
      </c>
      <c r="AJ15"/>
    </row>
    <row r="16" spans="1:36" s="87" customFormat="1" ht="19.5" customHeight="1" x14ac:dyDescent="0.2">
      <c r="A16" s="1067" t="s">
        <v>1417</v>
      </c>
      <c r="B16" s="1068">
        <v>28028.333333333299</v>
      </c>
      <c r="C16" s="1069"/>
      <c r="D16" s="1068"/>
      <c r="E16"/>
      <c r="F16" s="1067" t="s">
        <v>1328</v>
      </c>
      <c r="G16" s="1067">
        <v>2293</v>
      </c>
      <c r="H16" s="1069"/>
      <c r="I16" s="1068"/>
      <c r="J16"/>
      <c r="K16" s="1067" t="s">
        <v>1328</v>
      </c>
      <c r="L16" s="1067">
        <v>7802</v>
      </c>
      <c r="M16" s="1069"/>
      <c r="N16" s="1068"/>
      <c r="O16"/>
      <c r="P16"/>
      <c r="Q16" s="1067" t="s">
        <v>1328</v>
      </c>
      <c r="R16" s="1068">
        <v>2004</v>
      </c>
      <c r="S16" s="1069"/>
      <c r="T16" s="1068"/>
      <c r="U16"/>
      <c r="V16" s="1070" t="s">
        <v>1318</v>
      </c>
      <c r="W16" s="1070">
        <v>409</v>
      </c>
      <c r="X16" s="1072"/>
      <c r="Y16" s="1071"/>
      <c r="Z16"/>
      <c r="AA16" s="1067" t="s">
        <v>1415</v>
      </c>
      <c r="AB16" s="1067">
        <v>915</v>
      </c>
      <c r="AC16" s="1069"/>
      <c r="AD16" s="1068"/>
      <c r="AE16"/>
      <c r="AF16" s="1067" t="s">
        <v>1415</v>
      </c>
      <c r="AG16" s="1067">
        <v>809</v>
      </c>
      <c r="AH16" s="1069"/>
      <c r="AI16" s="1068"/>
      <c r="AJ16"/>
    </row>
    <row r="17" spans="1:36" s="87" customFormat="1" ht="19.5" customHeight="1" x14ac:dyDescent="0.2">
      <c r="A17" s="1067" t="s">
        <v>1431</v>
      </c>
      <c r="B17" s="1068">
        <v>32201.333333333299</v>
      </c>
      <c r="C17" s="1069"/>
      <c r="D17" s="1068"/>
      <c r="E17"/>
      <c r="F17" s="1067" t="s">
        <v>1330</v>
      </c>
      <c r="G17" s="1067">
        <v>2328</v>
      </c>
      <c r="H17" s="1069"/>
      <c r="I17" s="1068"/>
      <c r="J17"/>
      <c r="K17" s="1067" t="s">
        <v>1330</v>
      </c>
      <c r="L17" s="1067">
        <v>8757</v>
      </c>
      <c r="M17" s="1069"/>
      <c r="N17" s="1068"/>
      <c r="O17"/>
      <c r="P17"/>
      <c r="Q17" s="1067" t="s">
        <v>1330</v>
      </c>
      <c r="R17" s="1068">
        <v>2154</v>
      </c>
      <c r="S17" s="1069"/>
      <c r="T17" s="1068"/>
      <c r="U17"/>
      <c r="V17" s="1067" t="s">
        <v>1414</v>
      </c>
      <c r="W17" s="1067">
        <v>1219</v>
      </c>
      <c r="X17" s="1069">
        <f>AVERAGE(W17:W21)</f>
        <v>1148.5999999999999</v>
      </c>
      <c r="Y17" s="1068">
        <f>X17/X12*100</f>
        <v>277.57370710488158</v>
      </c>
      <c r="Z17"/>
      <c r="AA17" s="1067" t="s">
        <v>1416</v>
      </c>
      <c r="AB17" s="1067">
        <v>763</v>
      </c>
      <c r="AC17" s="1069"/>
      <c r="AD17" s="1068"/>
      <c r="AE17"/>
      <c r="AF17" s="1067" t="s">
        <v>1416</v>
      </c>
      <c r="AG17" s="1067">
        <v>860</v>
      </c>
      <c r="AH17" s="1069"/>
      <c r="AI17" s="1068"/>
      <c r="AJ17"/>
    </row>
    <row r="18" spans="1:36" s="87" customFormat="1" ht="19.5" customHeight="1" x14ac:dyDescent="0.2">
      <c r="A18" s="1070" t="s">
        <v>1930</v>
      </c>
      <c r="B18" s="1071">
        <v>22507.333333333299</v>
      </c>
      <c r="C18" s="1072"/>
      <c r="D18" s="1071"/>
      <c r="E18"/>
      <c r="F18" s="1070" t="s">
        <v>1333</v>
      </c>
      <c r="G18" s="1070">
        <v>1868</v>
      </c>
      <c r="H18" s="1072"/>
      <c r="I18" s="1071"/>
      <c r="J18"/>
      <c r="K18" s="1070" t="s">
        <v>1333</v>
      </c>
      <c r="L18" s="1070">
        <v>8329</v>
      </c>
      <c r="M18" s="1072"/>
      <c r="N18" s="1071"/>
      <c r="O18"/>
      <c r="P18"/>
      <c r="Q18" s="1070" t="s">
        <v>1333</v>
      </c>
      <c r="R18" s="1071">
        <v>1898</v>
      </c>
      <c r="S18" s="1072"/>
      <c r="T18" s="1071"/>
      <c r="U18"/>
      <c r="V18" s="1067" t="s">
        <v>1415</v>
      </c>
      <c r="W18" s="1067">
        <v>1171</v>
      </c>
      <c r="X18" s="1069"/>
      <c r="Y18" s="1068"/>
      <c r="Z18"/>
      <c r="AA18" s="1070" t="s">
        <v>1417</v>
      </c>
      <c r="AB18" s="1070">
        <v>846</v>
      </c>
      <c r="AC18" s="1071"/>
      <c r="AD18" s="1071"/>
      <c r="AE18"/>
      <c r="AF18" s="1070" t="s">
        <v>1417</v>
      </c>
      <c r="AG18" s="1070">
        <v>925</v>
      </c>
      <c r="AH18" s="1072"/>
      <c r="AI18" s="1071"/>
      <c r="AJ18"/>
    </row>
    <row r="19" spans="1:36" s="87" customFormat="1" ht="19.5" customHeight="1" x14ac:dyDescent="0.2">
      <c r="A19" s="1067" t="s">
        <v>1931</v>
      </c>
      <c r="B19" s="1068">
        <v>598.33333333333303</v>
      </c>
      <c r="C19" s="1069">
        <f>AVERAGE(B19:B24)</f>
        <v>414.99999999999977</v>
      </c>
      <c r="D19" s="1068">
        <f>C19/C7*100</f>
        <v>10.370678883798421</v>
      </c>
      <c r="E19"/>
      <c r="F19" s="1067" t="s">
        <v>1414</v>
      </c>
      <c r="G19" s="1067">
        <v>22725</v>
      </c>
      <c r="H19" s="1069">
        <f>AVERAGE(G19:G30)</f>
        <v>20185.666666666668</v>
      </c>
      <c r="I19" s="1068">
        <f>H19/H7*100</f>
        <v>908.3777094427362</v>
      </c>
      <c r="J19"/>
      <c r="K19" s="1067" t="s">
        <v>1414</v>
      </c>
      <c r="L19" s="1067">
        <v>59851</v>
      </c>
      <c r="M19" s="1069">
        <f>AVERAGE(L19:L30)</f>
        <v>57773.75</v>
      </c>
      <c r="N19" s="1068">
        <f>M19/M7*100</f>
        <v>667.8660193052425</v>
      </c>
      <c r="O19"/>
      <c r="P19"/>
      <c r="Q19" s="1067" t="s">
        <v>1414</v>
      </c>
      <c r="R19" s="1068">
        <v>3543</v>
      </c>
      <c r="S19" s="1069">
        <f>AVERAGE(R19:R30)</f>
        <v>3899</v>
      </c>
      <c r="T19" s="1068">
        <f>S19/S7*100</f>
        <v>204.68982413159509</v>
      </c>
      <c r="U19"/>
      <c r="V19" s="1067" t="s">
        <v>1416</v>
      </c>
      <c r="W19" s="1067">
        <v>1140</v>
      </c>
      <c r="X19" s="1069"/>
      <c r="Y19" s="1068"/>
      <c r="Z19"/>
      <c r="AA19" s="1067" t="s">
        <v>1931</v>
      </c>
      <c r="AB19" s="1067">
        <v>178</v>
      </c>
      <c r="AC19" s="1069">
        <f>AVERAGE(AB19:AB22)</f>
        <v>181</v>
      </c>
      <c r="AD19" s="1068">
        <f>AC19/AC11*100</f>
        <v>48.138297872340424</v>
      </c>
      <c r="AE19"/>
      <c r="AF19" s="1067" t="s">
        <v>1931</v>
      </c>
      <c r="AG19" s="1067">
        <v>179</v>
      </c>
      <c r="AH19" s="1069">
        <f>AVERAGE(AG19:AG22)</f>
        <v>174.5</v>
      </c>
      <c r="AI19" s="1068">
        <f>AH19/AH11*100</f>
        <v>48.879551820728288</v>
      </c>
      <c r="AJ19"/>
    </row>
    <row r="20" spans="1:36" s="87" customFormat="1" ht="19.5" customHeight="1" x14ac:dyDescent="0.2">
      <c r="A20" s="1067" t="s">
        <v>1932</v>
      </c>
      <c r="B20" s="1068">
        <v>427.33333333333297</v>
      </c>
      <c r="C20" s="1069"/>
      <c r="D20" s="1068"/>
      <c r="E20"/>
      <c r="F20" s="1067" t="s">
        <v>1415</v>
      </c>
      <c r="G20" s="1067">
        <v>19193</v>
      </c>
      <c r="H20" s="1069"/>
      <c r="I20" s="1068"/>
      <c r="J20"/>
      <c r="K20" s="1067" t="s">
        <v>1415</v>
      </c>
      <c r="L20" s="1067">
        <v>55319</v>
      </c>
      <c r="M20" s="1069"/>
      <c r="N20" s="1068"/>
      <c r="O20"/>
      <c r="P20"/>
      <c r="Q20" s="1067" t="s">
        <v>1415</v>
      </c>
      <c r="R20" s="1068">
        <v>3943</v>
      </c>
      <c r="S20" s="1069"/>
      <c r="T20" s="1068"/>
      <c r="U20"/>
      <c r="V20" s="1067" t="s">
        <v>1417</v>
      </c>
      <c r="W20" s="1067">
        <v>1124</v>
      </c>
      <c r="X20" s="1069"/>
      <c r="Y20" s="1068"/>
      <c r="Z20"/>
      <c r="AA20" s="1067" t="s">
        <v>1932</v>
      </c>
      <c r="AB20" s="1067">
        <v>196</v>
      </c>
      <c r="AC20" s="1069"/>
      <c r="AD20" s="1068"/>
      <c r="AE20"/>
      <c r="AF20" s="1067" t="s">
        <v>1932</v>
      </c>
      <c r="AG20" s="1067">
        <v>181</v>
      </c>
      <c r="AH20" s="1069"/>
      <c r="AI20" s="1068"/>
      <c r="AJ20"/>
    </row>
    <row r="21" spans="1:36" s="87" customFormat="1" ht="19.5" customHeight="1" x14ac:dyDescent="0.2">
      <c r="A21" s="1067" t="s">
        <v>1933</v>
      </c>
      <c r="B21" s="1068">
        <v>678.33333333333303</v>
      </c>
      <c r="C21" s="1069"/>
      <c r="D21" s="1068"/>
      <c r="E21"/>
      <c r="F21" s="1067" t="s">
        <v>1416</v>
      </c>
      <c r="G21" s="1067">
        <v>20698</v>
      </c>
      <c r="H21" s="1069"/>
      <c r="I21" s="1068"/>
      <c r="J21"/>
      <c r="K21" s="1067" t="s">
        <v>1416</v>
      </c>
      <c r="L21" s="1067">
        <v>60355</v>
      </c>
      <c r="M21" s="1069"/>
      <c r="N21" s="1068"/>
      <c r="O21"/>
      <c r="P21"/>
      <c r="Q21" s="1067" t="s">
        <v>1416</v>
      </c>
      <c r="R21" s="1068">
        <v>3792</v>
      </c>
      <c r="S21" s="1069"/>
      <c r="T21" s="1068"/>
      <c r="U21"/>
      <c r="V21" s="1070" t="s">
        <v>1431</v>
      </c>
      <c r="W21" s="1070">
        <v>1089</v>
      </c>
      <c r="X21" s="1072"/>
      <c r="Y21" s="1071"/>
      <c r="Z21"/>
      <c r="AA21" s="1067" t="s">
        <v>1933</v>
      </c>
      <c r="AB21" s="1067">
        <v>175</v>
      </c>
      <c r="AC21" s="1069"/>
      <c r="AD21" s="1068"/>
      <c r="AE21"/>
      <c r="AF21" s="1067" t="s">
        <v>1933</v>
      </c>
      <c r="AG21" s="1067">
        <v>167</v>
      </c>
      <c r="AH21" s="1069"/>
      <c r="AI21" s="1068"/>
      <c r="AJ21"/>
    </row>
    <row r="22" spans="1:36" s="87" customFormat="1" ht="19.5" customHeight="1" x14ac:dyDescent="0.2">
      <c r="A22" s="1067" t="s">
        <v>1934</v>
      </c>
      <c r="B22" s="1068">
        <v>381.33333333333297</v>
      </c>
      <c r="C22" s="1069"/>
      <c r="D22" s="1068"/>
      <c r="E22"/>
      <c r="F22" s="1067" t="s">
        <v>1417</v>
      </c>
      <c r="G22" s="1067">
        <v>19224</v>
      </c>
      <c r="H22" s="1069"/>
      <c r="I22" s="1068"/>
      <c r="J22"/>
      <c r="K22" s="1067" t="s">
        <v>1417</v>
      </c>
      <c r="L22" s="1067">
        <v>53785</v>
      </c>
      <c r="M22" s="1069"/>
      <c r="N22" s="1068"/>
      <c r="O22"/>
      <c r="P22"/>
      <c r="Q22" s="1067" t="s">
        <v>1417</v>
      </c>
      <c r="R22" s="1068">
        <v>4002</v>
      </c>
      <c r="S22" s="1069"/>
      <c r="T22" s="1068"/>
      <c r="U22"/>
      <c r="V22" s="1067" t="s">
        <v>1931</v>
      </c>
      <c r="W22" s="1067">
        <v>230</v>
      </c>
      <c r="X22" s="1069">
        <f>AVERAGE(W22:W26)</f>
        <v>199.4</v>
      </c>
      <c r="Y22" s="1068">
        <f>X22/X12*100</f>
        <v>48.187530207829873</v>
      </c>
      <c r="Z22"/>
      <c r="AA22" s="1070" t="s">
        <v>1934</v>
      </c>
      <c r="AB22" s="1070">
        <v>175</v>
      </c>
      <c r="AC22" s="1072"/>
      <c r="AD22" s="1071"/>
      <c r="AE22"/>
      <c r="AF22" s="1070" t="s">
        <v>1934</v>
      </c>
      <c r="AG22" s="1070">
        <v>171</v>
      </c>
      <c r="AH22" s="1072"/>
      <c r="AI22" s="1071"/>
      <c r="AJ22"/>
    </row>
    <row r="23" spans="1:36" s="87" customFormat="1" ht="19.5" customHeight="1" x14ac:dyDescent="0.2">
      <c r="A23" s="1067" t="s">
        <v>1935</v>
      </c>
      <c r="B23" s="1068">
        <v>329.33333333333297</v>
      </c>
      <c r="C23" s="1069"/>
      <c r="D23" s="1068"/>
      <c r="E23"/>
      <c r="F23" s="1067" t="s">
        <v>1431</v>
      </c>
      <c r="G23" s="1067">
        <v>20646</v>
      </c>
      <c r="H23" s="1069"/>
      <c r="I23" s="1068"/>
      <c r="J23"/>
      <c r="K23" s="1067" t="s">
        <v>1431</v>
      </c>
      <c r="L23" s="1067">
        <v>57721</v>
      </c>
      <c r="M23" s="1069"/>
      <c r="N23" s="1068"/>
      <c r="O23"/>
      <c r="P23"/>
      <c r="Q23" s="1067" t="s">
        <v>1431</v>
      </c>
      <c r="R23" s="1068">
        <v>3992</v>
      </c>
      <c r="S23" s="1069"/>
      <c r="T23" s="1068"/>
      <c r="U23"/>
      <c r="V23" s="1067" t="s">
        <v>1932</v>
      </c>
      <c r="W23" s="1067">
        <v>193</v>
      </c>
      <c r="X23" s="1069"/>
      <c r="Y23" s="1068"/>
      <c r="Z23"/>
      <c r="AA23" s="1067" t="s">
        <v>1937</v>
      </c>
      <c r="AB23" s="1067">
        <v>1272</v>
      </c>
      <c r="AC23" s="1069">
        <f>AVERAGE(AB23:AB26)</f>
        <v>1150</v>
      </c>
      <c r="AD23" s="1068">
        <f>AC23/AC11*100</f>
        <v>305.85106382978722</v>
      </c>
      <c r="AE23"/>
      <c r="AF23" s="1067" t="s">
        <v>1937</v>
      </c>
      <c r="AG23" s="1067">
        <v>1225</v>
      </c>
      <c r="AH23" s="1069">
        <f>AVERAGE(AG23:AG26)</f>
        <v>1222.75</v>
      </c>
      <c r="AI23" s="1068">
        <f>AH23/AH11*100</f>
        <v>342.50700280112045</v>
      </c>
      <c r="AJ23"/>
    </row>
    <row r="24" spans="1:36" s="87" customFormat="1" ht="19.5" customHeight="1" x14ac:dyDescent="0.2">
      <c r="A24" s="1070" t="s">
        <v>1936</v>
      </c>
      <c r="B24" s="1071">
        <v>75.3333333333334</v>
      </c>
      <c r="C24" s="1072"/>
      <c r="D24" s="1071"/>
      <c r="E24"/>
      <c r="F24" s="1067" t="s">
        <v>1930</v>
      </c>
      <c r="G24" s="1067">
        <v>19154</v>
      </c>
      <c r="H24" s="1069"/>
      <c r="I24" s="1068"/>
      <c r="J24"/>
      <c r="K24" s="1067" t="s">
        <v>1930</v>
      </c>
      <c r="L24" s="1067">
        <v>56511</v>
      </c>
      <c r="M24" s="1069"/>
      <c r="N24" s="1068"/>
      <c r="O24"/>
      <c r="P24"/>
      <c r="Q24" s="1067" t="s">
        <v>1930</v>
      </c>
      <c r="R24" s="1068">
        <v>4024</v>
      </c>
      <c r="S24" s="1069"/>
      <c r="T24" s="1068"/>
      <c r="U24"/>
      <c r="V24" s="1067" t="s">
        <v>1933</v>
      </c>
      <c r="W24" s="1067">
        <v>197</v>
      </c>
      <c r="X24" s="1069"/>
      <c r="Y24" s="1068"/>
      <c r="Z24"/>
      <c r="AA24" s="1067" t="s">
        <v>1939</v>
      </c>
      <c r="AB24" s="1067">
        <v>1077</v>
      </c>
      <c r="AC24" s="1069"/>
      <c r="AD24" s="1068"/>
      <c r="AE24"/>
      <c r="AF24" s="1067" t="s">
        <v>1939</v>
      </c>
      <c r="AG24" s="1067">
        <v>1264</v>
      </c>
      <c r="AH24" s="1069"/>
      <c r="AI24" s="1068"/>
      <c r="AJ24"/>
    </row>
    <row r="25" spans="1:36" s="87" customFormat="1" ht="19.5" customHeight="1" x14ac:dyDescent="0.2">
      <c r="A25" s="1067" t="s">
        <v>1937</v>
      </c>
      <c r="B25" s="1068">
        <v>44428.333333333299</v>
      </c>
      <c r="C25" s="1069">
        <f>AVERAGE(B25:B30)</f>
        <v>33863.166666666635</v>
      </c>
      <c r="D25" s="1068">
        <f>C25/C7*100</f>
        <v>846.22657226155764</v>
      </c>
      <c r="E25"/>
      <c r="F25" s="1067" t="s">
        <v>1938</v>
      </c>
      <c r="G25" s="1067">
        <v>20477</v>
      </c>
      <c r="H25" s="1069"/>
      <c r="I25" s="1068"/>
      <c r="J25"/>
      <c r="K25" s="1067" t="s">
        <v>1938</v>
      </c>
      <c r="L25" s="1067">
        <v>59211</v>
      </c>
      <c r="M25" s="1069"/>
      <c r="N25" s="1068"/>
      <c r="O25"/>
      <c r="P25"/>
      <c r="Q25" s="1067" t="s">
        <v>1938</v>
      </c>
      <c r="R25" s="1068">
        <v>3477</v>
      </c>
      <c r="S25" s="1069"/>
      <c r="T25" s="1068"/>
      <c r="U25"/>
      <c r="V25" s="1067" t="s">
        <v>1934</v>
      </c>
      <c r="W25" s="1067">
        <v>194</v>
      </c>
      <c r="X25" s="1069"/>
      <c r="Y25" s="1068"/>
      <c r="Z25"/>
      <c r="AA25" s="1067" t="s">
        <v>1941</v>
      </c>
      <c r="AB25" s="1067">
        <v>1159</v>
      </c>
      <c r="AC25" s="1069"/>
      <c r="AD25" s="1068"/>
      <c r="AE25"/>
      <c r="AF25" s="1067" t="s">
        <v>1941</v>
      </c>
      <c r="AG25" s="1067">
        <v>1258</v>
      </c>
      <c r="AH25" s="1069"/>
      <c r="AI25" s="1068"/>
      <c r="AJ25"/>
    </row>
    <row r="26" spans="1:36" s="87" customFormat="1" ht="19.5" customHeight="1" thickBot="1" x14ac:dyDescent="0.25">
      <c r="A26" s="1067" t="s">
        <v>1939</v>
      </c>
      <c r="B26" s="1068">
        <v>45463.333333333299</v>
      </c>
      <c r="C26" s="1069"/>
      <c r="D26" s="1068"/>
      <c r="E26"/>
      <c r="F26" s="1067" t="s">
        <v>1940</v>
      </c>
      <c r="G26" s="1067">
        <v>19517</v>
      </c>
      <c r="H26" s="1069"/>
      <c r="I26" s="1068"/>
      <c r="J26"/>
      <c r="K26" s="1067" t="s">
        <v>1940</v>
      </c>
      <c r="L26" s="1067">
        <v>58598</v>
      </c>
      <c r="M26" s="1069"/>
      <c r="N26" s="1068"/>
      <c r="O26"/>
      <c r="P26"/>
      <c r="Q26" s="1067" t="s">
        <v>1940</v>
      </c>
      <c r="R26" s="1068">
        <v>3910</v>
      </c>
      <c r="S26" s="1069"/>
      <c r="T26" s="1068"/>
      <c r="U26"/>
      <c r="V26" s="1070" t="s">
        <v>1935</v>
      </c>
      <c r="W26" s="1070">
        <v>183</v>
      </c>
      <c r="X26" s="1072"/>
      <c r="Y26" s="1071"/>
      <c r="Z26"/>
      <c r="AA26" s="1073" t="s">
        <v>1943</v>
      </c>
      <c r="AB26" s="1073">
        <v>1092</v>
      </c>
      <c r="AC26" s="1074"/>
      <c r="AD26" s="1075"/>
      <c r="AE26"/>
      <c r="AF26" s="1073" t="s">
        <v>1943</v>
      </c>
      <c r="AG26" s="1073">
        <v>1144</v>
      </c>
      <c r="AH26" s="1074"/>
      <c r="AI26" s="1075"/>
      <c r="AJ26"/>
    </row>
    <row r="27" spans="1:36" s="87" customFormat="1" ht="19.5" customHeight="1" x14ac:dyDescent="0.2">
      <c r="A27" s="1067" t="s">
        <v>1941</v>
      </c>
      <c r="B27" s="1068">
        <v>34161.333333333299</v>
      </c>
      <c r="C27" s="1069"/>
      <c r="D27" s="1068"/>
      <c r="E27"/>
      <c r="F27" s="1067" t="s">
        <v>1942</v>
      </c>
      <c r="G27" s="1067">
        <v>19211</v>
      </c>
      <c r="H27" s="1069"/>
      <c r="I27" s="1068"/>
      <c r="J27"/>
      <c r="K27" s="1067" t="s">
        <v>1942</v>
      </c>
      <c r="L27" s="1067">
        <v>57888</v>
      </c>
      <c r="M27" s="1069"/>
      <c r="N27" s="1068"/>
      <c r="O27"/>
      <c r="P27"/>
      <c r="Q27" s="1067" t="s">
        <v>1942</v>
      </c>
      <c r="R27" s="1068">
        <v>3903</v>
      </c>
      <c r="S27" s="1069"/>
      <c r="T27" s="1068"/>
      <c r="U27"/>
      <c r="V27" s="1067" t="s">
        <v>1937</v>
      </c>
      <c r="W27" s="1067">
        <v>1498</v>
      </c>
      <c r="X27" s="1069">
        <f>AVERAGE(W27:W31)</f>
        <v>1426</v>
      </c>
      <c r="Y27" s="1068">
        <f>X27/X12*100</f>
        <v>344.61092315128082</v>
      </c>
      <c r="Z27"/>
      <c r="AA27"/>
      <c r="AB27"/>
      <c r="AC27"/>
      <c r="AD27"/>
      <c r="AE27"/>
      <c r="AF27"/>
      <c r="AG27"/>
      <c r="AH27"/>
      <c r="AI27"/>
      <c r="AJ27"/>
    </row>
    <row r="28" spans="1:36" s="87" customFormat="1" ht="19.5" customHeight="1" x14ac:dyDescent="0.2">
      <c r="A28" s="1067" t="s">
        <v>1943</v>
      </c>
      <c r="B28" s="1068">
        <v>32101.333333333299</v>
      </c>
      <c r="C28" s="1069"/>
      <c r="D28" s="1068"/>
      <c r="E28"/>
      <c r="F28" s="1067" t="s">
        <v>1944</v>
      </c>
      <c r="G28" s="1067">
        <v>21327</v>
      </c>
      <c r="H28" s="1069"/>
      <c r="I28" s="1068"/>
      <c r="J28"/>
      <c r="K28" s="1067" t="s">
        <v>1944</v>
      </c>
      <c r="L28" s="1067">
        <v>58304</v>
      </c>
      <c r="M28" s="1069"/>
      <c r="N28" s="1068"/>
      <c r="O28"/>
      <c r="P28"/>
      <c r="Q28" s="1067" t="s">
        <v>1944</v>
      </c>
      <c r="R28" s="1068">
        <v>3841</v>
      </c>
      <c r="S28" s="1069"/>
      <c r="T28" s="1068"/>
      <c r="U28"/>
      <c r="V28" s="1067" t="s">
        <v>1939</v>
      </c>
      <c r="W28" s="1067">
        <v>1400</v>
      </c>
      <c r="X28" s="1069"/>
      <c r="Y28" s="1068"/>
      <c r="Z28"/>
      <c r="AA28"/>
      <c r="AB28"/>
      <c r="AC28"/>
      <c r="AD28"/>
      <c r="AE28"/>
      <c r="AF28"/>
      <c r="AG28"/>
      <c r="AH28"/>
      <c r="AI28"/>
      <c r="AJ28"/>
    </row>
    <row r="29" spans="1:36" s="87" customFormat="1" ht="19.5" customHeight="1" x14ac:dyDescent="0.2">
      <c r="A29" s="1067" t="s">
        <v>1945</v>
      </c>
      <c r="B29" s="1068">
        <v>28361.333333333299</v>
      </c>
      <c r="C29" s="1069"/>
      <c r="D29" s="1068"/>
      <c r="E29"/>
      <c r="F29" s="1067" t="s">
        <v>1946</v>
      </c>
      <c r="G29" s="1067">
        <v>18980</v>
      </c>
      <c r="H29" s="1069"/>
      <c r="I29" s="1068"/>
      <c r="J29"/>
      <c r="K29" s="1067" t="s">
        <v>1946</v>
      </c>
      <c r="L29" s="1067">
        <v>58010</v>
      </c>
      <c r="M29" s="1069"/>
      <c r="N29" s="1068"/>
      <c r="O29"/>
      <c r="P29"/>
      <c r="Q29" s="1067" t="s">
        <v>1946</v>
      </c>
      <c r="R29" s="1068">
        <v>4149</v>
      </c>
      <c r="S29" s="1069"/>
      <c r="T29" s="1068"/>
      <c r="U29"/>
      <c r="V29" s="1067" t="s">
        <v>1941</v>
      </c>
      <c r="W29" s="1067">
        <v>1371</v>
      </c>
      <c r="X29" s="1069"/>
      <c r="Y29" s="1068"/>
      <c r="Z29"/>
      <c r="AA29"/>
      <c r="AB29"/>
      <c r="AC29"/>
      <c r="AD29"/>
      <c r="AE29"/>
      <c r="AF29"/>
      <c r="AG29"/>
      <c r="AH29"/>
      <c r="AI29"/>
      <c r="AJ29"/>
    </row>
    <row r="30" spans="1:36" s="87" customFormat="1" ht="19.5" customHeight="1" thickBot="1" x14ac:dyDescent="0.25">
      <c r="A30" s="1073" t="s">
        <v>1947</v>
      </c>
      <c r="B30" s="1075">
        <v>18663.333333333299</v>
      </c>
      <c r="C30" s="1074"/>
      <c r="D30" s="1075"/>
      <c r="E30"/>
      <c r="F30" s="1070" t="s">
        <v>1948</v>
      </c>
      <c r="G30" s="1070">
        <v>21076</v>
      </c>
      <c r="H30" s="1072"/>
      <c r="I30" s="1071"/>
      <c r="J30"/>
      <c r="K30" s="1070" t="s">
        <v>1948</v>
      </c>
      <c r="L30" s="1070">
        <v>57732</v>
      </c>
      <c r="M30" s="1072"/>
      <c r="N30" s="1071"/>
      <c r="O30"/>
      <c r="P30"/>
      <c r="Q30" s="1070" t="s">
        <v>1948</v>
      </c>
      <c r="R30" s="1071">
        <v>4212</v>
      </c>
      <c r="S30" s="1072"/>
      <c r="T30" s="1071"/>
      <c r="U30"/>
      <c r="V30" s="1067" t="s">
        <v>1943</v>
      </c>
      <c r="W30" s="1067">
        <v>1383</v>
      </c>
      <c r="X30" s="1069"/>
      <c r="Y30" s="1068"/>
      <c r="Z30"/>
      <c r="AA30"/>
      <c r="AB30"/>
      <c r="AC30"/>
      <c r="AD30"/>
      <c r="AE30"/>
      <c r="AF30"/>
      <c r="AG30"/>
      <c r="AH30"/>
      <c r="AI30"/>
      <c r="AJ30"/>
    </row>
    <row r="31" spans="1:36" s="87" customFormat="1" ht="19.5" customHeight="1" thickBot="1" x14ac:dyDescent="0.25">
      <c r="A31"/>
      <c r="B31"/>
      <c r="C31"/>
      <c r="D31"/>
      <c r="E31"/>
      <c r="F31" s="1067" t="s">
        <v>1931</v>
      </c>
      <c r="G31" s="1067">
        <v>2964</v>
      </c>
      <c r="H31" s="1069">
        <f>AVERAGE(G31:G42)</f>
        <v>2402.3333333333335</v>
      </c>
      <c r="I31" s="1068">
        <f>H31/H7*100</f>
        <v>108.10770269256733</v>
      </c>
      <c r="J31"/>
      <c r="K31" s="1067" t="s">
        <v>1931</v>
      </c>
      <c r="L31" s="1067">
        <v>14342</v>
      </c>
      <c r="M31" s="1069">
        <f>AVERAGE(L31:L42)</f>
        <v>15069.166666666666</v>
      </c>
      <c r="N31" s="1068">
        <f>M31/M7*100</f>
        <v>174.19994990655644</v>
      </c>
      <c r="O31"/>
      <c r="P31"/>
      <c r="Q31" s="1067" t="s">
        <v>1931</v>
      </c>
      <c r="R31" s="1068">
        <v>780</v>
      </c>
      <c r="S31" s="1069">
        <f>AVERAGE(R31:R36)</f>
        <v>582</v>
      </c>
      <c r="T31" s="1068">
        <f>S31/S7*100</f>
        <v>30.55385423046636</v>
      </c>
      <c r="U31"/>
      <c r="V31" s="1073" t="s">
        <v>1945</v>
      </c>
      <c r="W31" s="1073">
        <v>1478</v>
      </c>
      <c r="X31" s="1074"/>
      <c r="Y31" s="1075"/>
      <c r="Z31"/>
      <c r="AA31"/>
      <c r="AB31"/>
      <c r="AC31"/>
      <c r="AD31"/>
      <c r="AE31"/>
      <c r="AF31"/>
      <c r="AG31"/>
      <c r="AH31"/>
      <c r="AI31"/>
      <c r="AJ31"/>
    </row>
    <row r="32" spans="1:36" s="87" customFormat="1" ht="19.5" customHeight="1" x14ac:dyDescent="0.2">
      <c r="A32"/>
      <c r="B32"/>
      <c r="C32"/>
      <c r="D32"/>
      <c r="E32"/>
      <c r="F32" s="1067" t="s">
        <v>1932</v>
      </c>
      <c r="G32" s="1067">
        <v>2401</v>
      </c>
      <c r="H32" s="1069"/>
      <c r="I32" s="1068"/>
      <c r="J32"/>
      <c r="K32" s="1067" t="s">
        <v>1932</v>
      </c>
      <c r="L32" s="1067">
        <v>15804</v>
      </c>
      <c r="M32" s="1069"/>
      <c r="N32" s="1068"/>
      <c r="O32"/>
      <c r="P32"/>
      <c r="Q32" s="1067" t="s">
        <v>1932</v>
      </c>
      <c r="R32" s="1068">
        <v>502</v>
      </c>
      <c r="S32" s="1069"/>
      <c r="T32" s="1068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87" customFormat="1" ht="19.5" customHeight="1" x14ac:dyDescent="0.2">
      <c r="A33"/>
      <c r="B33"/>
      <c r="C33"/>
      <c r="D33"/>
      <c r="E33"/>
      <c r="F33" s="1067" t="s">
        <v>1933</v>
      </c>
      <c r="G33" s="1067">
        <v>2703</v>
      </c>
      <c r="H33" s="1069"/>
      <c r="I33" s="1068"/>
      <c r="J33"/>
      <c r="K33" s="1067" t="s">
        <v>1933</v>
      </c>
      <c r="L33" s="1067">
        <v>18774</v>
      </c>
      <c r="M33" s="1069"/>
      <c r="N33" s="1068"/>
      <c r="O33"/>
      <c r="P33"/>
      <c r="Q33" s="1067" t="s">
        <v>1933</v>
      </c>
      <c r="R33" s="1068">
        <v>619</v>
      </c>
      <c r="S33" s="1069"/>
      <c r="T33" s="1068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87" customFormat="1" ht="19.5" customHeight="1" x14ac:dyDescent="0.2">
      <c r="A34"/>
      <c r="B34"/>
      <c r="C34"/>
      <c r="D34"/>
      <c r="E34"/>
      <c r="F34" s="1067" t="s">
        <v>1934</v>
      </c>
      <c r="G34" s="1067">
        <v>2292</v>
      </c>
      <c r="H34" s="1069"/>
      <c r="I34" s="1068"/>
      <c r="J34"/>
      <c r="K34" s="1067" t="s">
        <v>1934</v>
      </c>
      <c r="L34" s="1067">
        <v>13522</v>
      </c>
      <c r="M34" s="1069"/>
      <c r="N34" s="1068"/>
      <c r="O34"/>
      <c r="P34"/>
      <c r="Q34" s="1067" t="s">
        <v>1934</v>
      </c>
      <c r="R34" s="1068">
        <v>541</v>
      </c>
      <c r="S34" s="1069"/>
      <c r="T34" s="1068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 s="87" customFormat="1" ht="19.5" customHeight="1" x14ac:dyDescent="0.2">
      <c r="A35"/>
      <c r="B35"/>
      <c r="C35"/>
      <c r="D35"/>
      <c r="E35"/>
      <c r="F35" s="1067" t="s">
        <v>1935</v>
      </c>
      <c r="G35" s="1067">
        <v>2107</v>
      </c>
      <c r="H35" s="1069"/>
      <c r="I35" s="1068"/>
      <c r="J35"/>
      <c r="K35" s="1067" t="s">
        <v>1935</v>
      </c>
      <c r="L35" s="1067">
        <v>16119</v>
      </c>
      <c r="M35" s="1069"/>
      <c r="N35" s="1068"/>
      <c r="O35"/>
      <c r="P35"/>
      <c r="Q35" s="1067" t="s">
        <v>1935</v>
      </c>
      <c r="R35" s="1068">
        <v>535</v>
      </c>
      <c r="S35" s="1069"/>
      <c r="T35" s="1068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 s="87" customFormat="1" ht="19.5" customHeight="1" x14ac:dyDescent="0.2">
      <c r="A36"/>
      <c r="B36"/>
      <c r="C36"/>
      <c r="D36"/>
      <c r="E36"/>
      <c r="F36" s="1067" t="s">
        <v>1936</v>
      </c>
      <c r="G36" s="1067">
        <v>4420</v>
      </c>
      <c r="H36" s="1069"/>
      <c r="I36" s="1068"/>
      <c r="J36"/>
      <c r="K36" s="1067" t="s">
        <v>1936</v>
      </c>
      <c r="L36" s="1067">
        <v>16106</v>
      </c>
      <c r="M36" s="1069"/>
      <c r="N36" s="1068"/>
      <c r="O36"/>
      <c r="P36"/>
      <c r="Q36" s="1070" t="s">
        <v>1936</v>
      </c>
      <c r="R36" s="1071">
        <v>515</v>
      </c>
      <c r="S36" s="1072"/>
      <c r="T36" s="1071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</row>
    <row r="37" spans="1:36" s="87" customFormat="1" ht="19.5" customHeight="1" x14ac:dyDescent="0.2">
      <c r="A37"/>
      <c r="B37"/>
      <c r="C37"/>
      <c r="D37"/>
      <c r="E37"/>
      <c r="F37" s="1067" t="s">
        <v>1949</v>
      </c>
      <c r="G37" s="1067">
        <v>2312</v>
      </c>
      <c r="H37" s="1069"/>
      <c r="I37" s="1068"/>
      <c r="J37"/>
      <c r="K37" s="1067" t="s">
        <v>1949</v>
      </c>
      <c r="L37" s="1067">
        <v>14333</v>
      </c>
      <c r="M37" s="1069"/>
      <c r="N37" s="1068"/>
      <c r="O37"/>
      <c r="P37"/>
      <c r="Q37" s="1067" t="s">
        <v>1937</v>
      </c>
      <c r="R37" s="1068">
        <v>7608</v>
      </c>
      <c r="S37" s="1069">
        <f>AVERAGE(R37:R44)</f>
        <v>7099.5</v>
      </c>
      <c r="T37" s="1068">
        <f>S37/S7*100</f>
        <v>372.70977338349815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 s="87" customFormat="1" ht="19.5" customHeight="1" x14ac:dyDescent="0.2">
      <c r="A38"/>
      <c r="B38"/>
      <c r="C38"/>
      <c r="D38"/>
      <c r="E38"/>
      <c r="F38" s="1067" t="s">
        <v>1950</v>
      </c>
      <c r="G38" s="1067">
        <v>1947</v>
      </c>
      <c r="H38" s="1069"/>
      <c r="I38" s="1068"/>
      <c r="J38"/>
      <c r="K38" s="1067" t="s">
        <v>1950</v>
      </c>
      <c r="L38" s="1067">
        <v>13835</v>
      </c>
      <c r="M38" s="1069"/>
      <c r="N38" s="1068"/>
      <c r="O38"/>
      <c r="P38"/>
      <c r="Q38" s="1067" t="s">
        <v>1939</v>
      </c>
      <c r="R38" s="1068">
        <v>7422</v>
      </c>
      <c r="S38" s="1069"/>
      <c r="T38" s="106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 s="87" customFormat="1" ht="19.5" customHeight="1" x14ac:dyDescent="0.2">
      <c r="A39"/>
      <c r="B39"/>
      <c r="C39"/>
      <c r="D39"/>
      <c r="E39"/>
      <c r="F39" s="1067" t="s">
        <v>1951</v>
      </c>
      <c r="G39" s="1067">
        <v>1849</v>
      </c>
      <c r="H39" s="1069"/>
      <c r="I39" s="1068"/>
      <c r="J39"/>
      <c r="K39" s="1067" t="s">
        <v>1951</v>
      </c>
      <c r="L39" s="1067">
        <v>17251</v>
      </c>
      <c r="M39" s="1069"/>
      <c r="N39" s="1068"/>
      <c r="O39"/>
      <c r="P39"/>
      <c r="Q39" s="1067" t="s">
        <v>1941</v>
      </c>
      <c r="R39" s="1068">
        <v>7823</v>
      </c>
      <c r="S39" s="1069"/>
      <c r="T39" s="1068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</row>
    <row r="40" spans="1:36" s="87" customFormat="1" ht="19.5" customHeight="1" x14ac:dyDescent="0.2">
      <c r="A40"/>
      <c r="B40"/>
      <c r="C40"/>
      <c r="D40"/>
      <c r="E40"/>
      <c r="F40" s="1067" t="s">
        <v>1952</v>
      </c>
      <c r="G40" s="1067">
        <v>1792</v>
      </c>
      <c r="H40" s="1069"/>
      <c r="I40" s="1068"/>
      <c r="J40"/>
      <c r="K40" s="1067" t="s">
        <v>1952</v>
      </c>
      <c r="L40" s="1067">
        <v>15270</v>
      </c>
      <c r="M40" s="1069"/>
      <c r="N40" s="1068"/>
      <c r="O40"/>
      <c r="P40"/>
      <c r="Q40" s="1067" t="s">
        <v>1943</v>
      </c>
      <c r="R40" s="1068">
        <v>7035</v>
      </c>
      <c r="S40" s="1069"/>
      <c r="T40" s="1068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87" customFormat="1" ht="19.5" customHeight="1" x14ac:dyDescent="0.2">
      <c r="A41"/>
      <c r="B41"/>
      <c r="C41"/>
      <c r="D41"/>
      <c r="E41"/>
      <c r="F41" s="1067" t="s">
        <v>1953</v>
      </c>
      <c r="G41" s="1067">
        <v>2223</v>
      </c>
      <c r="H41" s="1069"/>
      <c r="I41" s="1068"/>
      <c r="J41"/>
      <c r="K41" s="1067" t="s">
        <v>1953</v>
      </c>
      <c r="L41" s="1067">
        <v>13368</v>
      </c>
      <c r="M41" s="1069"/>
      <c r="N41" s="1068"/>
      <c r="O41"/>
      <c r="P41"/>
      <c r="Q41" s="1067" t="s">
        <v>1945</v>
      </c>
      <c r="R41" s="1068">
        <v>7100</v>
      </c>
      <c r="S41" s="1069"/>
      <c r="T41" s="1068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87" customFormat="1" ht="19.5" customHeight="1" thickBot="1" x14ac:dyDescent="0.25">
      <c r="A42"/>
      <c r="B42"/>
      <c r="C42"/>
      <c r="D42"/>
      <c r="E42"/>
      <c r="F42" s="1070" t="s">
        <v>1954</v>
      </c>
      <c r="G42" s="1070">
        <v>1818</v>
      </c>
      <c r="H42" s="1072"/>
      <c r="I42" s="1071"/>
      <c r="J42"/>
      <c r="K42" s="1070" t="s">
        <v>1954</v>
      </c>
      <c r="L42" s="1070">
        <v>12106</v>
      </c>
      <c r="M42" s="1072"/>
      <c r="N42" s="1071"/>
      <c r="O42"/>
      <c r="P42"/>
      <c r="Q42" s="1073" t="s">
        <v>1947</v>
      </c>
      <c r="R42" s="1075">
        <v>5609</v>
      </c>
      <c r="S42" s="1074"/>
      <c r="T42" s="1075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1:36" s="87" customFormat="1" ht="19.5" customHeight="1" x14ac:dyDescent="0.2">
      <c r="A43"/>
      <c r="B43"/>
      <c r="C43"/>
      <c r="D43"/>
      <c r="E43"/>
      <c r="F43" s="1067" t="s">
        <v>1937</v>
      </c>
      <c r="G43" s="1067">
        <v>22692</v>
      </c>
      <c r="H43" s="1069">
        <f>AVERAGE(G43:G54)</f>
        <v>20493.5</v>
      </c>
      <c r="I43" s="1068">
        <f>H43/H7*100</f>
        <v>922.23055576389413</v>
      </c>
      <c r="J43"/>
      <c r="K43" s="1067" t="s">
        <v>1937</v>
      </c>
      <c r="L43" s="1067">
        <v>50558</v>
      </c>
      <c r="M43" s="1069">
        <f>AVERAGE(L43:L54)</f>
        <v>56161.333333333336</v>
      </c>
      <c r="N43" s="1068">
        <f>M43/M7*100</f>
        <v>649.22644163150494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 s="87" customFormat="1" ht="19.5" customHeight="1" x14ac:dyDescent="0.2">
      <c r="A44"/>
      <c r="B44"/>
      <c r="C44"/>
      <c r="D44"/>
      <c r="E44"/>
      <c r="F44" s="1067" t="s">
        <v>1939</v>
      </c>
      <c r="G44" s="1067">
        <v>19451</v>
      </c>
      <c r="H44" s="1069"/>
      <c r="I44" s="1068"/>
      <c r="J44"/>
      <c r="K44" s="1067" t="s">
        <v>1939</v>
      </c>
      <c r="L44" s="1067">
        <v>57303</v>
      </c>
      <c r="M44" s="1069"/>
      <c r="N44" s="1068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 s="87" customFormat="1" ht="19.5" customHeight="1" x14ac:dyDescent="0.2">
      <c r="A45"/>
      <c r="B45"/>
      <c r="C45"/>
      <c r="D45"/>
      <c r="E45"/>
      <c r="F45" s="1067" t="s">
        <v>1941</v>
      </c>
      <c r="G45" s="1067">
        <v>20233</v>
      </c>
      <c r="H45" s="1069"/>
      <c r="I45" s="1068"/>
      <c r="J45"/>
      <c r="K45" s="1067" t="s">
        <v>1941</v>
      </c>
      <c r="L45" s="1067">
        <v>60428</v>
      </c>
      <c r="M45" s="1069"/>
      <c r="N45" s="1068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 s="87" customFormat="1" ht="19.5" customHeight="1" x14ac:dyDescent="0.2">
      <c r="A46"/>
      <c r="B46"/>
      <c r="C46"/>
      <c r="D46"/>
      <c r="E46"/>
      <c r="F46" s="1067" t="s">
        <v>1943</v>
      </c>
      <c r="G46" s="1067">
        <v>20344</v>
      </c>
      <c r="H46" s="1069"/>
      <c r="I46" s="1068"/>
      <c r="J46"/>
      <c r="K46" s="1067" t="s">
        <v>1943</v>
      </c>
      <c r="L46" s="1067">
        <v>54927</v>
      </c>
      <c r="M46" s="1069"/>
      <c r="N46" s="1068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87" customFormat="1" ht="19.5" customHeight="1" x14ac:dyDescent="0.2">
      <c r="A47"/>
      <c r="B47"/>
      <c r="C47"/>
      <c r="D47"/>
      <c r="E47"/>
      <c r="F47" s="1067" t="s">
        <v>1945</v>
      </c>
      <c r="G47" s="1067">
        <v>20677</v>
      </c>
      <c r="H47" s="1069"/>
      <c r="I47" s="1068"/>
      <c r="J47"/>
      <c r="K47" s="1067" t="s">
        <v>1945</v>
      </c>
      <c r="L47" s="1067">
        <v>52895</v>
      </c>
      <c r="M47" s="1069"/>
      <c r="N47" s="1068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87" customFormat="1" ht="19.5" customHeight="1" x14ac:dyDescent="0.2">
      <c r="A48"/>
      <c r="B48"/>
      <c r="C48"/>
      <c r="D48"/>
      <c r="E48"/>
      <c r="F48" s="1067" t="s">
        <v>1947</v>
      </c>
      <c r="G48" s="1067">
        <v>21095</v>
      </c>
      <c r="H48" s="1069"/>
      <c r="I48" s="1068"/>
      <c r="J48"/>
      <c r="K48" s="1067" t="s">
        <v>1947</v>
      </c>
      <c r="L48" s="1067">
        <v>58575</v>
      </c>
      <c r="M48" s="1069"/>
      <c r="N48" s="106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87" customFormat="1" ht="19.5" customHeight="1" x14ac:dyDescent="0.2">
      <c r="A49"/>
      <c r="B49"/>
      <c r="C49"/>
      <c r="D49"/>
      <c r="E49"/>
      <c r="F49" s="1067" t="s">
        <v>1955</v>
      </c>
      <c r="G49" s="1067">
        <v>21094</v>
      </c>
      <c r="H49" s="1069"/>
      <c r="I49" s="1068"/>
      <c r="J49"/>
      <c r="K49" s="1067" t="s">
        <v>1955</v>
      </c>
      <c r="L49" s="1067">
        <v>48623</v>
      </c>
      <c r="M49" s="1069"/>
      <c r="N49" s="1068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87" customFormat="1" ht="19.5" customHeight="1" x14ac:dyDescent="0.2">
      <c r="A50"/>
      <c r="B50"/>
      <c r="C50"/>
      <c r="D50"/>
      <c r="E50"/>
      <c r="F50" s="1067" t="s">
        <v>1956</v>
      </c>
      <c r="G50" s="1067">
        <v>20902</v>
      </c>
      <c r="H50" s="1069"/>
      <c r="I50" s="1068"/>
      <c r="J50"/>
      <c r="K50" s="1067" t="s">
        <v>1956</v>
      </c>
      <c r="L50" s="1067">
        <v>57186</v>
      </c>
      <c r="M50" s="1069"/>
      <c r="N50" s="1068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87" customFormat="1" ht="19.5" customHeight="1" x14ac:dyDescent="0.2">
      <c r="A51"/>
      <c r="B51"/>
      <c r="C51"/>
      <c r="D51"/>
      <c r="E51"/>
      <c r="F51" s="1067" t="s">
        <v>1957</v>
      </c>
      <c r="G51" s="1067">
        <v>19781</v>
      </c>
      <c r="H51" s="1069"/>
      <c r="I51" s="1068"/>
      <c r="J51"/>
      <c r="K51" s="1067" t="s">
        <v>1957</v>
      </c>
      <c r="L51" s="1067">
        <v>57645</v>
      </c>
      <c r="M51" s="1069"/>
      <c r="N51" s="1068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87" customFormat="1" ht="19.5" customHeight="1" x14ac:dyDescent="0.2">
      <c r="A52"/>
      <c r="B52"/>
      <c r="C52"/>
      <c r="D52"/>
      <c r="E52"/>
      <c r="F52" s="1067" t="s">
        <v>1958</v>
      </c>
      <c r="G52" s="1067">
        <v>19519</v>
      </c>
      <c r="H52" s="1069"/>
      <c r="I52" s="1068"/>
      <c r="J52"/>
      <c r="K52" s="1067" t="s">
        <v>1958</v>
      </c>
      <c r="L52" s="1067">
        <v>56645</v>
      </c>
      <c r="M52" s="1069"/>
      <c r="N52" s="1068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87" customFormat="1" ht="19.5" customHeight="1" x14ac:dyDescent="0.2">
      <c r="A53"/>
      <c r="B53"/>
      <c r="C53"/>
      <c r="D53"/>
      <c r="E53"/>
      <c r="F53" s="1067" t="s">
        <v>1959</v>
      </c>
      <c r="G53" s="1067">
        <v>19486</v>
      </c>
      <c r="H53" s="1069"/>
      <c r="I53" s="1068"/>
      <c r="J53"/>
      <c r="K53" s="1067" t="s">
        <v>1959</v>
      </c>
      <c r="L53" s="1067">
        <v>55970</v>
      </c>
      <c r="M53" s="1069"/>
      <c r="N53" s="1068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87" customFormat="1" ht="19.5" customHeight="1" thickBot="1" x14ac:dyDescent="0.25">
      <c r="A54"/>
      <c r="B54"/>
      <c r="C54"/>
      <c r="D54"/>
      <c r="E54"/>
      <c r="F54" s="1073" t="s">
        <v>1960</v>
      </c>
      <c r="G54" s="1073">
        <v>20648</v>
      </c>
      <c r="H54" s="1074"/>
      <c r="I54" s="1075"/>
      <c r="J54"/>
      <c r="K54" s="1073" t="s">
        <v>1960</v>
      </c>
      <c r="L54" s="1073">
        <v>63181</v>
      </c>
      <c r="M54" s="1074"/>
      <c r="N54" s="1075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87" customFormat="1" ht="19.5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87" customFormat="1" ht="19.5" customHeight="1" thickBo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87" customFormat="1" ht="19.5" customHeight="1" thickBot="1" x14ac:dyDescent="0.25">
      <c r="A57"/>
      <c r="B57" s="1198" t="s">
        <v>2113</v>
      </c>
      <c r="C57" s="1199"/>
      <c r="D57" s="1048" t="s">
        <v>2108</v>
      </c>
      <c r="E57"/>
      <c r="F57"/>
      <c r="G57"/>
      <c r="H57"/>
      <c r="I57"/>
      <c r="J57"/>
      <c r="K57"/>
      <c r="L57"/>
      <c r="M57"/>
      <c r="N57"/>
      <c r="O57"/>
      <c r="P57"/>
      <c r="Q57"/>
      <c r="R57" s="1198" t="s">
        <v>2113</v>
      </c>
      <c r="S57" s="1199"/>
      <c r="T57" s="1048" t="s">
        <v>2108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87" customFormat="1" ht="19.5" customHeight="1" x14ac:dyDescent="0.2">
      <c r="A58"/>
      <c r="B58" s="1032" t="s">
        <v>2105</v>
      </c>
      <c r="C58" s="1033" t="s">
        <v>2250</v>
      </c>
      <c r="D58" s="1048" t="s">
        <v>2133</v>
      </c>
      <c r="E58"/>
      <c r="F58"/>
      <c r="G58"/>
      <c r="H58"/>
      <c r="I58"/>
      <c r="J58"/>
      <c r="K58"/>
      <c r="L58"/>
      <c r="M58"/>
      <c r="N58"/>
      <c r="O58"/>
      <c r="P58"/>
      <c r="Q58"/>
      <c r="R58" s="1032" t="s">
        <v>2105</v>
      </c>
      <c r="S58" s="1033" t="s">
        <v>2356</v>
      </c>
      <c r="T58" s="1048" t="s">
        <v>2133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87" customFormat="1" ht="19.5" customHeight="1" x14ac:dyDescent="0.2">
      <c r="A59"/>
      <c r="B59" s="1004" t="s">
        <v>2105</v>
      </c>
      <c r="C59" s="1013" t="s">
        <v>2251</v>
      </c>
      <c r="D59" s="1049" t="s">
        <v>2254</v>
      </c>
      <c r="E59"/>
      <c r="F59"/>
      <c r="G59"/>
      <c r="H59"/>
      <c r="I59"/>
      <c r="J59"/>
      <c r="K59"/>
      <c r="L59"/>
      <c r="M59"/>
      <c r="N59"/>
      <c r="O59"/>
      <c r="P59"/>
      <c r="Q59"/>
      <c r="R59" s="1004" t="s">
        <v>2105</v>
      </c>
      <c r="S59" s="1013" t="s">
        <v>2357</v>
      </c>
      <c r="T59" s="1049" t="s">
        <v>2122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87" customFormat="1" ht="19.5" customHeight="1" x14ac:dyDescent="0.2">
      <c r="A60"/>
      <c r="B60" s="1079" t="s">
        <v>2105</v>
      </c>
      <c r="C60" s="1044" t="s">
        <v>2252</v>
      </c>
      <c r="D60" s="1049" t="s">
        <v>2255</v>
      </c>
      <c r="E60"/>
      <c r="F60"/>
      <c r="G60"/>
      <c r="H60"/>
      <c r="I60"/>
      <c r="J60"/>
      <c r="K60"/>
      <c r="L60"/>
      <c r="M60"/>
      <c r="N60"/>
      <c r="O60"/>
      <c r="P60"/>
      <c r="Q60"/>
      <c r="R60" s="1079" t="s">
        <v>2105</v>
      </c>
      <c r="S60" s="1044" t="s">
        <v>2358</v>
      </c>
      <c r="T60" s="1049" t="s">
        <v>2254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87" customFormat="1" ht="19.5" customHeight="1" thickBot="1" x14ac:dyDescent="0.25">
      <c r="A61"/>
      <c r="B61" s="1080" t="s">
        <v>2105</v>
      </c>
      <c r="C61" s="1081" t="s">
        <v>2253</v>
      </c>
      <c r="D61" s="1054" t="s">
        <v>2256</v>
      </c>
      <c r="E61"/>
      <c r="F61"/>
      <c r="G61"/>
      <c r="H61"/>
      <c r="I61"/>
      <c r="J61"/>
      <c r="K61"/>
      <c r="L61"/>
      <c r="M61"/>
      <c r="N61"/>
      <c r="O61"/>
      <c r="P61"/>
      <c r="Q61"/>
      <c r="R61" s="1082" t="s">
        <v>2105</v>
      </c>
      <c r="S61" s="1078" t="s">
        <v>2257</v>
      </c>
      <c r="T61" s="1049" t="s">
        <v>2123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ht="15" customHeight="1" x14ac:dyDescent="0.2">
      <c r="R62" s="1082" t="s">
        <v>2105</v>
      </c>
      <c r="S62" s="1078" t="s">
        <v>2149</v>
      </c>
      <c r="T62" s="1049" t="s">
        <v>2258</v>
      </c>
    </row>
    <row r="63" spans="1:36" ht="15" customHeight="1" thickBot="1" x14ac:dyDescent="0.25">
      <c r="R63" s="1080" t="s">
        <v>2105</v>
      </c>
      <c r="S63" s="1081" t="s">
        <v>2359</v>
      </c>
      <c r="T63" s="1054" t="s">
        <v>2256</v>
      </c>
    </row>
  </sheetData>
  <mergeCells count="2">
    <mergeCell ref="B57:C57"/>
    <mergeCell ref="R57:S57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C63"/>
  <sheetViews>
    <sheetView topLeftCell="B39" zoomScale="75" zoomScaleNormal="150" workbookViewId="0">
      <selection activeCell="D69" sqref="D69"/>
    </sheetView>
  </sheetViews>
  <sheetFormatPr baseColWidth="10" defaultColWidth="10.6640625" defaultRowHeight="15" customHeight="1" x14ac:dyDescent="0.2"/>
  <cols>
    <col min="1" max="1" width="42.5" customWidth="1"/>
    <col min="2" max="2" width="13.33203125" customWidth="1"/>
    <col min="3" max="3" width="26.6640625" customWidth="1"/>
    <col min="4" max="4" width="32.6640625" customWidth="1"/>
    <col min="7" max="7" width="43" customWidth="1"/>
    <col min="8" max="8" width="13.5" customWidth="1"/>
    <col min="9" max="9" width="25.33203125" customWidth="1"/>
    <col min="10" max="10" width="20.33203125" customWidth="1"/>
    <col min="13" max="13" width="42.1640625" customWidth="1"/>
    <col min="14" max="14" width="13.1640625" customWidth="1"/>
    <col min="15" max="15" width="27" customWidth="1"/>
    <col min="16" max="16" width="21.1640625" customWidth="1"/>
    <col min="19" max="19" width="44.33203125" customWidth="1"/>
    <col min="20" max="20" width="13.33203125" customWidth="1"/>
    <col min="21" max="21" width="27.83203125" customWidth="1"/>
    <col min="22" max="22" width="19.83203125" customWidth="1"/>
    <col min="25" max="25" width="42.83203125" customWidth="1"/>
    <col min="26" max="26" width="13.5" customWidth="1"/>
    <col min="27" max="27" width="26.33203125" customWidth="1"/>
    <col min="28" max="28" width="18.83203125" customWidth="1"/>
  </cols>
  <sheetData>
    <row r="1" spans="1:29" ht="19.5" customHeight="1" x14ac:dyDescent="0.2">
      <c r="A1" s="578" t="s">
        <v>1910</v>
      </c>
      <c r="B1" s="61"/>
      <c r="C1" s="61"/>
      <c r="D1" s="61"/>
      <c r="E1" s="61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29" ht="19.5" customHeight="1" x14ac:dyDescent="0.2">
      <c r="A2" s="87"/>
      <c r="B2" s="61"/>
      <c r="C2" s="61"/>
      <c r="D2" s="61"/>
      <c r="E2" s="61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</row>
    <row r="3" spans="1:29" ht="19.5" customHeight="1" x14ac:dyDescent="0.2">
      <c r="A3" s="312" t="s">
        <v>1961</v>
      </c>
      <c r="B3" s="61"/>
      <c r="C3" s="61"/>
      <c r="D3" s="61"/>
      <c r="E3" s="61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</row>
    <row r="4" spans="1:29" ht="19.5" customHeight="1" x14ac:dyDescent="0.2">
      <c r="A4" s="312"/>
      <c r="B4" s="61"/>
      <c r="C4" s="61"/>
      <c r="D4" s="61"/>
      <c r="E4" s="61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</row>
    <row r="5" spans="1:29" ht="19.5" customHeight="1" x14ac:dyDescent="0.2">
      <c r="A5" s="315" t="s">
        <v>1302</v>
      </c>
      <c r="B5" s="61"/>
      <c r="C5" s="61"/>
      <c r="D5" s="61"/>
      <c r="E5" s="61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</row>
    <row r="6" spans="1:29" ht="19.5" customHeight="1" x14ac:dyDescent="0.2">
      <c r="A6" s="315"/>
      <c r="B6" s="61"/>
      <c r="C6" s="61"/>
      <c r="D6" s="61"/>
      <c r="E6" s="61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</row>
    <row r="7" spans="1:29" ht="19.5" customHeight="1" x14ac:dyDescent="0.2">
      <c r="A7" s="315" t="s">
        <v>1962</v>
      </c>
      <c r="B7" s="312"/>
      <c r="C7" s="312"/>
      <c r="D7" s="312"/>
      <c r="E7" s="61"/>
      <c r="F7" s="87"/>
      <c r="G7" s="315" t="s">
        <v>1962</v>
      </c>
      <c r="H7" s="312"/>
      <c r="I7" s="312"/>
      <c r="J7" s="312"/>
      <c r="K7" s="61"/>
      <c r="L7" s="87"/>
      <c r="M7" s="315" t="s">
        <v>1962</v>
      </c>
      <c r="N7" s="312"/>
      <c r="O7" s="312"/>
      <c r="P7" s="312"/>
      <c r="Q7" s="61"/>
      <c r="R7" s="87"/>
      <c r="S7" s="315" t="s">
        <v>1962</v>
      </c>
      <c r="T7" s="312"/>
      <c r="U7" s="312"/>
      <c r="V7" s="312"/>
      <c r="W7" s="61"/>
      <c r="X7" s="87"/>
      <c r="Y7" s="315" t="s">
        <v>1962</v>
      </c>
      <c r="Z7" s="312"/>
      <c r="AA7" s="312"/>
      <c r="AB7" s="312"/>
      <c r="AC7" s="312"/>
    </row>
    <row r="8" spans="1:29" ht="19.5" customHeight="1" x14ac:dyDescent="0.2">
      <c r="A8" s="315"/>
      <c r="B8" s="312"/>
      <c r="C8" s="312"/>
      <c r="D8" s="312"/>
      <c r="E8" s="61"/>
      <c r="F8" s="87"/>
      <c r="G8" s="315"/>
      <c r="H8" s="312"/>
      <c r="I8" s="312"/>
      <c r="J8" s="312"/>
      <c r="K8" s="61"/>
      <c r="L8" s="87"/>
      <c r="M8" s="315"/>
      <c r="N8" s="312"/>
      <c r="O8" s="312"/>
      <c r="P8" s="312"/>
      <c r="Q8" s="61"/>
      <c r="R8" s="87"/>
      <c r="S8" s="315"/>
      <c r="T8" s="312"/>
      <c r="U8" s="312"/>
      <c r="V8" s="312"/>
      <c r="W8" s="61"/>
      <c r="X8" s="87"/>
      <c r="Y8" s="315"/>
      <c r="Z8" s="312"/>
      <c r="AA8" s="312"/>
      <c r="AB8" s="312"/>
      <c r="AC8" s="312"/>
    </row>
    <row r="9" spans="1:29" ht="19.5" customHeight="1" x14ac:dyDescent="0.2">
      <c r="A9" s="312" t="s">
        <v>1928</v>
      </c>
      <c r="B9" s="312"/>
      <c r="C9" s="312"/>
      <c r="D9" s="312"/>
      <c r="E9" s="340"/>
      <c r="F9" s="87"/>
      <c r="G9" s="312" t="s">
        <v>1929</v>
      </c>
      <c r="H9" s="312"/>
      <c r="I9" s="312"/>
      <c r="J9" s="312"/>
      <c r="K9" s="340"/>
      <c r="L9" s="87"/>
      <c r="M9" s="312" t="s">
        <v>1963</v>
      </c>
      <c r="N9" s="312"/>
      <c r="O9" s="312"/>
      <c r="P9" s="312"/>
      <c r="Q9" s="340"/>
      <c r="R9" s="87"/>
      <c r="S9" s="312" t="s">
        <v>1964</v>
      </c>
      <c r="T9" s="312"/>
      <c r="U9" s="312"/>
      <c r="V9" s="312"/>
      <c r="W9" s="340"/>
      <c r="X9" s="87"/>
      <c r="Y9" s="312" t="s">
        <v>1965</v>
      </c>
      <c r="Z9" s="312"/>
      <c r="AA9" s="312"/>
      <c r="AB9" s="312"/>
      <c r="AC9" s="312"/>
    </row>
    <row r="10" spans="1:29" ht="19.5" customHeight="1" x14ac:dyDescent="0.2">
      <c r="A10" s="325" t="s">
        <v>1311</v>
      </c>
      <c r="B10" s="888" t="s">
        <v>1966</v>
      </c>
      <c r="C10" s="614" t="s">
        <v>1354</v>
      </c>
      <c r="D10" s="14" t="s">
        <v>1355</v>
      </c>
      <c r="E10" s="340"/>
      <c r="F10" s="87"/>
      <c r="G10" s="325" t="s">
        <v>1311</v>
      </c>
      <c r="H10" s="888" t="s">
        <v>1966</v>
      </c>
      <c r="I10" s="614" t="s">
        <v>1354</v>
      </c>
      <c r="J10" s="14" t="s">
        <v>1355</v>
      </c>
      <c r="K10" s="340"/>
      <c r="L10" s="87"/>
      <c r="M10" s="325" t="s">
        <v>1311</v>
      </c>
      <c r="N10" s="888" t="s">
        <v>1966</v>
      </c>
      <c r="O10" s="614" t="s">
        <v>1354</v>
      </c>
      <c r="P10" s="14" t="s">
        <v>1355</v>
      </c>
      <c r="Q10" s="340"/>
      <c r="R10" s="87"/>
      <c r="S10" s="325" t="s">
        <v>1311</v>
      </c>
      <c r="T10" s="888" t="s">
        <v>1966</v>
      </c>
      <c r="U10" s="614" t="s">
        <v>1354</v>
      </c>
      <c r="V10" s="14" t="s">
        <v>1355</v>
      </c>
      <c r="W10" s="340"/>
      <c r="X10" s="87"/>
      <c r="Y10" s="325" t="s">
        <v>1311</v>
      </c>
      <c r="Z10" s="888" t="s">
        <v>1966</v>
      </c>
      <c r="AA10" s="614" t="s">
        <v>1354</v>
      </c>
      <c r="AB10" s="14" t="s">
        <v>1355</v>
      </c>
      <c r="AC10" s="312"/>
    </row>
    <row r="11" spans="1:29" ht="19.5" customHeight="1" x14ac:dyDescent="0.2">
      <c r="A11" s="327" t="s">
        <v>1313</v>
      </c>
      <c r="B11" s="627">
        <v>3583</v>
      </c>
      <c r="C11" s="517">
        <v>3734.67</v>
      </c>
      <c r="D11" s="628">
        <v>100</v>
      </c>
      <c r="E11" s="340"/>
      <c r="F11" s="87"/>
      <c r="G11" s="327" t="s">
        <v>1313</v>
      </c>
      <c r="H11" s="627">
        <v>3740</v>
      </c>
      <c r="I11" s="517">
        <v>3994</v>
      </c>
      <c r="J11" s="628">
        <v>100</v>
      </c>
      <c r="K11" s="340"/>
      <c r="L11" s="87"/>
      <c r="M11" s="327" t="s">
        <v>1313</v>
      </c>
      <c r="N11" s="627">
        <v>2108</v>
      </c>
      <c r="O11" s="517">
        <v>2245.58</v>
      </c>
      <c r="P11" s="628">
        <v>100</v>
      </c>
      <c r="Q11" s="340"/>
      <c r="R11" s="87"/>
      <c r="S11" s="327" t="s">
        <v>1313</v>
      </c>
      <c r="T11" s="627">
        <v>2228</v>
      </c>
      <c r="U11" s="517">
        <v>2597.5</v>
      </c>
      <c r="V11" s="628">
        <v>100</v>
      </c>
      <c r="W11" s="340"/>
      <c r="X11" s="87"/>
      <c r="Y11" s="327" t="s">
        <v>1313</v>
      </c>
      <c r="Z11" s="627">
        <v>1930</v>
      </c>
      <c r="AA11" s="517">
        <v>1958.42</v>
      </c>
      <c r="AB11" s="628">
        <v>100</v>
      </c>
      <c r="AC11" s="312"/>
    </row>
    <row r="12" spans="1:29" ht="19.5" customHeight="1" x14ac:dyDescent="0.2">
      <c r="A12" s="327" t="s">
        <v>1314</v>
      </c>
      <c r="B12" s="627">
        <v>3332</v>
      </c>
      <c r="C12" s="514"/>
      <c r="D12" s="618"/>
      <c r="E12" s="340"/>
      <c r="F12" s="87"/>
      <c r="G12" s="327" t="s">
        <v>1314</v>
      </c>
      <c r="H12" s="627">
        <v>3643</v>
      </c>
      <c r="I12" s="514"/>
      <c r="J12" s="618"/>
      <c r="K12" s="340"/>
      <c r="L12" s="87"/>
      <c r="M12" s="327" t="s">
        <v>1314</v>
      </c>
      <c r="N12" s="627">
        <v>2443</v>
      </c>
      <c r="O12" s="514"/>
      <c r="P12" s="618"/>
      <c r="Q12" s="340"/>
      <c r="R12" s="87"/>
      <c r="S12" s="327" t="s">
        <v>1314</v>
      </c>
      <c r="T12" s="627">
        <v>2647</v>
      </c>
      <c r="U12" s="514"/>
      <c r="V12" s="618"/>
      <c r="W12" s="340"/>
      <c r="X12" s="87"/>
      <c r="Y12" s="327" t="s">
        <v>1314</v>
      </c>
      <c r="Z12" s="627">
        <v>1796</v>
      </c>
      <c r="AA12" s="514"/>
      <c r="AB12" s="618"/>
      <c r="AC12" s="312"/>
    </row>
    <row r="13" spans="1:29" ht="19.5" customHeight="1" x14ac:dyDescent="0.2">
      <c r="A13" s="327" t="s">
        <v>1315</v>
      </c>
      <c r="B13" s="627">
        <v>3411</v>
      </c>
      <c r="C13" s="514"/>
      <c r="D13" s="618"/>
      <c r="E13" s="340"/>
      <c r="F13" s="87"/>
      <c r="G13" s="327" t="s">
        <v>1315</v>
      </c>
      <c r="H13" s="627">
        <v>3758</v>
      </c>
      <c r="I13" s="514"/>
      <c r="J13" s="618"/>
      <c r="K13" s="340"/>
      <c r="L13" s="87"/>
      <c r="M13" s="327" t="s">
        <v>1315</v>
      </c>
      <c r="N13" s="627">
        <v>2342</v>
      </c>
      <c r="O13" s="514"/>
      <c r="P13" s="618"/>
      <c r="Q13" s="340"/>
      <c r="R13" s="87"/>
      <c r="S13" s="327" t="s">
        <v>1315</v>
      </c>
      <c r="T13" s="627">
        <v>2549</v>
      </c>
      <c r="U13" s="514"/>
      <c r="V13" s="618"/>
      <c r="W13" s="340"/>
      <c r="X13" s="87"/>
      <c r="Y13" s="327" t="s">
        <v>1315</v>
      </c>
      <c r="Z13" s="627">
        <v>2006</v>
      </c>
      <c r="AA13" s="514"/>
      <c r="AB13" s="618"/>
      <c r="AC13" s="312"/>
    </row>
    <row r="14" spans="1:29" ht="19.5" customHeight="1" x14ac:dyDescent="0.2">
      <c r="A14" s="327" t="s">
        <v>1316</v>
      </c>
      <c r="B14" s="627">
        <v>4092</v>
      </c>
      <c r="C14" s="514"/>
      <c r="D14" s="618"/>
      <c r="E14" s="340"/>
      <c r="F14" s="87"/>
      <c r="G14" s="327" t="s">
        <v>1316</v>
      </c>
      <c r="H14" s="627">
        <v>4467</v>
      </c>
      <c r="I14" s="514"/>
      <c r="J14" s="618"/>
      <c r="K14" s="340"/>
      <c r="L14" s="87"/>
      <c r="M14" s="327" t="s">
        <v>1316</v>
      </c>
      <c r="N14" s="627">
        <v>2202</v>
      </c>
      <c r="O14" s="514"/>
      <c r="P14" s="618"/>
      <c r="Q14" s="340"/>
      <c r="R14" s="87"/>
      <c r="S14" s="327" t="s">
        <v>1316</v>
      </c>
      <c r="T14" s="627">
        <v>2340</v>
      </c>
      <c r="U14" s="514"/>
      <c r="V14" s="618"/>
      <c r="W14" s="340"/>
      <c r="X14" s="87"/>
      <c r="Y14" s="327" t="s">
        <v>1316</v>
      </c>
      <c r="Z14" s="627">
        <v>2082</v>
      </c>
      <c r="AA14" s="514"/>
      <c r="AB14" s="618"/>
      <c r="AC14" s="312"/>
    </row>
    <row r="15" spans="1:29" ht="19.5" customHeight="1" x14ac:dyDescent="0.2">
      <c r="A15" s="327" t="s">
        <v>1318</v>
      </c>
      <c r="B15" s="627">
        <v>4157</v>
      </c>
      <c r="C15" s="514"/>
      <c r="D15" s="618"/>
      <c r="E15" s="340"/>
      <c r="F15" s="87"/>
      <c r="G15" s="327" t="s">
        <v>1318</v>
      </c>
      <c r="H15" s="627">
        <v>4213</v>
      </c>
      <c r="I15" s="514"/>
      <c r="J15" s="618"/>
      <c r="K15" s="340"/>
      <c r="L15" s="87"/>
      <c r="M15" s="327" t="s">
        <v>1318</v>
      </c>
      <c r="N15" s="627">
        <v>2326</v>
      </c>
      <c r="O15" s="514"/>
      <c r="P15" s="618"/>
      <c r="Q15" s="340"/>
      <c r="R15" s="87"/>
      <c r="S15" s="327" t="s">
        <v>1318</v>
      </c>
      <c r="T15" s="627">
        <v>2894</v>
      </c>
      <c r="U15" s="514"/>
      <c r="V15" s="618"/>
      <c r="W15" s="340"/>
      <c r="X15" s="87"/>
      <c r="Y15" s="327" t="s">
        <v>1318</v>
      </c>
      <c r="Z15" s="627">
        <v>1949</v>
      </c>
      <c r="AA15" s="514"/>
      <c r="AB15" s="618"/>
      <c r="AC15" s="312"/>
    </row>
    <row r="16" spans="1:29" ht="19.5" customHeight="1" x14ac:dyDescent="0.2">
      <c r="A16" s="327" t="s">
        <v>1320</v>
      </c>
      <c r="B16" s="627">
        <v>3833</v>
      </c>
      <c r="C16" s="514"/>
      <c r="D16" s="618"/>
      <c r="E16" s="340"/>
      <c r="F16" s="87"/>
      <c r="G16" s="327" t="s">
        <v>1320</v>
      </c>
      <c r="H16" s="627">
        <v>4143</v>
      </c>
      <c r="I16" s="514"/>
      <c r="J16" s="618"/>
      <c r="K16" s="340"/>
      <c r="L16" s="87"/>
      <c r="M16" s="327" t="s">
        <v>1320</v>
      </c>
      <c r="N16" s="627">
        <v>2054</v>
      </c>
      <c r="O16" s="514"/>
      <c r="P16" s="618"/>
      <c r="Q16" s="340"/>
      <c r="R16" s="87"/>
      <c r="S16" s="327" t="s">
        <v>1320</v>
      </c>
      <c r="T16" s="627">
        <v>2770</v>
      </c>
      <c r="U16" s="514"/>
      <c r="V16" s="618"/>
      <c r="W16" s="340"/>
      <c r="X16" s="87"/>
      <c r="Y16" s="327" t="s">
        <v>1320</v>
      </c>
      <c r="Z16" s="627">
        <v>2194</v>
      </c>
      <c r="AA16" s="514"/>
      <c r="AB16" s="618"/>
      <c r="AC16" s="312"/>
    </row>
    <row r="17" spans="1:29" ht="19.5" customHeight="1" x14ac:dyDescent="0.2">
      <c r="A17" s="424" t="s">
        <v>1967</v>
      </c>
      <c r="B17" s="882">
        <v>4469</v>
      </c>
      <c r="C17" s="548">
        <v>5015.92</v>
      </c>
      <c r="D17" s="653">
        <v>134</v>
      </c>
      <c r="E17" s="340"/>
      <c r="F17" s="87"/>
      <c r="G17" s="424" t="s">
        <v>1967</v>
      </c>
      <c r="H17" s="882">
        <v>4900</v>
      </c>
      <c r="I17" s="548">
        <v>5306.75</v>
      </c>
      <c r="J17" s="653">
        <v>133</v>
      </c>
      <c r="K17" s="340"/>
      <c r="L17" s="87"/>
      <c r="M17" s="327" t="s">
        <v>1322</v>
      </c>
      <c r="N17" s="627">
        <v>2187</v>
      </c>
      <c r="O17" s="514"/>
      <c r="P17" s="618"/>
      <c r="Q17" s="340"/>
      <c r="R17" s="87"/>
      <c r="S17" s="327" t="s">
        <v>1322</v>
      </c>
      <c r="T17" s="627">
        <v>2196</v>
      </c>
      <c r="U17" s="514"/>
      <c r="V17" s="618"/>
      <c r="W17" s="340"/>
      <c r="X17" s="87"/>
      <c r="Y17" s="327" t="s">
        <v>1322</v>
      </c>
      <c r="Z17" s="627">
        <v>1805</v>
      </c>
      <c r="AA17" s="514"/>
      <c r="AB17" s="618"/>
      <c r="AC17" s="312"/>
    </row>
    <row r="18" spans="1:29" ht="19.5" customHeight="1" x14ac:dyDescent="0.2">
      <c r="A18" s="327" t="s">
        <v>1968</v>
      </c>
      <c r="B18" s="627">
        <v>5291</v>
      </c>
      <c r="C18" s="514"/>
      <c r="D18" s="618"/>
      <c r="E18" s="340"/>
      <c r="F18" s="87"/>
      <c r="G18" s="327" t="s">
        <v>1968</v>
      </c>
      <c r="H18" s="627">
        <v>5756</v>
      </c>
      <c r="I18" s="514"/>
      <c r="J18" s="618"/>
      <c r="K18" s="340"/>
      <c r="L18" s="87"/>
      <c r="M18" s="327" t="s">
        <v>1324</v>
      </c>
      <c r="N18" s="627">
        <v>2091</v>
      </c>
      <c r="O18" s="514"/>
      <c r="P18" s="618"/>
      <c r="Q18" s="340"/>
      <c r="R18" s="87"/>
      <c r="S18" s="327" t="s">
        <v>1324</v>
      </c>
      <c r="T18" s="627">
        <v>2851</v>
      </c>
      <c r="U18" s="514"/>
      <c r="V18" s="618"/>
      <c r="W18" s="340"/>
      <c r="X18" s="87"/>
      <c r="Y18" s="327" t="s">
        <v>1324</v>
      </c>
      <c r="Z18" s="627">
        <v>2005</v>
      </c>
      <c r="AA18" s="514"/>
      <c r="AB18" s="618"/>
      <c r="AC18" s="312"/>
    </row>
    <row r="19" spans="1:29" ht="19.5" customHeight="1" x14ac:dyDescent="0.2">
      <c r="A19" s="327" t="s">
        <v>1969</v>
      </c>
      <c r="B19" s="627">
        <v>5238</v>
      </c>
      <c r="C19" s="514"/>
      <c r="D19" s="618"/>
      <c r="E19" s="340"/>
      <c r="F19" s="87"/>
      <c r="G19" s="327" t="s">
        <v>1969</v>
      </c>
      <c r="H19" s="627">
        <v>5653</v>
      </c>
      <c r="I19" s="514"/>
      <c r="J19" s="618"/>
      <c r="K19" s="340"/>
      <c r="L19" s="87"/>
      <c r="M19" s="327" t="s">
        <v>1326</v>
      </c>
      <c r="N19" s="627">
        <v>2485</v>
      </c>
      <c r="O19" s="514"/>
      <c r="P19" s="618"/>
      <c r="Q19" s="340"/>
      <c r="R19" s="87"/>
      <c r="S19" s="327" t="s">
        <v>1326</v>
      </c>
      <c r="T19" s="627">
        <v>2902</v>
      </c>
      <c r="U19" s="514"/>
      <c r="V19" s="618"/>
      <c r="W19" s="340"/>
      <c r="X19" s="87"/>
      <c r="Y19" s="327" t="s">
        <v>1326</v>
      </c>
      <c r="Z19" s="627">
        <v>1784</v>
      </c>
      <c r="AA19" s="514"/>
      <c r="AB19" s="618"/>
      <c r="AC19" s="312"/>
    </row>
    <row r="20" spans="1:29" ht="19.5" customHeight="1" x14ac:dyDescent="0.2">
      <c r="A20" s="327" t="s">
        <v>1970</v>
      </c>
      <c r="B20" s="627">
        <v>4917</v>
      </c>
      <c r="C20" s="514"/>
      <c r="D20" s="618"/>
      <c r="E20" s="340"/>
      <c r="F20" s="87"/>
      <c r="G20" s="327" t="s">
        <v>1970</v>
      </c>
      <c r="H20" s="627">
        <v>5093</v>
      </c>
      <c r="I20" s="514"/>
      <c r="J20" s="618"/>
      <c r="K20" s="340"/>
      <c r="L20" s="87"/>
      <c r="M20" s="327" t="s">
        <v>1328</v>
      </c>
      <c r="N20" s="627">
        <v>1996</v>
      </c>
      <c r="O20" s="514"/>
      <c r="P20" s="618"/>
      <c r="Q20" s="340"/>
      <c r="R20" s="87"/>
      <c r="S20" s="327" t="s">
        <v>1328</v>
      </c>
      <c r="T20" s="627">
        <v>2147</v>
      </c>
      <c r="U20" s="514"/>
      <c r="V20" s="618"/>
      <c r="W20" s="340"/>
      <c r="X20" s="87"/>
      <c r="Y20" s="327" t="s">
        <v>1328</v>
      </c>
      <c r="Z20" s="627">
        <v>1847</v>
      </c>
      <c r="AA20" s="514"/>
      <c r="AB20" s="618"/>
      <c r="AC20" s="312"/>
    </row>
    <row r="21" spans="1:29" ht="19.5" customHeight="1" x14ac:dyDescent="0.2">
      <c r="A21" s="327" t="s">
        <v>1971</v>
      </c>
      <c r="B21" s="627">
        <v>4961</v>
      </c>
      <c r="C21" s="514"/>
      <c r="D21" s="618"/>
      <c r="E21" s="340"/>
      <c r="F21" s="87"/>
      <c r="G21" s="327" t="s">
        <v>1971</v>
      </c>
      <c r="H21" s="627">
        <v>5155</v>
      </c>
      <c r="I21" s="514"/>
      <c r="J21" s="618"/>
      <c r="K21" s="340"/>
      <c r="L21" s="87"/>
      <c r="M21" s="327" t="s">
        <v>1330</v>
      </c>
      <c r="N21" s="627">
        <v>2296</v>
      </c>
      <c r="O21" s="514"/>
      <c r="P21" s="618"/>
      <c r="Q21" s="340"/>
      <c r="R21" s="87"/>
      <c r="S21" s="327" t="s">
        <v>1330</v>
      </c>
      <c r="T21" s="627">
        <v>2867</v>
      </c>
      <c r="U21" s="514"/>
      <c r="V21" s="618"/>
      <c r="W21" s="340"/>
      <c r="X21" s="87"/>
      <c r="Y21" s="327" t="s">
        <v>1330</v>
      </c>
      <c r="Z21" s="627">
        <v>2094</v>
      </c>
      <c r="AA21" s="514"/>
      <c r="AB21" s="618"/>
      <c r="AC21" s="312"/>
    </row>
    <row r="22" spans="1:29" ht="19.5" customHeight="1" x14ac:dyDescent="0.2">
      <c r="A22" s="327" t="s">
        <v>1972</v>
      </c>
      <c r="B22" s="627">
        <v>5667</v>
      </c>
      <c r="C22" s="514"/>
      <c r="D22" s="618"/>
      <c r="E22" s="340"/>
      <c r="F22" s="87"/>
      <c r="G22" s="327" t="s">
        <v>1972</v>
      </c>
      <c r="H22" s="627">
        <v>6002</v>
      </c>
      <c r="I22" s="514"/>
      <c r="J22" s="618"/>
      <c r="K22" s="340"/>
      <c r="L22" s="87"/>
      <c r="M22" s="327" t="s">
        <v>1333</v>
      </c>
      <c r="N22" s="627">
        <v>2417</v>
      </c>
      <c r="O22" s="514"/>
      <c r="P22" s="618"/>
      <c r="Q22" s="340"/>
      <c r="R22" s="87"/>
      <c r="S22" s="327" t="s">
        <v>1333</v>
      </c>
      <c r="T22" s="627">
        <v>2779</v>
      </c>
      <c r="U22" s="514"/>
      <c r="V22" s="618"/>
      <c r="W22" s="340"/>
      <c r="X22" s="87"/>
      <c r="Y22" s="327" t="s">
        <v>1333</v>
      </c>
      <c r="Z22" s="627">
        <v>2009</v>
      </c>
      <c r="AA22" s="514"/>
      <c r="AB22" s="618"/>
      <c r="AC22" s="312"/>
    </row>
    <row r="23" spans="1:29" ht="19.5" customHeight="1" x14ac:dyDescent="0.2">
      <c r="A23" s="327" t="s">
        <v>1973</v>
      </c>
      <c r="B23" s="627">
        <v>4905</v>
      </c>
      <c r="C23" s="514"/>
      <c r="D23" s="618"/>
      <c r="E23" s="340"/>
      <c r="F23" s="87"/>
      <c r="G23" s="327" t="s">
        <v>1973</v>
      </c>
      <c r="H23" s="627">
        <v>5311</v>
      </c>
      <c r="I23" s="514"/>
      <c r="J23" s="618"/>
      <c r="K23" s="340"/>
      <c r="L23" s="87"/>
      <c r="M23" s="424" t="s">
        <v>1967</v>
      </c>
      <c r="N23" s="882">
        <v>4191</v>
      </c>
      <c r="O23" s="548">
        <v>4185.08</v>
      </c>
      <c r="P23" s="653">
        <v>186</v>
      </c>
      <c r="Q23" s="340"/>
      <c r="R23" s="87"/>
      <c r="S23" s="424" t="s">
        <v>1967</v>
      </c>
      <c r="T23" s="882">
        <v>4171</v>
      </c>
      <c r="U23" s="548">
        <v>4236.42</v>
      </c>
      <c r="V23" s="653">
        <v>163</v>
      </c>
      <c r="W23" s="340"/>
      <c r="X23" s="87"/>
      <c r="Y23" s="424" t="s">
        <v>1967</v>
      </c>
      <c r="Z23" s="882">
        <v>3791</v>
      </c>
      <c r="AA23" s="548">
        <v>4054.67</v>
      </c>
      <c r="AB23" s="653">
        <v>207</v>
      </c>
      <c r="AC23" s="312"/>
    </row>
    <row r="24" spans="1:29" ht="19.5" customHeight="1" x14ac:dyDescent="0.2">
      <c r="A24" s="327" t="s">
        <v>1974</v>
      </c>
      <c r="B24" s="627">
        <v>5159</v>
      </c>
      <c r="C24" s="514"/>
      <c r="D24" s="618"/>
      <c r="E24" s="340"/>
      <c r="F24" s="87"/>
      <c r="G24" s="327" t="s">
        <v>1974</v>
      </c>
      <c r="H24" s="627">
        <v>5410</v>
      </c>
      <c r="I24" s="514"/>
      <c r="J24" s="618"/>
      <c r="K24" s="340"/>
      <c r="L24" s="87"/>
      <c r="M24" s="327" t="s">
        <v>1968</v>
      </c>
      <c r="N24" s="627">
        <v>4274</v>
      </c>
      <c r="O24" s="514"/>
      <c r="P24" s="618"/>
      <c r="Q24" s="340"/>
      <c r="R24" s="87"/>
      <c r="S24" s="327" t="s">
        <v>1968</v>
      </c>
      <c r="T24" s="627">
        <v>4298</v>
      </c>
      <c r="U24" s="514"/>
      <c r="V24" s="618"/>
      <c r="W24" s="340"/>
      <c r="X24" s="87"/>
      <c r="Y24" s="327" t="s">
        <v>1968</v>
      </c>
      <c r="Z24" s="627">
        <v>4065</v>
      </c>
      <c r="AA24" s="514"/>
      <c r="AB24" s="618"/>
      <c r="AC24" s="312"/>
    </row>
    <row r="25" spans="1:29" ht="19.5" customHeight="1" x14ac:dyDescent="0.2">
      <c r="A25" s="327" t="s">
        <v>1975</v>
      </c>
      <c r="B25" s="627">
        <v>5424</v>
      </c>
      <c r="C25" s="514"/>
      <c r="D25" s="618"/>
      <c r="E25" s="340"/>
      <c r="F25" s="87"/>
      <c r="G25" s="327" t="s">
        <v>1975</v>
      </c>
      <c r="H25" s="627">
        <v>5502</v>
      </c>
      <c r="I25" s="514"/>
      <c r="J25" s="618"/>
      <c r="K25" s="340"/>
      <c r="L25" s="87"/>
      <c r="M25" s="327" t="s">
        <v>1969</v>
      </c>
      <c r="N25" s="627">
        <v>4157</v>
      </c>
      <c r="O25" s="514"/>
      <c r="P25" s="618"/>
      <c r="Q25" s="340"/>
      <c r="R25" s="87"/>
      <c r="S25" s="327" t="s">
        <v>1969</v>
      </c>
      <c r="T25" s="627">
        <v>4159</v>
      </c>
      <c r="U25" s="514"/>
      <c r="V25" s="618"/>
      <c r="W25" s="340"/>
      <c r="X25" s="87"/>
      <c r="Y25" s="327" t="s">
        <v>1969</v>
      </c>
      <c r="Z25" s="627">
        <v>3764</v>
      </c>
      <c r="AA25" s="514"/>
      <c r="AB25" s="618"/>
      <c r="AC25" s="312"/>
    </row>
    <row r="26" spans="1:29" ht="19.5" customHeight="1" x14ac:dyDescent="0.2">
      <c r="A26" s="327" t="s">
        <v>1976</v>
      </c>
      <c r="B26" s="627">
        <v>4630</v>
      </c>
      <c r="C26" s="514"/>
      <c r="D26" s="618"/>
      <c r="E26" s="340"/>
      <c r="F26" s="87"/>
      <c r="G26" s="327" t="s">
        <v>1976</v>
      </c>
      <c r="H26" s="627">
        <v>4815</v>
      </c>
      <c r="I26" s="514"/>
      <c r="J26" s="618"/>
      <c r="K26" s="340"/>
      <c r="L26" s="87"/>
      <c r="M26" s="327" t="s">
        <v>1970</v>
      </c>
      <c r="N26" s="627">
        <v>4347</v>
      </c>
      <c r="O26" s="514"/>
      <c r="P26" s="618"/>
      <c r="Q26" s="340"/>
      <c r="R26" s="87"/>
      <c r="S26" s="327" t="s">
        <v>1970</v>
      </c>
      <c r="T26" s="627">
        <v>4360</v>
      </c>
      <c r="U26" s="514"/>
      <c r="V26" s="618"/>
      <c r="W26" s="340"/>
      <c r="X26" s="87"/>
      <c r="Y26" s="327" t="s">
        <v>1970</v>
      </c>
      <c r="Z26" s="627">
        <v>4740</v>
      </c>
      <c r="AA26" s="514"/>
      <c r="AB26" s="618"/>
      <c r="AC26" s="312"/>
    </row>
    <row r="27" spans="1:29" ht="19.5" customHeight="1" x14ac:dyDescent="0.2">
      <c r="A27" s="327" t="s">
        <v>1977</v>
      </c>
      <c r="B27" s="627">
        <v>3940</v>
      </c>
      <c r="C27" s="514"/>
      <c r="D27" s="618"/>
      <c r="E27" s="340"/>
      <c r="F27" s="87"/>
      <c r="G27" s="327" t="s">
        <v>1977</v>
      </c>
      <c r="H27" s="627">
        <v>4394</v>
      </c>
      <c r="I27" s="514"/>
      <c r="J27" s="618"/>
      <c r="K27" s="340"/>
      <c r="L27" s="87"/>
      <c r="M27" s="327" t="s">
        <v>1971</v>
      </c>
      <c r="N27" s="627">
        <v>4049</v>
      </c>
      <c r="O27" s="514"/>
      <c r="P27" s="618"/>
      <c r="Q27" s="340"/>
      <c r="R27" s="87"/>
      <c r="S27" s="327" t="s">
        <v>1971</v>
      </c>
      <c r="T27" s="627">
        <v>4126</v>
      </c>
      <c r="U27" s="514"/>
      <c r="V27" s="618"/>
      <c r="W27" s="340"/>
      <c r="X27" s="87"/>
      <c r="Y27" s="327" t="s">
        <v>1971</v>
      </c>
      <c r="Z27" s="627">
        <v>4345</v>
      </c>
      <c r="AA27" s="514"/>
      <c r="AB27" s="618"/>
      <c r="AC27" s="312"/>
    </row>
    <row r="28" spans="1:29" ht="19.5" customHeight="1" x14ac:dyDescent="0.2">
      <c r="A28" s="425" t="s">
        <v>1978</v>
      </c>
      <c r="B28" s="885">
        <v>5590</v>
      </c>
      <c r="C28" s="526"/>
      <c r="D28" s="639"/>
      <c r="E28" s="340"/>
      <c r="F28" s="87"/>
      <c r="G28" s="425" t="s">
        <v>1978</v>
      </c>
      <c r="H28" s="885">
        <v>5690</v>
      </c>
      <c r="I28" s="526"/>
      <c r="J28" s="639"/>
      <c r="K28" s="340"/>
      <c r="L28" s="87"/>
      <c r="M28" s="327" t="s">
        <v>1972</v>
      </c>
      <c r="N28" s="627">
        <v>3929</v>
      </c>
      <c r="O28" s="514"/>
      <c r="P28" s="618"/>
      <c r="Q28" s="340"/>
      <c r="R28" s="87"/>
      <c r="S28" s="327" t="s">
        <v>1972</v>
      </c>
      <c r="T28" s="627">
        <v>4009</v>
      </c>
      <c r="U28" s="514"/>
      <c r="V28" s="618"/>
      <c r="W28" s="340"/>
      <c r="X28" s="87"/>
      <c r="Y28" s="327" t="s">
        <v>1972</v>
      </c>
      <c r="Z28" s="627">
        <v>4229</v>
      </c>
      <c r="AA28" s="514"/>
      <c r="AB28" s="618"/>
      <c r="AC28" s="312"/>
    </row>
    <row r="29" spans="1:29" ht="19.5" customHeight="1" x14ac:dyDescent="0.2">
      <c r="A29" s="327" t="s">
        <v>1979</v>
      </c>
      <c r="B29" s="627">
        <v>3899</v>
      </c>
      <c r="C29" s="517">
        <v>4079.25</v>
      </c>
      <c r="D29" s="628">
        <v>109</v>
      </c>
      <c r="E29" s="340"/>
      <c r="F29" s="87"/>
      <c r="G29" s="327" t="s">
        <v>1979</v>
      </c>
      <c r="H29" s="627">
        <v>4056</v>
      </c>
      <c r="I29" s="517">
        <v>4197.67</v>
      </c>
      <c r="J29" s="628">
        <v>105</v>
      </c>
      <c r="K29" s="340"/>
      <c r="L29" s="87"/>
      <c r="M29" s="327" t="s">
        <v>1973</v>
      </c>
      <c r="N29" s="627">
        <v>4121</v>
      </c>
      <c r="O29" s="514"/>
      <c r="P29" s="618"/>
      <c r="Q29" s="340"/>
      <c r="R29" s="87"/>
      <c r="S29" s="327" t="s">
        <v>1973</v>
      </c>
      <c r="T29" s="627">
        <v>3867</v>
      </c>
      <c r="U29" s="514"/>
      <c r="V29" s="618"/>
      <c r="W29" s="340"/>
      <c r="X29" s="87"/>
      <c r="Y29" s="327" t="s">
        <v>1973</v>
      </c>
      <c r="Z29" s="627">
        <v>3971</v>
      </c>
      <c r="AA29" s="514"/>
      <c r="AB29" s="618"/>
      <c r="AC29" s="312"/>
    </row>
    <row r="30" spans="1:29" ht="19.5" customHeight="1" x14ac:dyDescent="0.2">
      <c r="A30" s="327" t="s">
        <v>1980</v>
      </c>
      <c r="B30" s="627">
        <v>4385</v>
      </c>
      <c r="C30" s="514"/>
      <c r="D30" s="618"/>
      <c r="E30" s="340"/>
      <c r="F30" s="87"/>
      <c r="G30" s="327" t="s">
        <v>1980</v>
      </c>
      <c r="H30" s="627">
        <v>4723</v>
      </c>
      <c r="I30" s="514"/>
      <c r="J30" s="618"/>
      <c r="K30" s="340"/>
      <c r="L30" s="87"/>
      <c r="M30" s="327" t="s">
        <v>1974</v>
      </c>
      <c r="N30" s="627">
        <v>4231</v>
      </c>
      <c r="O30" s="514"/>
      <c r="P30" s="618"/>
      <c r="Q30" s="340"/>
      <c r="R30" s="87"/>
      <c r="S30" s="327" t="s">
        <v>1974</v>
      </c>
      <c r="T30" s="627">
        <v>4107</v>
      </c>
      <c r="U30" s="514"/>
      <c r="V30" s="618"/>
      <c r="W30" s="340"/>
      <c r="X30" s="87"/>
      <c r="Y30" s="327" t="s">
        <v>1974</v>
      </c>
      <c r="Z30" s="627">
        <v>4020</v>
      </c>
      <c r="AA30" s="514"/>
      <c r="AB30" s="618"/>
      <c r="AC30" s="312"/>
    </row>
    <row r="31" spans="1:29" ht="19.5" customHeight="1" x14ac:dyDescent="0.2">
      <c r="A31" s="327" t="s">
        <v>1981</v>
      </c>
      <c r="B31" s="627">
        <v>3706</v>
      </c>
      <c r="C31" s="514"/>
      <c r="D31" s="618"/>
      <c r="E31" s="340"/>
      <c r="F31" s="87"/>
      <c r="G31" s="327" t="s">
        <v>1981</v>
      </c>
      <c r="H31" s="627">
        <v>4036</v>
      </c>
      <c r="I31" s="514"/>
      <c r="J31" s="618"/>
      <c r="K31" s="340"/>
      <c r="L31" s="87"/>
      <c r="M31" s="327" t="s">
        <v>1975</v>
      </c>
      <c r="N31" s="627">
        <v>3985</v>
      </c>
      <c r="O31" s="514"/>
      <c r="P31" s="618"/>
      <c r="Q31" s="340"/>
      <c r="R31" s="87"/>
      <c r="S31" s="327" t="s">
        <v>1975</v>
      </c>
      <c r="T31" s="627">
        <v>3981</v>
      </c>
      <c r="U31" s="514"/>
      <c r="V31" s="618"/>
      <c r="W31" s="340"/>
      <c r="X31" s="87"/>
      <c r="Y31" s="327" t="s">
        <v>1975</v>
      </c>
      <c r="Z31" s="627">
        <v>4031</v>
      </c>
      <c r="AA31" s="514"/>
      <c r="AB31" s="618"/>
      <c r="AC31" s="312"/>
    </row>
    <row r="32" spans="1:29" ht="19.5" customHeight="1" x14ac:dyDescent="0.2">
      <c r="A32" s="327" t="s">
        <v>1982</v>
      </c>
      <c r="B32" s="627">
        <v>4000</v>
      </c>
      <c r="C32" s="514"/>
      <c r="D32" s="618"/>
      <c r="E32" s="340"/>
      <c r="F32" s="87"/>
      <c r="G32" s="327" t="s">
        <v>1982</v>
      </c>
      <c r="H32" s="627">
        <v>4347</v>
      </c>
      <c r="I32" s="514"/>
      <c r="J32" s="618"/>
      <c r="K32" s="340"/>
      <c r="L32" s="87"/>
      <c r="M32" s="327" t="s">
        <v>1976</v>
      </c>
      <c r="N32" s="627">
        <v>4435</v>
      </c>
      <c r="O32" s="514"/>
      <c r="P32" s="618"/>
      <c r="Q32" s="340"/>
      <c r="R32" s="87"/>
      <c r="S32" s="327" t="s">
        <v>1976</v>
      </c>
      <c r="T32" s="627">
        <v>4659</v>
      </c>
      <c r="U32" s="514"/>
      <c r="V32" s="618"/>
      <c r="W32" s="340"/>
      <c r="X32" s="87"/>
      <c r="Y32" s="327" t="s">
        <v>1976</v>
      </c>
      <c r="Z32" s="627">
        <v>3612</v>
      </c>
      <c r="AA32" s="514"/>
      <c r="AB32" s="618"/>
      <c r="AC32" s="312"/>
    </row>
    <row r="33" spans="1:29" ht="19.5" customHeight="1" x14ac:dyDescent="0.2">
      <c r="A33" s="327" t="s">
        <v>1983</v>
      </c>
      <c r="B33" s="627">
        <v>3698</v>
      </c>
      <c r="C33" s="514"/>
      <c r="D33" s="618"/>
      <c r="E33" s="340"/>
      <c r="F33" s="87"/>
      <c r="G33" s="327" t="s">
        <v>1983</v>
      </c>
      <c r="H33" s="627">
        <v>3994</v>
      </c>
      <c r="I33" s="514"/>
      <c r="J33" s="618"/>
      <c r="K33" s="340"/>
      <c r="L33" s="87"/>
      <c r="M33" s="327" t="s">
        <v>1977</v>
      </c>
      <c r="N33" s="627">
        <v>4260</v>
      </c>
      <c r="O33" s="514"/>
      <c r="P33" s="618"/>
      <c r="Q33" s="340"/>
      <c r="R33" s="87"/>
      <c r="S33" s="327" t="s">
        <v>1977</v>
      </c>
      <c r="T33" s="627">
        <v>4527</v>
      </c>
      <c r="U33" s="514"/>
      <c r="V33" s="618"/>
      <c r="W33" s="340"/>
      <c r="X33" s="87"/>
      <c r="Y33" s="327" t="s">
        <v>1977</v>
      </c>
      <c r="Z33" s="627">
        <v>4127</v>
      </c>
      <c r="AA33" s="514"/>
      <c r="AB33" s="618"/>
      <c r="AC33" s="312"/>
    </row>
    <row r="34" spans="1:29" ht="19.5" customHeight="1" x14ac:dyDescent="0.2">
      <c r="A34" s="327" t="s">
        <v>1984</v>
      </c>
      <c r="B34" s="627">
        <v>5177</v>
      </c>
      <c r="C34" s="514"/>
      <c r="D34" s="618"/>
      <c r="E34" s="340"/>
      <c r="F34" s="87"/>
      <c r="G34" s="327" t="s">
        <v>1984</v>
      </c>
      <c r="H34" s="627">
        <v>4153</v>
      </c>
      <c r="I34" s="514"/>
      <c r="J34" s="618"/>
      <c r="K34" s="340"/>
      <c r="L34" s="87"/>
      <c r="M34" s="425" t="s">
        <v>1978</v>
      </c>
      <c r="N34" s="885">
        <v>4242</v>
      </c>
      <c r="O34" s="526"/>
      <c r="P34" s="639"/>
      <c r="Q34" s="340"/>
      <c r="R34" s="87"/>
      <c r="S34" s="425" t="s">
        <v>1978</v>
      </c>
      <c r="T34" s="885">
        <v>4573</v>
      </c>
      <c r="U34" s="526"/>
      <c r="V34" s="639"/>
      <c r="W34" s="340"/>
      <c r="X34" s="87"/>
      <c r="Y34" s="425" t="s">
        <v>1978</v>
      </c>
      <c r="Z34" s="885">
        <v>3961</v>
      </c>
      <c r="AA34" s="526"/>
      <c r="AB34" s="639"/>
      <c r="AC34" s="312"/>
    </row>
    <row r="35" spans="1:29" ht="19.5" customHeight="1" x14ac:dyDescent="0.2">
      <c r="A35" s="327" t="s">
        <v>1985</v>
      </c>
      <c r="B35" s="627">
        <v>3865</v>
      </c>
      <c r="C35" s="514"/>
      <c r="D35" s="618"/>
      <c r="E35" s="340"/>
      <c r="F35" s="87"/>
      <c r="G35" s="327" t="s">
        <v>1985</v>
      </c>
      <c r="H35" s="627">
        <v>4037</v>
      </c>
      <c r="I35" s="514"/>
      <c r="J35" s="618"/>
      <c r="K35" s="340"/>
      <c r="L35" s="87"/>
      <c r="M35" s="327" t="s">
        <v>1979</v>
      </c>
      <c r="N35" s="627">
        <v>1935</v>
      </c>
      <c r="O35" s="517">
        <v>2094.25</v>
      </c>
      <c r="P35" s="628">
        <v>93</v>
      </c>
      <c r="Q35" s="340"/>
      <c r="R35" s="87"/>
      <c r="S35" s="327" t="s">
        <v>1979</v>
      </c>
      <c r="T35" s="627">
        <v>2941</v>
      </c>
      <c r="U35" s="517">
        <v>2599.5</v>
      </c>
      <c r="V35" s="628">
        <v>100</v>
      </c>
      <c r="W35" s="340"/>
      <c r="X35" s="87"/>
      <c r="Y35" s="327" t="s">
        <v>1979</v>
      </c>
      <c r="Z35" s="627">
        <v>1759</v>
      </c>
      <c r="AA35" s="517">
        <v>1956</v>
      </c>
      <c r="AB35" s="628">
        <v>100</v>
      </c>
      <c r="AC35" s="312"/>
    </row>
    <row r="36" spans="1:29" ht="19.5" customHeight="1" x14ac:dyDescent="0.2">
      <c r="A36" s="327" t="s">
        <v>1986</v>
      </c>
      <c r="B36" s="627">
        <v>4543</v>
      </c>
      <c r="C36" s="514"/>
      <c r="D36" s="618"/>
      <c r="E36" s="340"/>
      <c r="F36" s="87"/>
      <c r="G36" s="327" t="s">
        <v>1986</v>
      </c>
      <c r="H36" s="627">
        <v>4649</v>
      </c>
      <c r="I36" s="514"/>
      <c r="J36" s="618"/>
      <c r="K36" s="340"/>
      <c r="L36" s="87"/>
      <c r="M36" s="327" t="s">
        <v>1980</v>
      </c>
      <c r="N36" s="627">
        <v>2291</v>
      </c>
      <c r="O36" s="514"/>
      <c r="P36" s="618"/>
      <c r="Q36" s="340"/>
      <c r="R36" s="87"/>
      <c r="S36" s="327" t="s">
        <v>1980</v>
      </c>
      <c r="T36" s="627">
        <v>2261</v>
      </c>
      <c r="U36" s="514"/>
      <c r="V36" s="618"/>
      <c r="W36" s="340"/>
      <c r="X36" s="87"/>
      <c r="Y36" s="327" t="s">
        <v>1980</v>
      </c>
      <c r="Z36" s="627">
        <v>2394</v>
      </c>
      <c r="AA36" s="514"/>
      <c r="AB36" s="618"/>
      <c r="AC36" s="312"/>
    </row>
    <row r="37" spans="1:29" ht="19.5" customHeight="1" x14ac:dyDescent="0.2">
      <c r="A37" s="327" t="s">
        <v>1987</v>
      </c>
      <c r="B37" s="627">
        <v>3946</v>
      </c>
      <c r="C37" s="514"/>
      <c r="D37" s="618"/>
      <c r="E37" s="340"/>
      <c r="F37" s="87"/>
      <c r="G37" s="327" t="s">
        <v>1987</v>
      </c>
      <c r="H37" s="627">
        <v>4034</v>
      </c>
      <c r="I37" s="514"/>
      <c r="J37" s="618"/>
      <c r="K37" s="340"/>
      <c r="L37" s="87"/>
      <c r="M37" s="327" t="s">
        <v>1981</v>
      </c>
      <c r="N37" s="627">
        <v>2122</v>
      </c>
      <c r="O37" s="514"/>
      <c r="P37" s="618"/>
      <c r="Q37" s="340"/>
      <c r="R37" s="87"/>
      <c r="S37" s="327" t="s">
        <v>1981</v>
      </c>
      <c r="T37" s="627">
        <v>2098</v>
      </c>
      <c r="U37" s="514"/>
      <c r="V37" s="618"/>
      <c r="W37" s="340"/>
      <c r="X37" s="87"/>
      <c r="Y37" s="327" t="s">
        <v>1981</v>
      </c>
      <c r="Z37" s="627">
        <v>2167</v>
      </c>
      <c r="AA37" s="514"/>
      <c r="AB37" s="618"/>
      <c r="AC37" s="312"/>
    </row>
    <row r="38" spans="1:29" ht="19.5" customHeight="1" x14ac:dyDescent="0.2">
      <c r="A38" s="327" t="s">
        <v>1988</v>
      </c>
      <c r="B38" s="627">
        <v>3809</v>
      </c>
      <c r="C38" s="514"/>
      <c r="D38" s="618"/>
      <c r="E38" s="340"/>
      <c r="F38" s="87"/>
      <c r="G38" s="327" t="s">
        <v>1988</v>
      </c>
      <c r="H38" s="627">
        <v>4007</v>
      </c>
      <c r="I38" s="514"/>
      <c r="J38" s="618"/>
      <c r="K38" s="340"/>
      <c r="L38" s="87"/>
      <c r="M38" s="327" t="s">
        <v>1982</v>
      </c>
      <c r="N38" s="627">
        <v>2373</v>
      </c>
      <c r="O38" s="514"/>
      <c r="P38" s="618"/>
      <c r="Q38" s="340"/>
      <c r="R38" s="87"/>
      <c r="S38" s="327" t="s">
        <v>1982</v>
      </c>
      <c r="T38" s="627">
        <v>2784</v>
      </c>
      <c r="U38" s="514"/>
      <c r="V38" s="618"/>
      <c r="W38" s="340"/>
      <c r="X38" s="87"/>
      <c r="Y38" s="327" t="s">
        <v>1982</v>
      </c>
      <c r="Z38" s="627">
        <v>1627</v>
      </c>
      <c r="AA38" s="514"/>
      <c r="AB38" s="618"/>
      <c r="AC38" s="312"/>
    </row>
    <row r="39" spans="1:29" ht="19.5" customHeight="1" x14ac:dyDescent="0.2">
      <c r="A39" s="327" t="s">
        <v>1989</v>
      </c>
      <c r="B39" s="627">
        <v>3920</v>
      </c>
      <c r="C39" s="514"/>
      <c r="D39" s="618"/>
      <c r="E39" s="340"/>
      <c r="F39" s="87"/>
      <c r="G39" s="327" t="s">
        <v>1989</v>
      </c>
      <c r="H39" s="627">
        <v>4014</v>
      </c>
      <c r="I39" s="514"/>
      <c r="J39" s="618"/>
      <c r="K39" s="340"/>
      <c r="L39" s="87"/>
      <c r="M39" s="327" t="s">
        <v>1983</v>
      </c>
      <c r="N39" s="627">
        <v>2206</v>
      </c>
      <c r="O39" s="514"/>
      <c r="P39" s="618"/>
      <c r="Q39" s="340"/>
      <c r="R39" s="87"/>
      <c r="S39" s="327" t="s">
        <v>1983</v>
      </c>
      <c r="T39" s="627">
        <v>2473</v>
      </c>
      <c r="U39" s="514"/>
      <c r="V39" s="618"/>
      <c r="W39" s="340"/>
      <c r="X39" s="87"/>
      <c r="Y39" s="327" t="s">
        <v>1983</v>
      </c>
      <c r="Z39" s="627">
        <v>2179</v>
      </c>
      <c r="AA39" s="514"/>
      <c r="AB39" s="618"/>
      <c r="AC39" s="312"/>
    </row>
    <row r="40" spans="1:29" ht="19.5" customHeight="1" x14ac:dyDescent="0.2">
      <c r="A40" s="327" t="s">
        <v>1990</v>
      </c>
      <c r="B40" s="627">
        <v>4003</v>
      </c>
      <c r="C40" s="514"/>
      <c r="D40" s="618"/>
      <c r="E40" s="340"/>
      <c r="F40" s="87"/>
      <c r="G40" s="327" t="s">
        <v>1990</v>
      </c>
      <c r="H40" s="627">
        <v>4322</v>
      </c>
      <c r="I40" s="514"/>
      <c r="J40" s="618"/>
      <c r="K40" s="340"/>
      <c r="L40" s="87"/>
      <c r="M40" s="327" t="s">
        <v>1984</v>
      </c>
      <c r="N40" s="627">
        <v>2309</v>
      </c>
      <c r="O40" s="514"/>
      <c r="P40" s="618"/>
      <c r="Q40" s="340"/>
      <c r="R40" s="87"/>
      <c r="S40" s="327" t="s">
        <v>1984</v>
      </c>
      <c r="T40" s="627">
        <v>2300</v>
      </c>
      <c r="U40" s="514"/>
      <c r="V40" s="618"/>
      <c r="W40" s="340"/>
      <c r="X40" s="87"/>
      <c r="Y40" s="327" t="s">
        <v>1984</v>
      </c>
      <c r="Z40" s="627">
        <v>1941</v>
      </c>
      <c r="AA40" s="514"/>
      <c r="AB40" s="618"/>
      <c r="AC40" s="312"/>
    </row>
    <row r="41" spans="1:29" ht="19.5" customHeight="1" x14ac:dyDescent="0.2">
      <c r="A41" s="424" t="s">
        <v>1991</v>
      </c>
      <c r="B41" s="882">
        <v>4469</v>
      </c>
      <c r="C41" s="548">
        <v>4621.33</v>
      </c>
      <c r="D41" s="653">
        <v>124</v>
      </c>
      <c r="E41" s="340"/>
      <c r="F41" s="87"/>
      <c r="G41" s="424" t="s">
        <v>1991</v>
      </c>
      <c r="H41" s="882">
        <v>3955</v>
      </c>
      <c r="I41" s="548">
        <v>4786</v>
      </c>
      <c r="J41" s="653">
        <v>120</v>
      </c>
      <c r="K41" s="340"/>
      <c r="L41" s="87"/>
      <c r="M41" s="327" t="s">
        <v>1985</v>
      </c>
      <c r="N41" s="627">
        <v>1987</v>
      </c>
      <c r="O41" s="514"/>
      <c r="P41" s="618"/>
      <c r="Q41" s="340"/>
      <c r="R41" s="87"/>
      <c r="S41" s="327" t="s">
        <v>1985</v>
      </c>
      <c r="T41" s="627">
        <v>2902</v>
      </c>
      <c r="U41" s="514"/>
      <c r="V41" s="618"/>
      <c r="W41" s="340"/>
      <c r="X41" s="87"/>
      <c r="Y41" s="327" t="s">
        <v>1985</v>
      </c>
      <c r="Z41" s="627">
        <v>1935</v>
      </c>
      <c r="AA41" s="514"/>
      <c r="AB41" s="618"/>
      <c r="AC41" s="312"/>
    </row>
    <row r="42" spans="1:29" ht="19.5" customHeight="1" x14ac:dyDescent="0.2">
      <c r="A42" s="327" t="s">
        <v>1992</v>
      </c>
      <c r="B42" s="627">
        <v>5113</v>
      </c>
      <c r="C42" s="514"/>
      <c r="D42" s="618"/>
      <c r="E42" s="340"/>
      <c r="F42" s="87"/>
      <c r="G42" s="327" t="s">
        <v>1992</v>
      </c>
      <c r="H42" s="627">
        <v>5501</v>
      </c>
      <c r="I42" s="514"/>
      <c r="J42" s="618"/>
      <c r="K42" s="340"/>
      <c r="L42" s="87"/>
      <c r="M42" s="327" t="s">
        <v>1986</v>
      </c>
      <c r="N42" s="627">
        <v>1926</v>
      </c>
      <c r="O42" s="514"/>
      <c r="P42" s="618"/>
      <c r="Q42" s="340"/>
      <c r="R42" s="87"/>
      <c r="S42" s="327" t="s">
        <v>1986</v>
      </c>
      <c r="T42" s="627">
        <v>2669</v>
      </c>
      <c r="U42" s="514"/>
      <c r="V42" s="618"/>
      <c r="W42" s="340"/>
      <c r="X42" s="87"/>
      <c r="Y42" s="327" t="s">
        <v>1986</v>
      </c>
      <c r="Z42" s="627">
        <v>2049</v>
      </c>
      <c r="AA42" s="514"/>
      <c r="AB42" s="618"/>
      <c r="AC42" s="312"/>
    </row>
    <row r="43" spans="1:29" ht="19.5" customHeight="1" x14ac:dyDescent="0.2">
      <c r="A43" s="327" t="s">
        <v>1993</v>
      </c>
      <c r="B43" s="627">
        <v>4790</v>
      </c>
      <c r="C43" s="514"/>
      <c r="D43" s="618"/>
      <c r="E43" s="340"/>
      <c r="F43" s="87"/>
      <c r="G43" s="327" t="s">
        <v>1993</v>
      </c>
      <c r="H43" s="627">
        <v>5040</v>
      </c>
      <c r="I43" s="514"/>
      <c r="J43" s="618"/>
      <c r="K43" s="340"/>
      <c r="L43" s="87"/>
      <c r="M43" s="327" t="s">
        <v>1987</v>
      </c>
      <c r="N43" s="627">
        <v>2080</v>
      </c>
      <c r="O43" s="514"/>
      <c r="P43" s="618"/>
      <c r="Q43" s="340"/>
      <c r="R43" s="87"/>
      <c r="S43" s="327" t="s">
        <v>1987</v>
      </c>
      <c r="T43" s="627">
        <v>2997</v>
      </c>
      <c r="U43" s="514"/>
      <c r="V43" s="618"/>
      <c r="W43" s="340"/>
      <c r="X43" s="87"/>
      <c r="Y43" s="327" t="s">
        <v>1987</v>
      </c>
      <c r="Z43" s="627">
        <v>2057</v>
      </c>
      <c r="AA43" s="514"/>
      <c r="AB43" s="618"/>
      <c r="AC43" s="312"/>
    </row>
    <row r="44" spans="1:29" ht="19.5" customHeight="1" x14ac:dyDescent="0.2">
      <c r="A44" s="327" t="s">
        <v>1994</v>
      </c>
      <c r="B44" s="627">
        <v>4436</v>
      </c>
      <c r="C44" s="514"/>
      <c r="D44" s="618"/>
      <c r="E44" s="340"/>
      <c r="F44" s="87"/>
      <c r="G44" s="327" t="s">
        <v>1994</v>
      </c>
      <c r="H44" s="627">
        <v>5031</v>
      </c>
      <c r="I44" s="514"/>
      <c r="J44" s="618"/>
      <c r="K44" s="340"/>
      <c r="L44" s="87"/>
      <c r="M44" s="327" t="s">
        <v>1988</v>
      </c>
      <c r="N44" s="627">
        <v>1678</v>
      </c>
      <c r="O44" s="514"/>
      <c r="P44" s="618"/>
      <c r="Q44" s="340"/>
      <c r="R44" s="87"/>
      <c r="S44" s="327" t="s">
        <v>1988</v>
      </c>
      <c r="T44" s="627">
        <v>3119</v>
      </c>
      <c r="U44" s="514"/>
      <c r="V44" s="618"/>
      <c r="W44" s="340"/>
      <c r="X44" s="87"/>
      <c r="Y44" s="327" t="s">
        <v>1988</v>
      </c>
      <c r="Z44" s="627">
        <v>1669</v>
      </c>
      <c r="AA44" s="514"/>
      <c r="AB44" s="618"/>
      <c r="AC44" s="312"/>
    </row>
    <row r="45" spans="1:29" ht="19.5" customHeight="1" x14ac:dyDescent="0.2">
      <c r="A45" s="327" t="s">
        <v>1995</v>
      </c>
      <c r="B45" s="627">
        <v>3725</v>
      </c>
      <c r="C45" s="514"/>
      <c r="D45" s="618"/>
      <c r="E45" s="340"/>
      <c r="F45" s="87"/>
      <c r="G45" s="327" t="s">
        <v>1995</v>
      </c>
      <c r="H45" s="627">
        <v>3852</v>
      </c>
      <c r="I45" s="514"/>
      <c r="J45" s="618"/>
      <c r="K45" s="340"/>
      <c r="L45" s="87"/>
      <c r="M45" s="327" t="s">
        <v>1989</v>
      </c>
      <c r="N45" s="627">
        <v>2031</v>
      </c>
      <c r="O45" s="514"/>
      <c r="P45" s="618"/>
      <c r="Q45" s="340"/>
      <c r="R45" s="87"/>
      <c r="S45" s="327" t="s">
        <v>1989</v>
      </c>
      <c r="T45" s="627">
        <v>2147</v>
      </c>
      <c r="U45" s="514"/>
      <c r="V45" s="618"/>
      <c r="W45" s="340"/>
      <c r="X45" s="87"/>
      <c r="Y45" s="327" t="s">
        <v>1989</v>
      </c>
      <c r="Z45" s="627">
        <v>1750</v>
      </c>
      <c r="AA45" s="514"/>
      <c r="AB45" s="618"/>
      <c r="AC45" s="312"/>
    </row>
    <row r="46" spans="1:29" ht="19.5" customHeight="1" x14ac:dyDescent="0.2">
      <c r="A46" s="327" t="s">
        <v>1996</v>
      </c>
      <c r="B46" s="627">
        <v>6100</v>
      </c>
      <c r="C46" s="514"/>
      <c r="D46" s="618"/>
      <c r="E46" s="340"/>
      <c r="F46" s="87"/>
      <c r="G46" s="327" t="s">
        <v>1996</v>
      </c>
      <c r="H46" s="627">
        <v>6291</v>
      </c>
      <c r="I46" s="514"/>
      <c r="J46" s="618"/>
      <c r="K46" s="340"/>
      <c r="L46" s="87"/>
      <c r="M46" s="327" t="s">
        <v>1990</v>
      </c>
      <c r="N46" s="627">
        <v>2193</v>
      </c>
      <c r="O46" s="514"/>
      <c r="P46" s="618"/>
      <c r="Q46" s="340"/>
      <c r="R46" s="87"/>
      <c r="S46" s="327" t="s">
        <v>1990</v>
      </c>
      <c r="T46" s="627">
        <v>2503</v>
      </c>
      <c r="U46" s="514"/>
      <c r="V46" s="618"/>
      <c r="W46" s="340"/>
      <c r="X46" s="87"/>
      <c r="Y46" s="327" t="s">
        <v>1990</v>
      </c>
      <c r="Z46" s="627">
        <v>1945</v>
      </c>
      <c r="AA46" s="514"/>
      <c r="AB46" s="618"/>
      <c r="AC46" s="312"/>
    </row>
    <row r="47" spans="1:29" ht="19.5" customHeight="1" x14ac:dyDescent="0.2">
      <c r="A47" s="327" t="s">
        <v>1997</v>
      </c>
      <c r="B47" s="627">
        <v>4796</v>
      </c>
      <c r="C47" s="514"/>
      <c r="D47" s="618"/>
      <c r="E47" s="340"/>
      <c r="F47" s="87"/>
      <c r="G47" s="327" t="s">
        <v>1997</v>
      </c>
      <c r="H47" s="627">
        <v>4655</v>
      </c>
      <c r="I47" s="514"/>
      <c r="J47" s="618"/>
      <c r="K47" s="340"/>
      <c r="L47" s="87"/>
      <c r="M47" s="424" t="s">
        <v>1991</v>
      </c>
      <c r="N47" s="882">
        <v>3015</v>
      </c>
      <c r="O47" s="548">
        <v>3766.5</v>
      </c>
      <c r="P47" s="653">
        <v>168</v>
      </c>
      <c r="Q47" s="340"/>
      <c r="R47" s="87"/>
      <c r="S47" s="424" t="s">
        <v>1991</v>
      </c>
      <c r="T47" s="882">
        <v>4153</v>
      </c>
      <c r="U47" s="548">
        <v>4154.75</v>
      </c>
      <c r="V47" s="653">
        <v>160</v>
      </c>
      <c r="W47" s="340"/>
      <c r="X47" s="87"/>
      <c r="Y47" s="424" t="s">
        <v>1991</v>
      </c>
      <c r="Z47" s="882">
        <v>3835</v>
      </c>
      <c r="AA47" s="548">
        <v>3986.83</v>
      </c>
      <c r="AB47" s="653">
        <v>204</v>
      </c>
      <c r="AC47" s="312"/>
    </row>
    <row r="48" spans="1:29" ht="19.5" customHeight="1" x14ac:dyDescent="0.2">
      <c r="A48" s="327" t="s">
        <v>1998</v>
      </c>
      <c r="B48" s="627">
        <v>4686</v>
      </c>
      <c r="C48" s="514"/>
      <c r="D48" s="618"/>
      <c r="E48" s="340"/>
      <c r="F48" s="87"/>
      <c r="G48" s="327" t="s">
        <v>1998</v>
      </c>
      <c r="H48" s="627">
        <v>4840</v>
      </c>
      <c r="I48" s="514"/>
      <c r="J48" s="618"/>
      <c r="K48" s="340"/>
      <c r="L48" s="87"/>
      <c r="M48" s="327" t="s">
        <v>1992</v>
      </c>
      <c r="N48" s="627">
        <v>3235</v>
      </c>
      <c r="O48" s="514"/>
      <c r="P48" s="618"/>
      <c r="Q48" s="340"/>
      <c r="R48" s="87"/>
      <c r="S48" s="327" t="s">
        <v>1992</v>
      </c>
      <c r="T48" s="627">
        <v>4313</v>
      </c>
      <c r="U48" s="514"/>
      <c r="V48" s="618"/>
      <c r="W48" s="340"/>
      <c r="X48" s="87"/>
      <c r="Y48" s="327" t="s">
        <v>1992</v>
      </c>
      <c r="Z48" s="627">
        <v>3779</v>
      </c>
      <c r="AA48" s="514"/>
      <c r="AB48" s="618"/>
      <c r="AC48" s="312"/>
    </row>
    <row r="49" spans="1:29" ht="19.5" customHeight="1" x14ac:dyDescent="0.2">
      <c r="A49" s="327" t="s">
        <v>1999</v>
      </c>
      <c r="B49" s="627">
        <v>3974</v>
      </c>
      <c r="C49" s="514"/>
      <c r="D49" s="618"/>
      <c r="E49" s="340"/>
      <c r="F49" s="87"/>
      <c r="G49" s="327" t="s">
        <v>1999</v>
      </c>
      <c r="H49" s="627">
        <v>4167</v>
      </c>
      <c r="I49" s="514"/>
      <c r="J49" s="618"/>
      <c r="K49" s="340"/>
      <c r="L49" s="87"/>
      <c r="M49" s="327" t="s">
        <v>1993</v>
      </c>
      <c r="N49" s="627">
        <v>3841</v>
      </c>
      <c r="O49" s="514"/>
      <c r="P49" s="618"/>
      <c r="Q49" s="340"/>
      <c r="R49" s="87"/>
      <c r="S49" s="327" t="s">
        <v>1993</v>
      </c>
      <c r="T49" s="627">
        <v>4545</v>
      </c>
      <c r="U49" s="514"/>
      <c r="V49" s="618"/>
      <c r="W49" s="340"/>
      <c r="X49" s="87"/>
      <c r="Y49" s="327" t="s">
        <v>1993</v>
      </c>
      <c r="Z49" s="627">
        <v>3797</v>
      </c>
      <c r="AA49" s="514"/>
      <c r="AB49" s="618"/>
      <c r="AC49" s="312"/>
    </row>
    <row r="50" spans="1:29" ht="19.5" customHeight="1" x14ac:dyDescent="0.2">
      <c r="A50" s="327" t="s">
        <v>2000</v>
      </c>
      <c r="B50" s="627">
        <v>4297</v>
      </c>
      <c r="C50" s="514"/>
      <c r="D50" s="618"/>
      <c r="E50" s="340"/>
      <c r="F50" s="87"/>
      <c r="G50" s="327" t="s">
        <v>2000</v>
      </c>
      <c r="H50" s="627">
        <v>4511</v>
      </c>
      <c r="I50" s="514"/>
      <c r="J50" s="618"/>
      <c r="K50" s="340"/>
      <c r="L50" s="87"/>
      <c r="M50" s="327" t="s">
        <v>1994</v>
      </c>
      <c r="N50" s="627">
        <v>4049</v>
      </c>
      <c r="O50" s="514"/>
      <c r="P50" s="618"/>
      <c r="Q50" s="340"/>
      <c r="R50" s="87"/>
      <c r="S50" s="327" t="s">
        <v>1994</v>
      </c>
      <c r="T50" s="627">
        <v>3832</v>
      </c>
      <c r="U50" s="514"/>
      <c r="V50" s="618"/>
      <c r="W50" s="340"/>
      <c r="X50" s="87"/>
      <c r="Y50" s="327" t="s">
        <v>1994</v>
      </c>
      <c r="Z50" s="627">
        <v>3864</v>
      </c>
      <c r="AA50" s="514"/>
      <c r="AB50" s="618"/>
      <c r="AC50" s="312"/>
    </row>
    <row r="51" spans="1:29" ht="19.5" customHeight="1" x14ac:dyDescent="0.2">
      <c r="A51" s="327" t="s">
        <v>2001</v>
      </c>
      <c r="B51" s="627">
        <v>4129</v>
      </c>
      <c r="C51" s="514"/>
      <c r="D51" s="618"/>
      <c r="E51" s="340"/>
      <c r="F51" s="87"/>
      <c r="G51" s="327" t="s">
        <v>2001</v>
      </c>
      <c r="H51" s="627">
        <v>4395</v>
      </c>
      <c r="I51" s="514"/>
      <c r="J51" s="618"/>
      <c r="K51" s="340"/>
      <c r="L51" s="87"/>
      <c r="M51" s="327" t="s">
        <v>1995</v>
      </c>
      <c r="N51" s="627">
        <v>4024</v>
      </c>
      <c r="O51" s="514"/>
      <c r="P51" s="618"/>
      <c r="Q51" s="340"/>
      <c r="R51" s="87"/>
      <c r="S51" s="327" t="s">
        <v>1995</v>
      </c>
      <c r="T51" s="627">
        <v>4256</v>
      </c>
      <c r="U51" s="514"/>
      <c r="V51" s="618"/>
      <c r="W51" s="340"/>
      <c r="X51" s="87"/>
      <c r="Y51" s="327" t="s">
        <v>1995</v>
      </c>
      <c r="Z51" s="627">
        <v>4107</v>
      </c>
      <c r="AA51" s="514"/>
      <c r="AB51" s="618"/>
      <c r="AC51" s="312"/>
    </row>
    <row r="52" spans="1:29" ht="19.5" customHeight="1" x14ac:dyDescent="0.2">
      <c r="A52" s="331" t="s">
        <v>2002</v>
      </c>
      <c r="B52" s="645">
        <v>4941</v>
      </c>
      <c r="C52" s="556"/>
      <c r="D52" s="631"/>
      <c r="E52" s="340"/>
      <c r="F52" s="87"/>
      <c r="G52" s="331" t="s">
        <v>2002</v>
      </c>
      <c r="H52" s="645">
        <v>5194</v>
      </c>
      <c r="I52" s="556"/>
      <c r="J52" s="631"/>
      <c r="K52" s="340"/>
      <c r="L52" s="87"/>
      <c r="M52" s="327" t="s">
        <v>1996</v>
      </c>
      <c r="N52" s="627">
        <v>4187</v>
      </c>
      <c r="O52" s="514"/>
      <c r="P52" s="618"/>
      <c r="Q52" s="340"/>
      <c r="R52" s="87"/>
      <c r="S52" s="327" t="s">
        <v>1996</v>
      </c>
      <c r="T52" s="627">
        <v>4258</v>
      </c>
      <c r="U52" s="514"/>
      <c r="V52" s="618"/>
      <c r="W52" s="340"/>
      <c r="X52" s="87"/>
      <c r="Y52" s="327" t="s">
        <v>1996</v>
      </c>
      <c r="Z52" s="627">
        <v>4158</v>
      </c>
      <c r="AA52" s="514"/>
      <c r="AB52" s="618"/>
      <c r="AC52" s="312"/>
    </row>
    <row r="53" spans="1:29" ht="19.5" customHeight="1" x14ac:dyDescent="0.2">
      <c r="A53" s="61"/>
      <c r="B53" s="61"/>
      <c r="C53" s="61"/>
      <c r="D53" s="61"/>
      <c r="E53" s="340"/>
      <c r="F53" s="87"/>
      <c r="G53" s="61"/>
      <c r="H53" s="61"/>
      <c r="I53" s="61"/>
      <c r="J53" s="61"/>
      <c r="K53" s="340"/>
      <c r="L53" s="87"/>
      <c r="M53" s="327" t="s">
        <v>1997</v>
      </c>
      <c r="N53" s="627">
        <v>4005</v>
      </c>
      <c r="O53" s="514"/>
      <c r="P53" s="618"/>
      <c r="Q53" s="340"/>
      <c r="R53" s="87"/>
      <c r="S53" s="327" t="s">
        <v>1997</v>
      </c>
      <c r="T53" s="627">
        <v>4694</v>
      </c>
      <c r="U53" s="514"/>
      <c r="V53" s="618"/>
      <c r="W53" s="340"/>
      <c r="X53" s="87"/>
      <c r="Y53" s="327" t="s">
        <v>1997</v>
      </c>
      <c r="Z53" s="627">
        <v>4017</v>
      </c>
      <c r="AA53" s="514"/>
      <c r="AB53" s="618"/>
      <c r="AC53" s="312"/>
    </row>
    <row r="54" spans="1:29" ht="19.5" customHeight="1" x14ac:dyDescent="0.2">
      <c r="A54" s="87"/>
      <c r="B54" s="87"/>
      <c r="C54" s="87"/>
      <c r="D54" s="87"/>
      <c r="E54" s="93"/>
      <c r="F54" s="87"/>
      <c r="G54" s="87"/>
      <c r="H54" s="87"/>
      <c r="I54" s="87"/>
      <c r="J54" s="87"/>
      <c r="K54" s="93"/>
      <c r="L54" s="87"/>
      <c r="M54" s="327" t="s">
        <v>1998</v>
      </c>
      <c r="N54" s="627">
        <v>3847</v>
      </c>
      <c r="O54" s="514"/>
      <c r="P54" s="618"/>
      <c r="Q54" s="340"/>
      <c r="R54" s="87"/>
      <c r="S54" s="327" t="s">
        <v>1998</v>
      </c>
      <c r="T54" s="627">
        <v>4019</v>
      </c>
      <c r="U54" s="514"/>
      <c r="V54" s="618"/>
      <c r="W54" s="340"/>
      <c r="X54" s="87"/>
      <c r="Y54" s="327" t="s">
        <v>1998</v>
      </c>
      <c r="Z54" s="627">
        <v>4034</v>
      </c>
      <c r="AA54" s="514"/>
      <c r="AB54" s="618"/>
      <c r="AC54" s="312"/>
    </row>
    <row r="55" spans="1:29" ht="19.5" customHeight="1" x14ac:dyDescent="0.2">
      <c r="A55" s="87"/>
      <c r="B55" s="87"/>
      <c r="C55" s="87"/>
      <c r="D55" s="87"/>
      <c r="E55" s="93"/>
      <c r="F55" s="87"/>
      <c r="G55" s="87"/>
      <c r="H55" s="87"/>
      <c r="I55" s="87"/>
      <c r="J55" s="87"/>
      <c r="K55" s="93"/>
      <c r="L55" s="87"/>
      <c r="M55" s="327" t="s">
        <v>1999</v>
      </c>
      <c r="N55" s="627">
        <v>3203</v>
      </c>
      <c r="O55" s="514"/>
      <c r="P55" s="618"/>
      <c r="Q55" s="340"/>
      <c r="R55" s="87"/>
      <c r="S55" s="327" t="s">
        <v>1999</v>
      </c>
      <c r="T55" s="627">
        <v>4383</v>
      </c>
      <c r="U55" s="514"/>
      <c r="V55" s="618"/>
      <c r="W55" s="340"/>
      <c r="X55" s="87"/>
      <c r="Y55" s="327" t="s">
        <v>1999</v>
      </c>
      <c r="Z55" s="627">
        <v>4088</v>
      </c>
      <c r="AA55" s="514"/>
      <c r="AB55" s="618"/>
      <c r="AC55" s="312"/>
    </row>
    <row r="56" spans="1:29" ht="19.5" customHeight="1" x14ac:dyDescent="0.2">
      <c r="A56" s="87"/>
      <c r="B56" s="87"/>
      <c r="C56" s="87"/>
      <c r="D56" s="87"/>
      <c r="E56" s="93"/>
      <c r="F56" s="87"/>
      <c r="G56" s="87"/>
      <c r="H56" s="87"/>
      <c r="I56" s="87"/>
      <c r="J56" s="87"/>
      <c r="K56" s="93"/>
      <c r="L56" s="87"/>
      <c r="M56" s="327" t="s">
        <v>2000</v>
      </c>
      <c r="N56" s="627">
        <v>3839</v>
      </c>
      <c r="O56" s="514"/>
      <c r="P56" s="618"/>
      <c r="Q56" s="340"/>
      <c r="R56" s="87"/>
      <c r="S56" s="327" t="s">
        <v>2000</v>
      </c>
      <c r="T56" s="627">
        <v>3665</v>
      </c>
      <c r="U56" s="514"/>
      <c r="V56" s="618"/>
      <c r="W56" s="340"/>
      <c r="X56" s="87"/>
      <c r="Y56" s="327" t="s">
        <v>2000</v>
      </c>
      <c r="Z56" s="627">
        <v>4134</v>
      </c>
      <c r="AA56" s="514"/>
      <c r="AB56" s="618"/>
      <c r="AC56" s="312"/>
    </row>
    <row r="57" spans="1:29" ht="19.5" customHeight="1" x14ac:dyDescent="0.2">
      <c r="A57" s="87"/>
      <c r="B57" s="87"/>
      <c r="C57" s="87"/>
      <c r="D57" s="87"/>
      <c r="E57" s="93"/>
      <c r="F57" s="87"/>
      <c r="G57" s="87"/>
      <c r="H57" s="87"/>
      <c r="I57" s="87"/>
      <c r="J57" s="87"/>
      <c r="K57" s="93"/>
      <c r="L57" s="87"/>
      <c r="M57" s="327" t="s">
        <v>2001</v>
      </c>
      <c r="N57" s="627">
        <v>3937</v>
      </c>
      <c r="O57" s="514"/>
      <c r="P57" s="618"/>
      <c r="Q57" s="340"/>
      <c r="R57" s="87"/>
      <c r="S57" s="327" t="s">
        <v>2001</v>
      </c>
      <c r="T57" s="627">
        <v>4005</v>
      </c>
      <c r="U57" s="514"/>
      <c r="V57" s="618"/>
      <c r="W57" s="340"/>
      <c r="X57" s="87"/>
      <c r="Y57" s="327" t="s">
        <v>2001</v>
      </c>
      <c r="Z57" s="627">
        <v>4077</v>
      </c>
      <c r="AA57" s="514"/>
      <c r="AB57" s="618"/>
      <c r="AC57" s="312"/>
    </row>
    <row r="58" spans="1:29" ht="19.5" customHeight="1" thickBot="1" x14ac:dyDescent="0.25">
      <c r="A58" s="87"/>
      <c r="B58" s="87"/>
      <c r="C58" s="87"/>
      <c r="D58" s="87"/>
      <c r="E58" s="93"/>
      <c r="F58" s="87"/>
      <c r="G58" s="87"/>
      <c r="H58" s="87"/>
      <c r="I58" s="87"/>
      <c r="J58" s="87"/>
      <c r="K58" s="93"/>
      <c r="L58" s="87"/>
      <c r="M58" s="331" t="s">
        <v>2002</v>
      </c>
      <c r="N58" s="645">
        <v>4016</v>
      </c>
      <c r="O58" s="556"/>
      <c r="P58" s="631"/>
      <c r="Q58" s="340"/>
      <c r="R58" s="87"/>
      <c r="S58" s="331" t="s">
        <v>2002</v>
      </c>
      <c r="T58" s="645">
        <v>3734</v>
      </c>
      <c r="U58" s="556"/>
      <c r="V58" s="631"/>
      <c r="W58" s="340"/>
      <c r="X58" s="87"/>
      <c r="Y58" s="331" t="s">
        <v>2002</v>
      </c>
      <c r="Z58" s="645">
        <v>3952</v>
      </c>
      <c r="AA58" s="556"/>
      <c r="AB58" s="631"/>
      <c r="AC58" s="312"/>
    </row>
    <row r="59" spans="1:29" ht="19.5" customHeight="1" thickTop="1" thickBot="1" x14ac:dyDescent="0.25">
      <c r="A59" s="87"/>
      <c r="B59" s="1195" t="s">
        <v>2113</v>
      </c>
      <c r="C59" s="1196"/>
      <c r="D59" s="1048" t="s">
        <v>2108</v>
      </c>
      <c r="E59" s="93"/>
      <c r="F59" s="87"/>
      <c r="G59" s="87"/>
      <c r="H59" s="87"/>
      <c r="I59" s="87"/>
      <c r="J59" s="87"/>
      <c r="K59" s="93"/>
      <c r="L59" s="87"/>
      <c r="M59" s="61"/>
      <c r="N59" s="61"/>
      <c r="O59" s="61"/>
      <c r="P59" s="61"/>
      <c r="Q59" s="340"/>
      <c r="R59" s="87"/>
      <c r="S59" s="61"/>
      <c r="T59" s="61"/>
      <c r="U59" s="61"/>
      <c r="V59" s="61"/>
      <c r="W59" s="340"/>
      <c r="X59" s="87"/>
      <c r="Y59" s="61"/>
      <c r="Z59" s="61"/>
      <c r="AA59" s="61"/>
      <c r="AB59" s="61"/>
      <c r="AC59" s="61"/>
    </row>
    <row r="60" spans="1:29" ht="19.5" customHeight="1" x14ac:dyDescent="0.2">
      <c r="A60" s="87"/>
      <c r="B60" s="1032" t="s">
        <v>2105</v>
      </c>
      <c r="C60" s="1033" t="s">
        <v>2119</v>
      </c>
      <c r="D60" s="1048" t="s">
        <v>2133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</row>
    <row r="61" spans="1:29" ht="15" customHeight="1" x14ac:dyDescent="0.2">
      <c r="B61" s="1004" t="s">
        <v>2105</v>
      </c>
      <c r="C61" s="1013" t="s">
        <v>2242</v>
      </c>
      <c r="D61" s="1049" t="s">
        <v>2260</v>
      </c>
    </row>
    <row r="62" spans="1:29" ht="15" customHeight="1" x14ac:dyDescent="0.2">
      <c r="B62" s="1079" t="s">
        <v>2105</v>
      </c>
      <c r="C62" s="1044" t="s">
        <v>2114</v>
      </c>
      <c r="D62" s="1049" t="s">
        <v>2261</v>
      </c>
    </row>
    <row r="63" spans="1:29" ht="15" customHeight="1" thickBot="1" x14ac:dyDescent="0.25">
      <c r="B63" s="1056" t="s">
        <v>2105</v>
      </c>
      <c r="C63" s="1076" t="s">
        <v>2259</v>
      </c>
      <c r="D63" s="1054" t="s">
        <v>2262</v>
      </c>
    </row>
  </sheetData>
  <mergeCells count="1">
    <mergeCell ref="B59:C59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Z40"/>
  <sheetViews>
    <sheetView topLeftCell="A11" zoomScale="85" zoomScaleNormal="150" workbookViewId="0">
      <selection activeCell="B36" sqref="B36:D40"/>
    </sheetView>
  </sheetViews>
  <sheetFormatPr baseColWidth="10" defaultColWidth="10.6640625" defaultRowHeight="15" customHeight="1" x14ac:dyDescent="0.2"/>
  <cols>
    <col min="1" max="1" width="42.1640625" customWidth="1"/>
    <col min="2" max="2" width="14.83203125" customWidth="1"/>
    <col min="3" max="3" width="24.33203125" customWidth="1"/>
    <col min="4" max="4" width="33.1640625" customWidth="1"/>
    <col min="5" max="5" width="30" customWidth="1"/>
    <col min="6" max="6" width="35.5" customWidth="1"/>
    <col min="7" max="7" width="48.1640625" customWidth="1"/>
    <col min="10" max="10" width="41.83203125" customWidth="1"/>
    <col min="11" max="11" width="15.1640625" customWidth="1"/>
    <col min="12" max="12" width="24.5" customWidth="1"/>
    <col min="13" max="13" width="14.83203125" customWidth="1"/>
    <col min="14" max="14" width="30.33203125" customWidth="1"/>
    <col min="15" max="15" width="35" customWidth="1"/>
    <col min="16" max="16" width="46.83203125" customWidth="1"/>
    <col min="19" max="19" width="41.1640625" customWidth="1"/>
    <col min="20" max="20" width="14.83203125" customWidth="1"/>
    <col min="21" max="21" width="24.1640625" customWidth="1"/>
    <col min="22" max="22" width="14.5" customWidth="1"/>
    <col min="23" max="23" width="30.1640625" customWidth="1"/>
    <col min="24" max="24" width="36.1640625" customWidth="1"/>
    <col min="25" max="25" width="49.6640625" customWidth="1"/>
  </cols>
  <sheetData>
    <row r="1" spans="1:26" ht="19.5" customHeight="1" x14ac:dyDescent="0.2">
      <c r="A1" s="1226" t="s">
        <v>2003</v>
      </c>
      <c r="B1" s="1226"/>
      <c r="C1" s="312"/>
      <c r="D1" s="312"/>
      <c r="E1" s="312"/>
      <c r="F1" s="312"/>
      <c r="G1" s="312"/>
      <c r="H1" s="61"/>
      <c r="I1" s="87"/>
      <c r="J1" s="313"/>
      <c r="K1" s="312"/>
      <c r="L1" s="312"/>
      <c r="M1" s="312"/>
      <c r="N1" s="312"/>
      <c r="O1" s="312"/>
      <c r="P1" s="312"/>
      <c r="Q1" s="61"/>
      <c r="R1" s="87"/>
      <c r="S1" s="313"/>
      <c r="T1" s="312"/>
      <c r="U1" s="312"/>
      <c r="V1" s="312"/>
      <c r="W1" s="312"/>
      <c r="X1" s="312"/>
      <c r="Y1" s="312"/>
      <c r="Z1" s="61"/>
    </row>
    <row r="2" spans="1:26" ht="19.5" customHeight="1" x14ac:dyDescent="0.2">
      <c r="A2" s="312"/>
      <c r="B2" s="312"/>
      <c r="C2" s="312"/>
      <c r="D2" s="312"/>
      <c r="E2" s="312"/>
      <c r="F2" s="312"/>
      <c r="G2" s="312"/>
      <c r="H2" s="61"/>
      <c r="I2" s="87"/>
      <c r="J2" s="312"/>
      <c r="K2" s="312"/>
      <c r="L2" s="312"/>
      <c r="M2" s="312"/>
      <c r="N2" s="312"/>
      <c r="O2" s="312"/>
      <c r="P2" s="312"/>
      <c r="Q2" s="61"/>
      <c r="R2" s="87"/>
      <c r="S2" s="312"/>
      <c r="T2" s="312"/>
      <c r="U2" s="312"/>
      <c r="V2" s="312"/>
      <c r="W2" s="312"/>
      <c r="X2" s="312"/>
      <c r="Y2" s="312"/>
      <c r="Z2" s="61"/>
    </row>
    <row r="3" spans="1:26" ht="19.5" customHeight="1" x14ac:dyDescent="0.2">
      <c r="A3" s="312" t="s">
        <v>2004</v>
      </c>
      <c r="B3" s="312"/>
      <c r="C3" s="312"/>
      <c r="D3" s="312"/>
      <c r="E3" s="312"/>
      <c r="F3" s="312"/>
      <c r="G3" s="312"/>
      <c r="H3" s="61"/>
      <c r="I3" s="87"/>
      <c r="J3" s="312"/>
      <c r="K3" s="312"/>
      <c r="L3" s="312"/>
      <c r="M3" s="312"/>
      <c r="N3" s="312"/>
      <c r="O3" s="312"/>
      <c r="P3" s="312"/>
      <c r="Q3" s="61"/>
      <c r="R3" s="87"/>
      <c r="S3" s="312"/>
      <c r="T3" s="312"/>
      <c r="U3" s="312"/>
      <c r="V3" s="312"/>
      <c r="W3" s="312"/>
      <c r="X3" s="312"/>
      <c r="Y3" s="312"/>
      <c r="Z3" s="61"/>
    </row>
    <row r="4" spans="1:26" ht="19.5" customHeight="1" x14ac:dyDescent="0.2">
      <c r="A4" s="312"/>
      <c r="B4" s="312"/>
      <c r="C4" s="312"/>
      <c r="D4" s="312"/>
      <c r="E4" s="312"/>
      <c r="F4" s="312"/>
      <c r="G4" s="312"/>
      <c r="H4" s="61"/>
      <c r="I4" s="87"/>
      <c r="J4" s="312"/>
      <c r="K4" s="312"/>
      <c r="L4" s="312"/>
      <c r="M4" s="312"/>
      <c r="N4" s="312"/>
      <c r="O4" s="312"/>
      <c r="P4" s="312"/>
      <c r="Q4" s="61"/>
      <c r="R4" s="87"/>
      <c r="S4" s="312"/>
      <c r="T4" s="312"/>
      <c r="U4" s="312"/>
      <c r="V4" s="312"/>
      <c r="W4" s="312"/>
      <c r="X4" s="312"/>
      <c r="Y4" s="312"/>
      <c r="Z4" s="61"/>
    </row>
    <row r="5" spans="1:26" ht="19.5" customHeight="1" x14ac:dyDescent="0.2">
      <c r="A5" s="315" t="s">
        <v>1962</v>
      </c>
      <c r="B5" s="312"/>
      <c r="C5" s="312"/>
      <c r="D5" s="312"/>
      <c r="E5" s="312"/>
      <c r="F5" s="312"/>
      <c r="G5" s="312"/>
      <c r="H5" s="61"/>
      <c r="I5" s="87"/>
      <c r="J5" s="312" t="s">
        <v>1962</v>
      </c>
      <c r="K5" s="312"/>
      <c r="L5" s="312"/>
      <c r="M5" s="312"/>
      <c r="N5" s="312"/>
      <c r="O5" s="312"/>
      <c r="P5" s="312"/>
      <c r="Q5" s="61"/>
      <c r="R5" s="87"/>
      <c r="S5" s="315" t="s">
        <v>1962</v>
      </c>
      <c r="T5" s="312"/>
      <c r="U5" s="312"/>
      <c r="V5" s="312"/>
      <c r="W5" s="312"/>
      <c r="X5" s="312"/>
      <c r="Y5" s="312"/>
      <c r="Z5" s="61"/>
    </row>
    <row r="6" spans="1:26" ht="19.5" customHeight="1" x14ac:dyDescent="0.2">
      <c r="A6" s="312"/>
      <c r="B6" s="312"/>
      <c r="C6" s="312"/>
      <c r="D6" s="312"/>
      <c r="E6" s="312"/>
      <c r="F6" s="312"/>
      <c r="G6" s="312"/>
      <c r="H6" s="61"/>
      <c r="I6" s="87"/>
      <c r="J6" s="312"/>
      <c r="K6" s="312"/>
      <c r="L6" s="312"/>
      <c r="M6" s="312"/>
      <c r="N6" s="312"/>
      <c r="O6" s="312"/>
      <c r="P6" s="312"/>
      <c r="Q6" s="61"/>
      <c r="R6" s="87"/>
      <c r="S6" s="312"/>
      <c r="T6" s="312"/>
      <c r="U6" s="312"/>
      <c r="V6" s="312"/>
      <c r="W6" s="312"/>
      <c r="X6" s="312"/>
      <c r="Y6" s="312"/>
      <c r="Z6" s="61"/>
    </row>
    <row r="7" spans="1:26" ht="19.5" customHeight="1" x14ac:dyDescent="0.2">
      <c r="A7" s="312" t="s">
        <v>1928</v>
      </c>
      <c r="B7" s="312"/>
      <c r="C7" s="312"/>
      <c r="D7" s="312"/>
      <c r="E7" s="312"/>
      <c r="F7" s="312"/>
      <c r="G7" s="312"/>
      <c r="H7" s="340"/>
      <c r="I7" s="87"/>
      <c r="J7" s="312" t="s">
        <v>1929</v>
      </c>
      <c r="K7" s="312"/>
      <c r="L7" s="312"/>
      <c r="M7" s="312"/>
      <c r="N7" s="312"/>
      <c r="O7" s="312"/>
      <c r="P7" s="312"/>
      <c r="Q7" s="61"/>
      <c r="R7" s="87"/>
      <c r="S7" s="312" t="s">
        <v>1963</v>
      </c>
      <c r="T7" s="312"/>
      <c r="U7" s="312"/>
      <c r="V7" s="312"/>
      <c r="W7" s="312"/>
      <c r="X7" s="312"/>
      <c r="Y7" s="312"/>
      <c r="Z7" s="61"/>
    </row>
    <row r="8" spans="1:26" ht="19.5" customHeight="1" x14ac:dyDescent="0.2">
      <c r="A8" s="325" t="s">
        <v>1311</v>
      </c>
      <c r="B8" s="616" t="s">
        <v>1447</v>
      </c>
      <c r="C8" s="686" t="s">
        <v>1448</v>
      </c>
      <c r="D8" s="686" t="s">
        <v>1450</v>
      </c>
      <c r="E8" s="686" t="s">
        <v>1451</v>
      </c>
      <c r="F8" s="686" t="s">
        <v>1452</v>
      </c>
      <c r="G8" s="881" t="s">
        <v>2005</v>
      </c>
      <c r="H8" s="340"/>
      <c r="I8" s="87"/>
      <c r="J8" s="325" t="s">
        <v>1311</v>
      </c>
      <c r="K8" s="616" t="s">
        <v>1447</v>
      </c>
      <c r="L8" s="686" t="s">
        <v>1448</v>
      </c>
      <c r="M8" s="686" t="s">
        <v>1450</v>
      </c>
      <c r="N8" s="686" t="s">
        <v>1451</v>
      </c>
      <c r="O8" s="686" t="s">
        <v>1452</v>
      </c>
      <c r="P8" s="881" t="s">
        <v>2005</v>
      </c>
      <c r="Q8" s="61"/>
      <c r="R8" s="87"/>
      <c r="S8" s="325" t="s">
        <v>1311</v>
      </c>
      <c r="T8" s="616" t="s">
        <v>1447</v>
      </c>
      <c r="U8" s="686" t="s">
        <v>1448</v>
      </c>
      <c r="V8" s="686" t="s">
        <v>1450</v>
      </c>
      <c r="W8" s="686" t="s">
        <v>1451</v>
      </c>
      <c r="X8" s="686" t="s">
        <v>1452</v>
      </c>
      <c r="Y8" s="881" t="s">
        <v>2005</v>
      </c>
      <c r="Z8" s="61"/>
    </row>
    <row r="9" spans="1:26" ht="19.5" customHeight="1" x14ac:dyDescent="0.2">
      <c r="A9" s="327" t="s">
        <v>1373</v>
      </c>
      <c r="B9" s="627">
        <v>1</v>
      </c>
      <c r="C9" s="517">
        <v>573638</v>
      </c>
      <c r="D9" s="517">
        <v>16</v>
      </c>
      <c r="E9" s="517">
        <v>35852.379999999997</v>
      </c>
      <c r="F9" s="517">
        <v>56489.67</v>
      </c>
      <c r="G9" s="628">
        <v>100</v>
      </c>
      <c r="H9" s="340"/>
      <c r="I9" s="87"/>
      <c r="J9" s="327" t="s">
        <v>1373</v>
      </c>
      <c r="K9" s="627">
        <v>1</v>
      </c>
      <c r="L9" s="517">
        <v>724508</v>
      </c>
      <c r="M9" s="517">
        <v>38</v>
      </c>
      <c r="N9" s="517">
        <v>19066</v>
      </c>
      <c r="O9" s="517">
        <v>38628.43</v>
      </c>
      <c r="P9" s="628">
        <v>100</v>
      </c>
      <c r="Q9" s="61"/>
      <c r="R9" s="87"/>
      <c r="S9" s="327" t="s">
        <v>1373</v>
      </c>
      <c r="T9" s="627">
        <v>1</v>
      </c>
      <c r="U9" s="517">
        <v>2571091</v>
      </c>
      <c r="V9" s="517">
        <v>38</v>
      </c>
      <c r="W9" s="517">
        <v>67660.289999999994</v>
      </c>
      <c r="X9" s="517">
        <v>41934.339999999997</v>
      </c>
      <c r="Y9" s="628">
        <v>100</v>
      </c>
      <c r="Z9" s="61"/>
    </row>
    <row r="10" spans="1:26" ht="19.5" customHeight="1" x14ac:dyDescent="0.2">
      <c r="A10" s="327"/>
      <c r="B10" s="627">
        <v>1</v>
      </c>
      <c r="C10" s="517">
        <v>606168</v>
      </c>
      <c r="D10" s="517">
        <v>17</v>
      </c>
      <c r="E10" s="517">
        <v>35656.94</v>
      </c>
      <c r="F10" s="514"/>
      <c r="G10" s="618"/>
      <c r="H10" s="340"/>
      <c r="I10" s="87"/>
      <c r="J10" s="327"/>
      <c r="K10" s="627">
        <v>1</v>
      </c>
      <c r="L10" s="517">
        <v>2332739</v>
      </c>
      <c r="M10" s="517">
        <v>41</v>
      </c>
      <c r="N10" s="517">
        <v>56896.07</v>
      </c>
      <c r="O10" s="514"/>
      <c r="P10" s="618"/>
      <c r="Q10" s="61"/>
      <c r="R10" s="87"/>
      <c r="S10" s="327"/>
      <c r="T10" s="627">
        <v>1</v>
      </c>
      <c r="U10" s="517">
        <v>2866256</v>
      </c>
      <c r="V10" s="517">
        <v>41</v>
      </c>
      <c r="W10" s="517">
        <v>69908.679999999993</v>
      </c>
      <c r="X10" s="514"/>
      <c r="Y10" s="618"/>
      <c r="Z10" s="61"/>
    </row>
    <row r="11" spans="1:26" ht="19.5" customHeight="1" x14ac:dyDescent="0.2">
      <c r="A11" s="327"/>
      <c r="B11" s="627">
        <v>1</v>
      </c>
      <c r="C11" s="517">
        <v>1034278</v>
      </c>
      <c r="D11" s="517">
        <v>18</v>
      </c>
      <c r="E11" s="517">
        <v>57459.89</v>
      </c>
      <c r="F11" s="514"/>
      <c r="G11" s="618"/>
      <c r="H11" s="340"/>
      <c r="I11" s="87"/>
      <c r="J11" s="327"/>
      <c r="K11" s="627">
        <v>1</v>
      </c>
      <c r="L11" s="517">
        <v>1334306</v>
      </c>
      <c r="M11" s="517">
        <v>38</v>
      </c>
      <c r="N11" s="517">
        <v>35113.32</v>
      </c>
      <c r="O11" s="514"/>
      <c r="P11" s="618"/>
      <c r="Q11" s="61"/>
      <c r="R11" s="87"/>
      <c r="S11" s="327"/>
      <c r="T11" s="627">
        <v>1</v>
      </c>
      <c r="U11" s="517">
        <v>1406023</v>
      </c>
      <c r="V11" s="517">
        <v>38</v>
      </c>
      <c r="W11" s="517">
        <v>37000.61</v>
      </c>
      <c r="X11" s="514"/>
      <c r="Y11" s="618"/>
      <c r="Z11" s="61"/>
    </row>
    <row r="12" spans="1:26" ht="19.5" customHeight="1" x14ac:dyDescent="0.2">
      <c r="A12" s="327"/>
      <c r="B12" s="627">
        <v>1</v>
      </c>
      <c r="C12" s="517">
        <v>720898</v>
      </c>
      <c r="D12" s="517">
        <v>16</v>
      </c>
      <c r="E12" s="517">
        <v>45056.13</v>
      </c>
      <c r="F12" s="514"/>
      <c r="G12" s="618"/>
      <c r="H12" s="340"/>
      <c r="I12" s="87"/>
      <c r="J12" s="327"/>
      <c r="K12" s="627">
        <v>1</v>
      </c>
      <c r="L12" s="517">
        <v>969105</v>
      </c>
      <c r="M12" s="517">
        <v>34</v>
      </c>
      <c r="N12" s="517">
        <v>28503.09</v>
      </c>
      <c r="O12" s="514"/>
      <c r="P12" s="618"/>
      <c r="Q12" s="61"/>
      <c r="R12" s="87"/>
      <c r="S12" s="327"/>
      <c r="T12" s="627">
        <v>1</v>
      </c>
      <c r="U12" s="517">
        <v>1053782</v>
      </c>
      <c r="V12" s="517">
        <v>34</v>
      </c>
      <c r="W12" s="517">
        <v>30993.59</v>
      </c>
      <c r="X12" s="514"/>
      <c r="Y12" s="618"/>
      <c r="Z12" s="61"/>
    </row>
    <row r="13" spans="1:26" ht="19.5" customHeight="1" x14ac:dyDescent="0.2">
      <c r="A13" s="327"/>
      <c r="B13" s="627">
        <v>1</v>
      </c>
      <c r="C13" s="517">
        <v>758048</v>
      </c>
      <c r="D13" s="517">
        <v>14</v>
      </c>
      <c r="E13" s="517">
        <v>54146.29</v>
      </c>
      <c r="F13" s="514"/>
      <c r="G13" s="618"/>
      <c r="H13" s="340"/>
      <c r="I13" s="87"/>
      <c r="J13" s="327"/>
      <c r="K13" s="627">
        <v>1</v>
      </c>
      <c r="L13" s="517">
        <v>1628941</v>
      </c>
      <c r="M13" s="517">
        <v>43</v>
      </c>
      <c r="N13" s="517">
        <v>37882.35</v>
      </c>
      <c r="O13" s="514"/>
      <c r="P13" s="618"/>
      <c r="Q13" s="61"/>
      <c r="R13" s="87"/>
      <c r="S13" s="327"/>
      <c r="T13" s="627">
        <v>1</v>
      </c>
      <c r="U13" s="517">
        <v>1008744</v>
      </c>
      <c r="V13" s="517">
        <v>43</v>
      </c>
      <c r="W13" s="517">
        <v>23459.16</v>
      </c>
      <c r="X13" s="514"/>
      <c r="Y13" s="618"/>
      <c r="Z13" s="61"/>
    </row>
    <row r="14" spans="1:26" ht="19.5" customHeight="1" x14ac:dyDescent="0.2">
      <c r="A14" s="327"/>
      <c r="B14" s="627">
        <v>1</v>
      </c>
      <c r="C14" s="517">
        <v>1883029</v>
      </c>
      <c r="D14" s="517">
        <v>17</v>
      </c>
      <c r="E14" s="517">
        <v>110766.41</v>
      </c>
      <c r="F14" s="514"/>
      <c r="G14" s="618"/>
      <c r="H14" s="340"/>
      <c r="I14" s="87"/>
      <c r="J14" s="327"/>
      <c r="K14" s="627">
        <v>1</v>
      </c>
      <c r="L14" s="517">
        <v>2226701</v>
      </c>
      <c r="M14" s="517">
        <v>41</v>
      </c>
      <c r="N14" s="517">
        <v>54309.78</v>
      </c>
      <c r="O14" s="514"/>
      <c r="P14" s="618"/>
      <c r="Q14" s="61"/>
      <c r="R14" s="87"/>
      <c r="S14" s="327"/>
      <c r="T14" s="627">
        <v>1</v>
      </c>
      <c r="U14" s="517">
        <v>925931</v>
      </c>
      <c r="V14" s="517">
        <v>41</v>
      </c>
      <c r="W14" s="517">
        <v>22583.68</v>
      </c>
      <c r="X14" s="514"/>
      <c r="Y14" s="618"/>
      <c r="Z14" s="61"/>
    </row>
    <row r="15" spans="1:26" ht="19.5" customHeight="1" x14ac:dyDescent="0.2">
      <c r="A15" s="424" t="s">
        <v>2006</v>
      </c>
      <c r="B15" s="882">
        <v>1</v>
      </c>
      <c r="C15" s="548">
        <v>1695451</v>
      </c>
      <c r="D15" s="548">
        <v>16</v>
      </c>
      <c r="E15" s="548">
        <v>105965.69</v>
      </c>
      <c r="F15" s="548">
        <v>150260.13</v>
      </c>
      <c r="G15" s="653">
        <v>266</v>
      </c>
      <c r="H15" s="340"/>
      <c r="I15" s="87"/>
      <c r="J15" s="424" t="s">
        <v>2006</v>
      </c>
      <c r="K15" s="882">
        <v>1</v>
      </c>
      <c r="L15" s="548">
        <v>6069813</v>
      </c>
      <c r="M15" s="548">
        <v>31</v>
      </c>
      <c r="N15" s="548">
        <v>195800.42</v>
      </c>
      <c r="O15" s="548">
        <v>221378.44</v>
      </c>
      <c r="P15" s="653">
        <v>573.1</v>
      </c>
      <c r="Q15" s="61"/>
      <c r="R15" s="87"/>
      <c r="S15" s="424" t="s">
        <v>2006</v>
      </c>
      <c r="T15" s="882">
        <v>1</v>
      </c>
      <c r="U15" s="548">
        <v>6587589</v>
      </c>
      <c r="V15" s="548">
        <v>31</v>
      </c>
      <c r="W15" s="548">
        <v>212502.87</v>
      </c>
      <c r="X15" s="548">
        <v>148054.63</v>
      </c>
      <c r="Y15" s="653">
        <v>353.06</v>
      </c>
      <c r="Z15" s="61"/>
    </row>
    <row r="16" spans="1:26" ht="19.5" customHeight="1" x14ac:dyDescent="0.2">
      <c r="A16" s="327"/>
      <c r="B16" s="627">
        <v>1</v>
      </c>
      <c r="C16" s="517">
        <v>1397476</v>
      </c>
      <c r="D16" s="517">
        <v>20</v>
      </c>
      <c r="E16" s="517">
        <v>69873.8</v>
      </c>
      <c r="F16" s="514"/>
      <c r="G16" s="618"/>
      <c r="H16" s="340"/>
      <c r="I16" s="87"/>
      <c r="J16" s="327"/>
      <c r="K16" s="627">
        <v>1</v>
      </c>
      <c r="L16" s="517">
        <v>9055249</v>
      </c>
      <c r="M16" s="517">
        <v>29</v>
      </c>
      <c r="N16" s="517">
        <v>312249.96999999997</v>
      </c>
      <c r="O16" s="514"/>
      <c r="P16" s="618"/>
      <c r="Q16" s="61"/>
      <c r="R16" s="87"/>
      <c r="S16" s="327"/>
      <c r="T16" s="627">
        <v>1</v>
      </c>
      <c r="U16" s="517">
        <v>4990168</v>
      </c>
      <c r="V16" s="517">
        <v>29</v>
      </c>
      <c r="W16" s="517">
        <v>172074.76</v>
      </c>
      <c r="X16" s="514"/>
      <c r="Y16" s="618"/>
      <c r="Z16" s="61"/>
    </row>
    <row r="17" spans="1:26" ht="19.5" customHeight="1" x14ac:dyDescent="0.2">
      <c r="A17" s="327"/>
      <c r="B17" s="627">
        <v>1</v>
      </c>
      <c r="C17" s="517">
        <v>2378579</v>
      </c>
      <c r="D17" s="517">
        <v>16</v>
      </c>
      <c r="E17" s="517">
        <v>148661.19</v>
      </c>
      <c r="F17" s="514"/>
      <c r="G17" s="618"/>
      <c r="H17" s="340"/>
      <c r="I17" s="87"/>
      <c r="J17" s="327"/>
      <c r="K17" s="627">
        <v>1</v>
      </c>
      <c r="L17" s="517">
        <v>4479325</v>
      </c>
      <c r="M17" s="517">
        <v>38</v>
      </c>
      <c r="N17" s="517">
        <v>117876.97</v>
      </c>
      <c r="O17" s="514"/>
      <c r="P17" s="618"/>
      <c r="Q17" s="61"/>
      <c r="R17" s="87"/>
      <c r="S17" s="327"/>
      <c r="T17" s="627">
        <v>1</v>
      </c>
      <c r="U17" s="517">
        <v>4941900</v>
      </c>
      <c r="V17" s="517">
        <v>38</v>
      </c>
      <c r="W17" s="517">
        <v>130050</v>
      </c>
      <c r="X17" s="514"/>
      <c r="Y17" s="618"/>
      <c r="Z17" s="61"/>
    </row>
    <row r="18" spans="1:26" ht="19.5" customHeight="1" x14ac:dyDescent="0.2">
      <c r="A18" s="327"/>
      <c r="B18" s="627">
        <v>1</v>
      </c>
      <c r="C18" s="517">
        <v>2581197</v>
      </c>
      <c r="D18" s="517">
        <v>16</v>
      </c>
      <c r="E18" s="517">
        <v>161324.81</v>
      </c>
      <c r="F18" s="514"/>
      <c r="G18" s="618"/>
      <c r="H18" s="340"/>
      <c r="I18" s="87"/>
      <c r="J18" s="327"/>
      <c r="K18" s="627">
        <v>1</v>
      </c>
      <c r="L18" s="517">
        <v>12813612</v>
      </c>
      <c r="M18" s="517">
        <v>49</v>
      </c>
      <c r="N18" s="517">
        <v>261502.29</v>
      </c>
      <c r="O18" s="514"/>
      <c r="P18" s="618"/>
      <c r="Q18" s="61"/>
      <c r="R18" s="87"/>
      <c r="S18" s="327"/>
      <c r="T18" s="627">
        <v>1</v>
      </c>
      <c r="U18" s="517">
        <v>5910386</v>
      </c>
      <c r="V18" s="517">
        <v>49</v>
      </c>
      <c r="W18" s="517">
        <v>120620.12</v>
      </c>
      <c r="X18" s="514"/>
      <c r="Y18" s="618"/>
      <c r="Z18" s="61"/>
    </row>
    <row r="19" spans="1:26" ht="19.5" customHeight="1" x14ac:dyDescent="0.2">
      <c r="A19" s="327"/>
      <c r="B19" s="627">
        <v>1</v>
      </c>
      <c r="C19" s="517">
        <v>2522608</v>
      </c>
      <c r="D19" s="517">
        <v>17</v>
      </c>
      <c r="E19" s="517">
        <v>148388.71</v>
      </c>
      <c r="F19" s="514"/>
      <c r="G19" s="618"/>
      <c r="H19" s="340"/>
      <c r="I19" s="87"/>
      <c r="J19" s="327"/>
      <c r="K19" s="627">
        <v>1</v>
      </c>
      <c r="L19" s="517">
        <v>8162529</v>
      </c>
      <c r="M19" s="517">
        <v>46</v>
      </c>
      <c r="N19" s="517">
        <v>177446.28</v>
      </c>
      <c r="O19" s="514"/>
      <c r="P19" s="618"/>
      <c r="Q19" s="61"/>
      <c r="R19" s="87"/>
      <c r="S19" s="327"/>
      <c r="T19" s="627">
        <v>1</v>
      </c>
      <c r="U19" s="517">
        <v>5968919</v>
      </c>
      <c r="V19" s="517">
        <v>46</v>
      </c>
      <c r="W19" s="517">
        <v>129759.11</v>
      </c>
      <c r="X19" s="514"/>
      <c r="Y19" s="618"/>
      <c r="Z19" s="61"/>
    </row>
    <row r="20" spans="1:26" ht="19.5" customHeight="1" x14ac:dyDescent="0.2">
      <c r="A20" s="425"/>
      <c r="B20" s="885">
        <v>1</v>
      </c>
      <c r="C20" s="544">
        <v>3742852</v>
      </c>
      <c r="D20" s="544">
        <v>14</v>
      </c>
      <c r="E20" s="544">
        <v>267346.57</v>
      </c>
      <c r="F20" s="526"/>
      <c r="G20" s="639"/>
      <c r="H20" s="340"/>
      <c r="I20" s="87"/>
      <c r="J20" s="425"/>
      <c r="K20" s="885">
        <v>1</v>
      </c>
      <c r="L20" s="544">
        <v>10272393</v>
      </c>
      <c r="M20" s="544">
        <v>39</v>
      </c>
      <c r="N20" s="544">
        <v>263394.69</v>
      </c>
      <c r="O20" s="526"/>
      <c r="P20" s="639"/>
      <c r="Q20" s="61"/>
      <c r="R20" s="87"/>
      <c r="S20" s="425"/>
      <c r="T20" s="885">
        <v>1</v>
      </c>
      <c r="U20" s="544">
        <v>4809515</v>
      </c>
      <c r="V20" s="544">
        <v>39</v>
      </c>
      <c r="W20" s="544">
        <v>123320.9</v>
      </c>
      <c r="X20" s="526"/>
      <c r="Y20" s="639"/>
      <c r="Z20" s="61"/>
    </row>
    <row r="21" spans="1:26" ht="19.5" customHeight="1" x14ac:dyDescent="0.2">
      <c r="A21" s="327" t="s">
        <v>2007</v>
      </c>
      <c r="B21" s="627">
        <v>1</v>
      </c>
      <c r="C21" s="517">
        <v>674476</v>
      </c>
      <c r="D21" s="517">
        <v>14</v>
      </c>
      <c r="E21" s="517">
        <v>48176.86</v>
      </c>
      <c r="F21" s="517">
        <v>68186.12</v>
      </c>
      <c r="G21" s="628">
        <v>120.71</v>
      </c>
      <c r="H21" s="340"/>
      <c r="I21" s="87"/>
      <c r="J21" s="327" t="s">
        <v>2007</v>
      </c>
      <c r="K21" s="627">
        <v>1</v>
      </c>
      <c r="L21" s="517">
        <v>1184252</v>
      </c>
      <c r="M21" s="517">
        <v>35</v>
      </c>
      <c r="N21" s="517">
        <v>33835.769999999997</v>
      </c>
      <c r="O21" s="517">
        <v>48341.46</v>
      </c>
      <c r="P21" s="628">
        <v>125.14</v>
      </c>
      <c r="Q21" s="61"/>
      <c r="R21" s="87"/>
      <c r="S21" s="327" t="s">
        <v>2007</v>
      </c>
      <c r="T21" s="627">
        <v>1</v>
      </c>
      <c r="U21" s="517">
        <v>3754429</v>
      </c>
      <c r="V21" s="517">
        <v>37</v>
      </c>
      <c r="W21" s="517">
        <v>101471.05</v>
      </c>
      <c r="X21" s="517">
        <v>88489.46</v>
      </c>
      <c r="Y21" s="628">
        <v>211.02</v>
      </c>
      <c r="Z21" s="61"/>
    </row>
    <row r="22" spans="1:26" ht="19.5" customHeight="1" x14ac:dyDescent="0.2">
      <c r="A22" s="327"/>
      <c r="B22" s="627">
        <v>1</v>
      </c>
      <c r="C22" s="517">
        <v>799801</v>
      </c>
      <c r="D22" s="517">
        <v>14</v>
      </c>
      <c r="E22" s="517">
        <v>57128.639999999999</v>
      </c>
      <c r="F22" s="514"/>
      <c r="G22" s="618"/>
      <c r="H22" s="340"/>
      <c r="I22" s="87"/>
      <c r="J22" s="327"/>
      <c r="K22" s="627">
        <v>1</v>
      </c>
      <c r="L22" s="517">
        <v>2498390</v>
      </c>
      <c r="M22" s="517">
        <v>36</v>
      </c>
      <c r="N22" s="517">
        <v>69399.72</v>
      </c>
      <c r="O22" s="514"/>
      <c r="P22" s="618"/>
      <c r="Q22" s="61"/>
      <c r="R22" s="87"/>
      <c r="S22" s="327"/>
      <c r="T22" s="627">
        <v>1</v>
      </c>
      <c r="U22" s="517">
        <v>4336834</v>
      </c>
      <c r="V22" s="517">
        <v>30</v>
      </c>
      <c r="W22" s="517">
        <v>144561.13</v>
      </c>
      <c r="X22" s="514"/>
      <c r="Y22" s="618"/>
      <c r="Z22" s="61"/>
    </row>
    <row r="23" spans="1:26" ht="19.5" customHeight="1" x14ac:dyDescent="0.2">
      <c r="A23" s="327"/>
      <c r="B23" s="627">
        <v>1</v>
      </c>
      <c r="C23" s="517">
        <v>1305824</v>
      </c>
      <c r="D23" s="517">
        <v>13</v>
      </c>
      <c r="E23" s="517">
        <v>100448</v>
      </c>
      <c r="F23" s="514"/>
      <c r="G23" s="618"/>
      <c r="H23" s="340"/>
      <c r="I23" s="87"/>
      <c r="J23" s="327"/>
      <c r="K23" s="627">
        <v>1</v>
      </c>
      <c r="L23" s="517">
        <v>2238758</v>
      </c>
      <c r="M23" s="517">
        <v>45</v>
      </c>
      <c r="N23" s="517">
        <v>49750.18</v>
      </c>
      <c r="O23" s="514"/>
      <c r="P23" s="618"/>
      <c r="Q23" s="61"/>
      <c r="R23" s="87"/>
      <c r="S23" s="327"/>
      <c r="T23" s="627">
        <v>1</v>
      </c>
      <c r="U23" s="517">
        <v>4922314</v>
      </c>
      <c r="V23" s="517">
        <v>50</v>
      </c>
      <c r="W23" s="517">
        <v>98446.28</v>
      </c>
      <c r="X23" s="514"/>
      <c r="Y23" s="618"/>
      <c r="Z23" s="61"/>
    </row>
    <row r="24" spans="1:26" ht="19.5" customHeight="1" x14ac:dyDescent="0.2">
      <c r="A24" s="327"/>
      <c r="B24" s="627">
        <v>1</v>
      </c>
      <c r="C24" s="517">
        <v>847659</v>
      </c>
      <c r="D24" s="517">
        <v>14</v>
      </c>
      <c r="E24" s="517">
        <v>60547.07</v>
      </c>
      <c r="F24" s="514"/>
      <c r="G24" s="618"/>
      <c r="H24" s="340"/>
      <c r="I24" s="87"/>
      <c r="J24" s="327"/>
      <c r="K24" s="627">
        <v>1</v>
      </c>
      <c r="L24" s="517">
        <v>1506574</v>
      </c>
      <c r="M24" s="517">
        <v>34</v>
      </c>
      <c r="N24" s="517">
        <v>44311</v>
      </c>
      <c r="O24" s="514"/>
      <c r="P24" s="618"/>
      <c r="Q24" s="61"/>
      <c r="R24" s="87"/>
      <c r="S24" s="327"/>
      <c r="T24" s="627">
        <v>1</v>
      </c>
      <c r="U24" s="517">
        <v>3406995</v>
      </c>
      <c r="V24" s="517">
        <v>29</v>
      </c>
      <c r="W24" s="517">
        <v>117482.59</v>
      </c>
      <c r="X24" s="514"/>
      <c r="Y24" s="618"/>
      <c r="Z24" s="61"/>
    </row>
    <row r="25" spans="1:26" ht="19.5" customHeight="1" x14ac:dyDescent="0.2">
      <c r="A25" s="327"/>
      <c r="B25" s="627">
        <v>1</v>
      </c>
      <c r="C25" s="517">
        <v>1396136</v>
      </c>
      <c r="D25" s="517">
        <v>17</v>
      </c>
      <c r="E25" s="517">
        <v>82125.649999999994</v>
      </c>
      <c r="F25" s="514"/>
      <c r="G25" s="618"/>
      <c r="H25" s="340"/>
      <c r="I25" s="87"/>
      <c r="J25" s="327"/>
      <c r="K25" s="627">
        <v>1</v>
      </c>
      <c r="L25" s="517">
        <v>4253037</v>
      </c>
      <c r="M25" s="517">
        <v>39</v>
      </c>
      <c r="N25" s="517">
        <v>109052.23</v>
      </c>
      <c r="O25" s="514"/>
      <c r="P25" s="618"/>
      <c r="Q25" s="61"/>
      <c r="R25" s="87"/>
      <c r="S25" s="327"/>
      <c r="T25" s="627">
        <v>1</v>
      </c>
      <c r="U25" s="517">
        <v>5845898</v>
      </c>
      <c r="V25" s="517">
        <v>56</v>
      </c>
      <c r="W25" s="517">
        <v>104391.03999999999</v>
      </c>
      <c r="X25" s="514"/>
      <c r="Y25" s="618"/>
      <c r="Z25" s="61"/>
    </row>
    <row r="26" spans="1:26" ht="19.5" customHeight="1" x14ac:dyDescent="0.2">
      <c r="A26" s="327"/>
      <c r="B26" s="627">
        <v>1</v>
      </c>
      <c r="C26" s="517">
        <v>1213810</v>
      </c>
      <c r="D26" s="517">
        <v>20</v>
      </c>
      <c r="E26" s="517">
        <v>60690.5</v>
      </c>
      <c r="F26" s="514"/>
      <c r="G26" s="618"/>
      <c r="H26" s="340"/>
      <c r="I26" s="87"/>
      <c r="J26" s="327"/>
      <c r="K26" s="627">
        <v>1</v>
      </c>
      <c r="L26" s="517">
        <v>1598783</v>
      </c>
      <c r="M26" s="517">
        <v>36</v>
      </c>
      <c r="N26" s="517">
        <v>44410.64</v>
      </c>
      <c r="O26" s="514"/>
      <c r="P26" s="618"/>
      <c r="Q26" s="61"/>
      <c r="R26" s="87"/>
      <c r="S26" s="327"/>
      <c r="T26" s="627">
        <v>1</v>
      </c>
      <c r="U26" s="517">
        <v>3080899</v>
      </c>
      <c r="V26" s="517">
        <v>47</v>
      </c>
      <c r="W26" s="517">
        <v>65551.039999999994</v>
      </c>
      <c r="X26" s="514"/>
      <c r="Y26" s="618"/>
      <c r="Z26" s="61"/>
    </row>
    <row r="27" spans="1:26" ht="19.5" customHeight="1" x14ac:dyDescent="0.2">
      <c r="A27" s="424" t="s">
        <v>2008</v>
      </c>
      <c r="B27" s="882">
        <v>1</v>
      </c>
      <c r="C27" s="548">
        <v>1931344</v>
      </c>
      <c r="D27" s="548">
        <v>11</v>
      </c>
      <c r="E27" s="548">
        <v>175576.73</v>
      </c>
      <c r="F27" s="548">
        <v>133499.94</v>
      </c>
      <c r="G27" s="653">
        <v>236.33</v>
      </c>
      <c r="H27" s="340"/>
      <c r="I27" s="87"/>
      <c r="J27" s="424" t="s">
        <v>2008</v>
      </c>
      <c r="K27" s="882">
        <v>1</v>
      </c>
      <c r="L27" s="548">
        <v>8074572</v>
      </c>
      <c r="M27" s="548">
        <v>37</v>
      </c>
      <c r="N27" s="548">
        <v>218231.67999999999</v>
      </c>
      <c r="O27" s="548">
        <v>103449.2</v>
      </c>
      <c r="P27" s="653">
        <v>267.81</v>
      </c>
      <c r="Q27" s="61"/>
      <c r="R27" s="87"/>
      <c r="S27" s="424" t="s">
        <v>2008</v>
      </c>
      <c r="T27" s="882">
        <v>1</v>
      </c>
      <c r="U27" s="548">
        <v>4823131</v>
      </c>
      <c r="V27" s="548">
        <v>35</v>
      </c>
      <c r="W27" s="548">
        <v>137803.74</v>
      </c>
      <c r="X27" s="548">
        <v>143626.03</v>
      </c>
      <c r="Y27" s="653">
        <v>342.5</v>
      </c>
      <c r="Z27" s="61"/>
    </row>
    <row r="28" spans="1:26" ht="19.5" customHeight="1" x14ac:dyDescent="0.2">
      <c r="A28" s="327"/>
      <c r="B28" s="627">
        <v>1</v>
      </c>
      <c r="C28" s="517">
        <v>2446652</v>
      </c>
      <c r="D28" s="517">
        <v>14</v>
      </c>
      <c r="E28" s="517">
        <v>174760.86</v>
      </c>
      <c r="F28" s="514"/>
      <c r="G28" s="618"/>
      <c r="H28" s="340"/>
      <c r="I28" s="87"/>
      <c r="J28" s="327"/>
      <c r="K28" s="627">
        <v>1</v>
      </c>
      <c r="L28" s="517">
        <v>1283867</v>
      </c>
      <c r="M28" s="517">
        <v>30</v>
      </c>
      <c r="N28" s="517">
        <v>42795.57</v>
      </c>
      <c r="O28" s="514"/>
      <c r="P28" s="618"/>
      <c r="Q28" s="61"/>
      <c r="R28" s="87"/>
      <c r="S28" s="327"/>
      <c r="T28" s="627">
        <v>1</v>
      </c>
      <c r="U28" s="517">
        <v>5426018</v>
      </c>
      <c r="V28" s="517">
        <v>36</v>
      </c>
      <c r="W28" s="517">
        <v>150722.72</v>
      </c>
      <c r="X28" s="514"/>
      <c r="Y28" s="618"/>
      <c r="Z28" s="61"/>
    </row>
    <row r="29" spans="1:26" ht="19.5" customHeight="1" x14ac:dyDescent="0.2">
      <c r="A29" s="327"/>
      <c r="B29" s="627">
        <v>1</v>
      </c>
      <c r="C29" s="517">
        <v>1853537</v>
      </c>
      <c r="D29" s="517">
        <v>21</v>
      </c>
      <c r="E29" s="517">
        <v>88263.67</v>
      </c>
      <c r="F29" s="514"/>
      <c r="G29" s="618"/>
      <c r="H29" s="340"/>
      <c r="I29" s="87"/>
      <c r="J29" s="327"/>
      <c r="K29" s="627">
        <v>1</v>
      </c>
      <c r="L29" s="517">
        <v>3220075</v>
      </c>
      <c r="M29" s="517">
        <v>50</v>
      </c>
      <c r="N29" s="517">
        <v>64401.5</v>
      </c>
      <c r="O29" s="514"/>
      <c r="P29" s="618"/>
      <c r="Q29" s="61"/>
      <c r="R29" s="87"/>
      <c r="S29" s="327"/>
      <c r="T29" s="627">
        <v>1</v>
      </c>
      <c r="U29" s="517">
        <v>7328716</v>
      </c>
      <c r="V29" s="517">
        <v>45</v>
      </c>
      <c r="W29" s="517">
        <v>162860.35999999999</v>
      </c>
      <c r="X29" s="514"/>
      <c r="Y29" s="618"/>
      <c r="Z29" s="61"/>
    </row>
    <row r="30" spans="1:26" ht="19.5" customHeight="1" x14ac:dyDescent="0.2">
      <c r="A30" s="327"/>
      <c r="B30" s="627">
        <v>1</v>
      </c>
      <c r="C30" s="517">
        <v>1015932</v>
      </c>
      <c r="D30" s="517">
        <v>17</v>
      </c>
      <c r="E30" s="517">
        <v>59760.71</v>
      </c>
      <c r="F30" s="514"/>
      <c r="G30" s="618"/>
      <c r="H30" s="340"/>
      <c r="I30" s="87"/>
      <c r="J30" s="327"/>
      <c r="K30" s="627">
        <v>1</v>
      </c>
      <c r="L30" s="517">
        <v>2435699</v>
      </c>
      <c r="M30" s="517">
        <v>29</v>
      </c>
      <c r="N30" s="517">
        <v>83989.62</v>
      </c>
      <c r="O30" s="514"/>
      <c r="P30" s="618"/>
      <c r="Q30" s="61"/>
      <c r="R30" s="87"/>
      <c r="S30" s="327"/>
      <c r="T30" s="627">
        <v>1</v>
      </c>
      <c r="U30" s="517">
        <v>4468910</v>
      </c>
      <c r="V30" s="517">
        <v>34</v>
      </c>
      <c r="W30" s="517">
        <v>131438.53</v>
      </c>
      <c r="X30" s="514"/>
      <c r="Y30" s="618"/>
      <c r="Z30" s="61"/>
    </row>
    <row r="31" spans="1:26" ht="19.5" customHeight="1" x14ac:dyDescent="0.2">
      <c r="A31" s="327"/>
      <c r="B31" s="627">
        <v>1</v>
      </c>
      <c r="C31" s="517">
        <v>1013203</v>
      </c>
      <c r="D31" s="517">
        <v>16</v>
      </c>
      <c r="E31" s="517">
        <v>63325.19</v>
      </c>
      <c r="F31" s="514"/>
      <c r="G31" s="618"/>
      <c r="H31" s="340"/>
      <c r="I31" s="87"/>
      <c r="J31" s="327"/>
      <c r="K31" s="627">
        <v>1</v>
      </c>
      <c r="L31" s="517">
        <v>10164392</v>
      </c>
      <c r="M31" s="517">
        <v>56</v>
      </c>
      <c r="N31" s="517">
        <v>181507</v>
      </c>
      <c r="O31" s="514"/>
      <c r="P31" s="618"/>
      <c r="Q31" s="61"/>
      <c r="R31" s="87"/>
      <c r="S31" s="327"/>
      <c r="T31" s="627">
        <v>1</v>
      </c>
      <c r="U31" s="517">
        <v>3344355</v>
      </c>
      <c r="V31" s="517">
        <v>39</v>
      </c>
      <c r="W31" s="517">
        <v>85752.69</v>
      </c>
      <c r="X31" s="514"/>
      <c r="Y31" s="618"/>
      <c r="Z31" s="61"/>
    </row>
    <row r="32" spans="1:26" ht="19.5" customHeight="1" x14ac:dyDescent="0.2">
      <c r="A32" s="331"/>
      <c r="B32" s="645">
        <v>1</v>
      </c>
      <c r="C32" s="555">
        <v>1526376</v>
      </c>
      <c r="D32" s="555">
        <v>16</v>
      </c>
      <c r="E32" s="555">
        <v>95398.5</v>
      </c>
      <c r="F32" s="556"/>
      <c r="G32" s="631"/>
      <c r="H32" s="340"/>
      <c r="I32" s="87"/>
      <c r="J32" s="331"/>
      <c r="K32" s="645">
        <v>1</v>
      </c>
      <c r="L32" s="555">
        <v>1399181</v>
      </c>
      <c r="M32" s="555">
        <v>47</v>
      </c>
      <c r="N32" s="555">
        <v>29769.81</v>
      </c>
      <c r="O32" s="556"/>
      <c r="P32" s="631"/>
      <c r="Q32" s="61"/>
      <c r="R32" s="87"/>
      <c r="S32" s="331"/>
      <c r="T32" s="645">
        <v>1</v>
      </c>
      <c r="U32" s="555">
        <v>4870972</v>
      </c>
      <c r="V32" s="555">
        <v>36</v>
      </c>
      <c r="W32" s="555">
        <v>135304.78</v>
      </c>
      <c r="X32" s="556"/>
      <c r="Y32" s="631"/>
      <c r="Z32" s="61"/>
    </row>
    <row r="33" spans="1:26" ht="19.5" customHeight="1" x14ac:dyDescent="0.2">
      <c r="A33" s="61"/>
      <c r="B33" s="61"/>
      <c r="C33" s="61"/>
      <c r="D33" s="61"/>
      <c r="E33" s="61"/>
      <c r="F33" s="61"/>
      <c r="G33" s="61"/>
      <c r="H33" s="340"/>
      <c r="I33" s="87"/>
      <c r="J33" s="61"/>
      <c r="K33" s="61"/>
      <c r="L33" s="61"/>
      <c r="M33" s="61"/>
      <c r="N33" s="61"/>
      <c r="O33" s="61"/>
      <c r="P33" s="61"/>
      <c r="Q33" s="61"/>
      <c r="R33" s="87"/>
      <c r="S33" s="61"/>
      <c r="T33" s="61"/>
      <c r="U33" s="61"/>
      <c r="V33" s="61"/>
      <c r="W33" s="61"/>
      <c r="X33" s="61"/>
      <c r="Y33" s="61"/>
      <c r="Z33" s="61"/>
    </row>
    <row r="34" spans="1:26" x14ac:dyDescent="0.2">
      <c r="A34" s="8"/>
      <c r="B34" s="8"/>
      <c r="C34" s="8"/>
      <c r="D34" s="8"/>
      <c r="E34" s="8"/>
      <c r="F34" s="8"/>
      <c r="G34" s="8"/>
      <c r="H34" s="8"/>
      <c r="J34" s="8"/>
      <c r="K34" s="8"/>
      <c r="L34" s="8"/>
      <c r="M34" s="8"/>
      <c r="N34" s="8"/>
      <c r="O34" s="8"/>
      <c r="P34" s="8"/>
      <c r="Q34" s="8"/>
    </row>
    <row r="35" spans="1:26" ht="15" customHeight="1" thickBot="1" x14ac:dyDescent="0.25"/>
    <row r="36" spans="1:26" ht="15" customHeight="1" thickBot="1" x14ac:dyDescent="0.25">
      <c r="B36" s="1195" t="s">
        <v>2113</v>
      </c>
      <c r="C36" s="1196"/>
      <c r="D36" s="1048" t="s">
        <v>2108</v>
      </c>
    </row>
    <row r="37" spans="1:26" ht="15" customHeight="1" x14ac:dyDescent="0.2">
      <c r="B37" s="1032" t="s">
        <v>2105</v>
      </c>
      <c r="C37" s="1033" t="s">
        <v>2134</v>
      </c>
      <c r="D37" s="1048" t="s">
        <v>2266</v>
      </c>
    </row>
    <row r="38" spans="1:26" ht="15" customHeight="1" x14ac:dyDescent="0.2">
      <c r="B38" s="1004" t="s">
        <v>2105</v>
      </c>
      <c r="C38" s="1013" t="s">
        <v>2263</v>
      </c>
      <c r="D38" s="1049" t="s">
        <v>2260</v>
      </c>
    </row>
    <row r="39" spans="1:26" ht="15" customHeight="1" x14ac:dyDescent="0.2">
      <c r="B39" s="1079" t="s">
        <v>2105</v>
      </c>
      <c r="C39" s="1044" t="s">
        <v>2264</v>
      </c>
      <c r="D39" s="1049" t="s">
        <v>2261</v>
      </c>
    </row>
    <row r="40" spans="1:26" ht="15" customHeight="1" thickBot="1" x14ac:dyDescent="0.25">
      <c r="B40" s="1056" t="s">
        <v>2105</v>
      </c>
      <c r="C40" s="1076" t="s">
        <v>2265</v>
      </c>
      <c r="D40" s="1054" t="s">
        <v>2262</v>
      </c>
    </row>
  </sheetData>
  <mergeCells count="2">
    <mergeCell ref="A1:B1"/>
    <mergeCell ref="B36:C36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D40"/>
  <sheetViews>
    <sheetView topLeftCell="R19" zoomScale="84" zoomScaleNormal="150" workbookViewId="0">
      <selection activeCell="D45" sqref="D45"/>
    </sheetView>
  </sheetViews>
  <sheetFormatPr baseColWidth="10" defaultColWidth="10.6640625" defaultRowHeight="15" customHeight="1" x14ac:dyDescent="0.2"/>
  <cols>
    <col min="1" max="1" width="14.6640625" style="1077" customWidth="1"/>
    <col min="2" max="4" width="10.6640625" style="1077"/>
    <col min="5" max="5" width="2.33203125" style="1077" customWidth="1"/>
    <col min="6" max="9" width="10.6640625" style="1077"/>
    <col min="10" max="10" width="15.5" style="1077" customWidth="1"/>
    <col min="11" max="13" width="10.6640625" style="1077"/>
    <col min="14" max="14" width="2.83203125" style="1077" customWidth="1"/>
    <col min="15" max="17" width="10.6640625" style="1077"/>
    <col min="18" max="18" width="15.6640625" style="1077" customWidth="1"/>
    <col min="19" max="21" width="10.6640625" style="1077"/>
    <col min="22" max="22" width="24.1640625" style="1077" customWidth="1"/>
    <col min="23" max="23" width="16.83203125" style="1077" customWidth="1"/>
    <col min="24" max="24" width="10.6640625" style="1077"/>
    <col min="25" max="25" width="15" style="1077" customWidth="1"/>
    <col min="26" max="28" width="10.6640625" style="1077"/>
    <col min="29" max="29" width="22" style="1077" customWidth="1"/>
    <col min="30" max="30" width="17.1640625" style="1077" customWidth="1"/>
  </cols>
  <sheetData>
    <row r="1" spans="1:30" ht="19.5" customHeight="1" x14ac:dyDescent="0.2">
      <c r="A1" s="1251" t="s">
        <v>2009</v>
      </c>
      <c r="B1" s="1251"/>
      <c r="C1" s="1251"/>
      <c r="D1" s="1251"/>
      <c r="E1" s="1251"/>
      <c r="F1" s="1251"/>
      <c r="G1" s="1098"/>
      <c r="J1" s="1047"/>
      <c r="K1" s="1098"/>
      <c r="L1" s="1098"/>
      <c r="M1" s="1098"/>
      <c r="N1" s="1098"/>
      <c r="O1" s="1098"/>
      <c r="P1" s="1098"/>
      <c r="Q1" s="1098"/>
    </row>
    <row r="2" spans="1:30" ht="19.5" customHeight="1" x14ac:dyDescent="0.2">
      <c r="A2" s="1099"/>
      <c r="B2" s="1098"/>
      <c r="C2" s="1098"/>
      <c r="D2" s="1098"/>
      <c r="E2" s="1098"/>
      <c r="F2" s="1098"/>
      <c r="G2" s="1098"/>
      <c r="J2" s="1098"/>
      <c r="K2" s="1098"/>
      <c r="L2" s="1098"/>
      <c r="M2" s="1098"/>
      <c r="N2" s="1098"/>
      <c r="O2" s="1098"/>
      <c r="P2" s="1098"/>
      <c r="Q2" s="1098"/>
    </row>
    <row r="3" spans="1:30" ht="19.5" customHeight="1" x14ac:dyDescent="0.2">
      <c r="A3" s="1252" t="s">
        <v>2010</v>
      </c>
      <c r="B3" s="1252"/>
      <c r="C3" s="1252"/>
      <c r="D3" s="1098"/>
      <c r="E3" s="1098"/>
      <c r="F3" s="1098"/>
      <c r="G3" s="1098"/>
      <c r="J3" s="1252" t="s">
        <v>2011</v>
      </c>
      <c r="K3" s="1252"/>
      <c r="L3" s="1252"/>
      <c r="M3" s="1098"/>
      <c r="N3" s="1098"/>
      <c r="O3" s="1098"/>
      <c r="P3" s="1098"/>
      <c r="Q3" s="1098"/>
      <c r="R3" s="1100" t="s">
        <v>2299</v>
      </c>
      <c r="Y3" s="1100" t="s">
        <v>2300</v>
      </c>
    </row>
    <row r="4" spans="1:30" ht="19.5" customHeight="1" x14ac:dyDescent="0.2">
      <c r="A4" s="1253" t="s">
        <v>2012</v>
      </c>
      <c r="B4" s="1253"/>
      <c r="C4" s="1253"/>
      <c r="D4" s="1098"/>
      <c r="E4" s="1098"/>
      <c r="F4" s="1098"/>
      <c r="G4" s="1098"/>
      <c r="J4" s="1253" t="s">
        <v>2012</v>
      </c>
      <c r="K4" s="1253"/>
      <c r="L4" s="1253"/>
      <c r="M4" s="1098"/>
      <c r="N4" s="1098"/>
      <c r="O4" s="1098"/>
      <c r="P4" s="1098"/>
      <c r="Q4" s="1098"/>
    </row>
    <row r="5" spans="1:30" ht="19.5" customHeight="1" x14ac:dyDescent="0.2">
      <c r="A5" s="1098"/>
      <c r="B5" s="1098"/>
      <c r="C5" s="1098"/>
      <c r="D5" s="1098"/>
      <c r="E5" s="1098"/>
      <c r="F5" s="1098"/>
      <c r="G5" s="1098"/>
      <c r="Q5" s="1098"/>
      <c r="S5" s="1100"/>
      <c r="T5" s="1100"/>
      <c r="U5" s="1100"/>
      <c r="V5" s="1026"/>
      <c r="W5" s="1026"/>
    </row>
    <row r="6" spans="1:30" ht="19.5" customHeight="1" thickTop="1" thickBot="1" x14ac:dyDescent="0.25">
      <c r="A6" s="1101"/>
      <c r="B6" s="1249" t="s">
        <v>2013</v>
      </c>
      <c r="C6" s="1249"/>
      <c r="D6" s="1249"/>
      <c r="E6" s="1249"/>
      <c r="F6" s="1249"/>
      <c r="G6" s="1249"/>
      <c r="J6" s="1102"/>
      <c r="K6" s="1250" t="s">
        <v>2014</v>
      </c>
      <c r="L6" s="1250"/>
      <c r="M6" s="1250"/>
      <c r="N6" s="1250"/>
      <c r="O6" s="1250"/>
      <c r="P6" s="1250"/>
      <c r="Q6" s="1098"/>
      <c r="R6" s="1026"/>
      <c r="S6" s="1026"/>
      <c r="T6" s="1026"/>
      <c r="U6" s="1026"/>
      <c r="V6" s="1026"/>
      <c r="W6" s="1026"/>
    </row>
    <row r="7" spans="1:30" ht="19.5" customHeight="1" thickTop="1" thickBot="1" x14ac:dyDescent="0.25">
      <c r="A7" s="1103" t="s">
        <v>2015</v>
      </c>
      <c r="B7" s="1104" t="s">
        <v>2016</v>
      </c>
      <c r="C7" s="1105" t="s">
        <v>2017</v>
      </c>
      <c r="D7" s="1106" t="s">
        <v>2018</v>
      </c>
      <c r="E7" s="1107"/>
      <c r="F7" s="1104" t="s">
        <v>1289</v>
      </c>
      <c r="G7" s="1106" t="s">
        <v>2019</v>
      </c>
      <c r="J7" s="1108" t="s">
        <v>2020</v>
      </c>
      <c r="K7" s="1109" t="s">
        <v>1286</v>
      </c>
      <c r="L7" s="1110" t="s">
        <v>1287</v>
      </c>
      <c r="M7" s="1111" t="s">
        <v>1288</v>
      </c>
      <c r="N7" s="1108"/>
      <c r="O7" s="1109" t="s">
        <v>1289</v>
      </c>
      <c r="P7" s="1111" t="s">
        <v>2021</v>
      </c>
      <c r="Q7" s="1098"/>
      <c r="R7" s="1112"/>
      <c r="S7" s="1248" t="s">
        <v>1284</v>
      </c>
      <c r="T7" s="1248"/>
      <c r="U7" s="1248"/>
      <c r="V7" s="1248"/>
      <c r="W7" s="1248"/>
      <c r="Y7" s="1112"/>
      <c r="Z7" s="1248" t="s">
        <v>1284</v>
      </c>
      <c r="AA7" s="1248"/>
      <c r="AB7" s="1248"/>
      <c r="AC7" s="1248"/>
      <c r="AD7" s="1248"/>
    </row>
    <row r="8" spans="1:30" ht="19.5" customHeight="1" thickBot="1" x14ac:dyDescent="0.25">
      <c r="A8" s="1113">
        <v>0</v>
      </c>
      <c r="B8" s="1114">
        <v>0.29240684</v>
      </c>
      <c r="C8" s="1115">
        <v>0.28576761000000001</v>
      </c>
      <c r="D8" s="1116">
        <v>0.27304367000000002</v>
      </c>
      <c r="E8" s="1098"/>
      <c r="F8" s="1114">
        <v>0.28373936999999999</v>
      </c>
      <c r="G8" s="1116">
        <v>8.0340299999999993E-3</v>
      </c>
      <c r="J8" s="1117">
        <v>0</v>
      </c>
      <c r="K8" s="1118">
        <v>0.39939999999999998</v>
      </c>
      <c r="L8" s="1119">
        <v>0.38850000000000001</v>
      </c>
      <c r="M8" s="1120">
        <v>0.40749999999999997</v>
      </c>
      <c r="N8" s="1121"/>
      <c r="O8" s="1118">
        <v>0.39850000000000002</v>
      </c>
      <c r="P8" s="1120">
        <v>7.7999999999999996E-3</v>
      </c>
      <c r="Q8" s="1098"/>
      <c r="R8" s="1136" t="s">
        <v>1291</v>
      </c>
      <c r="S8" s="1137" t="s">
        <v>1292</v>
      </c>
      <c r="T8" s="1137" t="s">
        <v>1293</v>
      </c>
      <c r="U8" s="1137" t="s">
        <v>1294</v>
      </c>
      <c r="V8" s="1138"/>
      <c r="W8" s="1050"/>
      <c r="Y8" s="1136" t="s">
        <v>1291</v>
      </c>
      <c r="Z8" s="1137" t="s">
        <v>1292</v>
      </c>
      <c r="AA8" s="1137" t="s">
        <v>1293</v>
      </c>
      <c r="AB8" s="1137" t="s">
        <v>1294</v>
      </c>
      <c r="AC8" s="1138"/>
      <c r="AD8" s="1050"/>
    </row>
    <row r="9" spans="1:30" ht="19.5" customHeight="1" x14ac:dyDescent="0.2">
      <c r="A9" s="1113">
        <v>50</v>
      </c>
      <c r="B9" s="1114">
        <v>0.30951961</v>
      </c>
      <c r="C9" s="1115">
        <v>0.27811198999999998</v>
      </c>
      <c r="D9" s="1116">
        <v>0.26999864000000001</v>
      </c>
      <c r="E9" s="1098"/>
      <c r="F9" s="1114">
        <v>0.28587674000000002</v>
      </c>
      <c r="G9" s="1116">
        <v>1.7042990000000001E-2</v>
      </c>
      <c r="J9" s="1117">
        <v>25</v>
      </c>
      <c r="K9" s="1118">
        <v>0.38890000000000002</v>
      </c>
      <c r="L9" s="1119">
        <v>0.39190000000000003</v>
      </c>
      <c r="M9" s="1120">
        <v>0.40670000000000001</v>
      </c>
      <c r="N9" s="1121"/>
      <c r="O9" s="1118">
        <v>0.39579999999999999</v>
      </c>
      <c r="P9" s="1120">
        <v>7.7999999999999996E-3</v>
      </c>
      <c r="Q9" s="1098"/>
      <c r="R9" s="1079"/>
      <c r="S9" s="1026"/>
      <c r="T9" s="1026"/>
      <c r="U9" s="1026"/>
      <c r="V9" s="1026"/>
      <c r="W9" s="1049"/>
      <c r="Y9" s="1079"/>
      <c r="Z9" s="1026"/>
      <c r="AA9" s="1026"/>
      <c r="AB9" s="1026"/>
      <c r="AC9" s="1026"/>
      <c r="AD9" s="1049"/>
    </row>
    <row r="10" spans="1:30" ht="19.5" customHeight="1" x14ac:dyDescent="0.2">
      <c r="A10" s="1113">
        <v>100</v>
      </c>
      <c r="B10" s="1114">
        <v>0.29084912000000002</v>
      </c>
      <c r="C10" s="1115">
        <v>0.28843139000000001</v>
      </c>
      <c r="D10" s="1116">
        <v>0.27555158000000002</v>
      </c>
      <c r="E10" s="1098"/>
      <c r="F10" s="1114">
        <v>0.28494403000000001</v>
      </c>
      <c r="G10" s="1116">
        <v>6.7144099999999996E-3</v>
      </c>
      <c r="J10" s="1117">
        <v>50</v>
      </c>
      <c r="K10" s="1118">
        <v>0.39450000000000002</v>
      </c>
      <c r="L10" s="1119">
        <v>0.38890000000000002</v>
      </c>
      <c r="M10" s="1120">
        <v>0.39119999999999999</v>
      </c>
      <c r="N10" s="1121"/>
      <c r="O10" s="1118">
        <v>0.39150000000000001</v>
      </c>
      <c r="P10" s="1120">
        <v>2.3E-3</v>
      </c>
      <c r="Q10" s="1098"/>
      <c r="R10" s="1133">
        <v>12.207000000000001</v>
      </c>
      <c r="S10" s="1134">
        <v>35.901422760000003</v>
      </c>
      <c r="T10" s="1134">
        <v>17.425053330000001</v>
      </c>
      <c r="U10" s="1134">
        <v>10.45322971</v>
      </c>
      <c r="V10" s="1026"/>
      <c r="W10" s="1049"/>
      <c r="Y10" s="1133">
        <v>12.207000000000001</v>
      </c>
      <c r="Z10" s="1134">
        <v>35.901422760000003</v>
      </c>
      <c r="AA10" s="1134">
        <v>17.425053330000001</v>
      </c>
      <c r="AB10" s="1134">
        <v>10.45322971</v>
      </c>
      <c r="AC10" s="1026"/>
      <c r="AD10" s="1049"/>
    </row>
    <row r="11" spans="1:30" ht="19.5" customHeight="1" x14ac:dyDescent="0.2">
      <c r="A11" s="1113">
        <v>150</v>
      </c>
      <c r="B11" s="1114">
        <v>0.29027113999999998</v>
      </c>
      <c r="C11" s="1115">
        <v>0.28809346000000002</v>
      </c>
      <c r="D11" s="1116">
        <v>0.27481281000000002</v>
      </c>
      <c r="E11" s="1098"/>
      <c r="F11" s="1114">
        <v>0.28439247000000001</v>
      </c>
      <c r="G11" s="1116">
        <v>6.8319299999999999E-3</v>
      </c>
      <c r="J11" s="1117">
        <v>75</v>
      </c>
      <c r="K11" s="1118">
        <v>0.39419999999999999</v>
      </c>
      <c r="L11" s="1119">
        <v>0.39200000000000002</v>
      </c>
      <c r="M11" s="1120">
        <v>0.40770000000000001</v>
      </c>
      <c r="N11" s="1121"/>
      <c r="O11" s="1118">
        <v>0.39800000000000002</v>
      </c>
      <c r="P11" s="1120">
        <v>6.8999999999999999E-3</v>
      </c>
      <c r="Q11" s="1098"/>
      <c r="R11" s="1133">
        <v>24.414100000000001</v>
      </c>
      <c r="S11" s="1134">
        <v>16.44524869</v>
      </c>
      <c r="T11" s="1134">
        <v>6.0805491079999996</v>
      </c>
      <c r="U11" s="1134">
        <v>11.483069970000001</v>
      </c>
      <c r="V11" s="1026"/>
      <c r="W11" s="1049"/>
      <c r="Y11" s="1133">
        <v>24.414100000000001</v>
      </c>
      <c r="Z11" s="1134">
        <v>16.44524869</v>
      </c>
      <c r="AA11" s="1134">
        <v>6.0805491079999996</v>
      </c>
      <c r="AB11" s="1134">
        <v>11.483069970000001</v>
      </c>
      <c r="AC11" s="1026"/>
      <c r="AD11" s="1049"/>
    </row>
    <row r="12" spans="1:30" ht="19.5" customHeight="1" x14ac:dyDescent="0.2">
      <c r="A12" s="1113">
        <v>200</v>
      </c>
      <c r="B12" s="1114">
        <v>0.29338449999999999</v>
      </c>
      <c r="C12" s="1115">
        <v>0.28456041999999998</v>
      </c>
      <c r="D12" s="1116">
        <v>0.27776633000000001</v>
      </c>
      <c r="E12" s="1098"/>
      <c r="F12" s="1114">
        <v>0.28523707999999998</v>
      </c>
      <c r="G12" s="1116">
        <v>6.3940200000000003E-3</v>
      </c>
      <c r="J12" s="1117">
        <v>100</v>
      </c>
      <c r="K12" s="1118">
        <v>0.39479999999999998</v>
      </c>
      <c r="L12" s="1119">
        <v>0.40550000000000003</v>
      </c>
      <c r="M12" s="1120">
        <v>0.40310000000000001</v>
      </c>
      <c r="N12" s="1121"/>
      <c r="O12" s="1118">
        <v>0.40110000000000001</v>
      </c>
      <c r="P12" s="1120">
        <v>4.5999999999999999E-3</v>
      </c>
      <c r="Q12" s="1098"/>
      <c r="R12" s="1133">
        <v>48.828099999999999</v>
      </c>
      <c r="S12" s="1134">
        <v>-4.4761942230000002</v>
      </c>
      <c r="T12" s="1134">
        <v>-21.561817049999998</v>
      </c>
      <c r="U12" s="1134">
        <v>-9.8878463019999998</v>
      </c>
      <c r="V12" s="1026"/>
      <c r="W12" s="1049"/>
      <c r="Y12" s="1133">
        <v>48.828099999999999</v>
      </c>
      <c r="Z12" s="1134">
        <v>-4.4761942230000002</v>
      </c>
      <c r="AA12" s="1134">
        <v>-21.561817049999998</v>
      </c>
      <c r="AB12" s="1134">
        <v>-9.8878463019999998</v>
      </c>
      <c r="AC12" s="1026"/>
      <c r="AD12" s="1049"/>
    </row>
    <row r="13" spans="1:30" ht="19.5" customHeight="1" x14ac:dyDescent="0.2">
      <c r="A13" s="1113">
        <v>250</v>
      </c>
      <c r="B13" s="1114">
        <v>0.29667126999999999</v>
      </c>
      <c r="C13" s="1115">
        <v>0.28077795999999999</v>
      </c>
      <c r="D13" s="1116">
        <v>0.27680093</v>
      </c>
      <c r="E13" s="1098"/>
      <c r="F13" s="1114">
        <v>0.28475004999999998</v>
      </c>
      <c r="G13" s="1116">
        <v>8.5845100000000001E-3</v>
      </c>
      <c r="J13" s="1117">
        <v>125</v>
      </c>
      <c r="K13" s="1118">
        <v>0.40229999999999999</v>
      </c>
      <c r="L13" s="1119">
        <v>0.40839999999999999</v>
      </c>
      <c r="M13" s="1120">
        <v>0.4007</v>
      </c>
      <c r="N13" s="1121"/>
      <c r="O13" s="1118">
        <v>0.40379999999999999</v>
      </c>
      <c r="P13" s="1120">
        <v>3.3E-3</v>
      </c>
      <c r="Q13" s="1098"/>
      <c r="R13" s="1133">
        <v>97.656300000000002</v>
      </c>
      <c r="S13" s="1134">
        <v>-21.32824544</v>
      </c>
      <c r="T13" s="1134">
        <v>-19.92117176</v>
      </c>
      <c r="U13" s="1134">
        <v>-17.967489140000001</v>
      </c>
      <c r="V13" s="1026"/>
      <c r="W13" s="1049"/>
      <c r="Y13" s="1133">
        <v>97.656300000000002</v>
      </c>
      <c r="Z13" s="1134">
        <v>-21.32824544</v>
      </c>
      <c r="AA13" s="1134">
        <v>-19.92117176</v>
      </c>
      <c r="AB13" s="1134">
        <v>-17.967489140000001</v>
      </c>
      <c r="AC13" s="1026"/>
      <c r="AD13" s="1049"/>
    </row>
    <row r="14" spans="1:30" ht="19.5" customHeight="1" x14ac:dyDescent="0.2">
      <c r="A14" s="1113">
        <v>300</v>
      </c>
      <c r="B14" s="1114">
        <v>0.29510196</v>
      </c>
      <c r="C14" s="1115">
        <v>0.28537433000000001</v>
      </c>
      <c r="D14" s="1116">
        <v>0.28212377</v>
      </c>
      <c r="E14" s="1098"/>
      <c r="F14" s="1114">
        <v>0.28753335000000002</v>
      </c>
      <c r="G14" s="1116">
        <v>5.5138899999999996E-3</v>
      </c>
      <c r="J14" s="1117">
        <v>150</v>
      </c>
      <c r="K14" s="1118">
        <v>0.41160000000000002</v>
      </c>
      <c r="L14" s="1119">
        <v>0.40460000000000002</v>
      </c>
      <c r="M14" s="1120">
        <v>0.39610000000000001</v>
      </c>
      <c r="N14" s="1121"/>
      <c r="O14" s="1118">
        <v>0.40410000000000001</v>
      </c>
      <c r="P14" s="1120">
        <v>6.3E-3</v>
      </c>
      <c r="Q14" s="1098"/>
      <c r="R14" s="1133">
        <v>195.3125</v>
      </c>
      <c r="S14" s="1134">
        <v>-35.425073249999997</v>
      </c>
      <c r="T14" s="1134">
        <v>-64.949580130000001</v>
      </c>
      <c r="U14" s="1134">
        <v>-41.031698370000001</v>
      </c>
      <c r="V14" s="1026"/>
      <c r="W14" s="1049"/>
      <c r="Y14" s="1133">
        <v>195.3125</v>
      </c>
      <c r="Z14" s="1134">
        <v>-35.425073249999997</v>
      </c>
      <c r="AA14" s="1134">
        <v>-64.949580130000001</v>
      </c>
      <c r="AB14" s="1134">
        <v>-41.031698370000001</v>
      </c>
      <c r="AC14" s="1026"/>
      <c r="AD14" s="1049"/>
    </row>
    <row r="15" spans="1:30" ht="19.5" customHeight="1" x14ac:dyDescent="0.2">
      <c r="A15" s="1113">
        <v>350</v>
      </c>
      <c r="B15" s="1114">
        <v>0.2931126</v>
      </c>
      <c r="C15" s="1115">
        <v>0.28807941999999997</v>
      </c>
      <c r="D15" s="1116">
        <v>0.28076722999999998</v>
      </c>
      <c r="E15" s="1098"/>
      <c r="F15" s="1114">
        <v>0.28731974999999998</v>
      </c>
      <c r="G15" s="1116">
        <v>5.06852E-3</v>
      </c>
      <c r="J15" s="1117">
        <v>200</v>
      </c>
      <c r="K15" s="1118">
        <v>0.40410000000000001</v>
      </c>
      <c r="L15" s="1119">
        <v>0.40310000000000001</v>
      </c>
      <c r="M15" s="1120">
        <v>0.41249999999999998</v>
      </c>
      <c r="N15" s="1121"/>
      <c r="O15" s="1118">
        <v>0.40660000000000002</v>
      </c>
      <c r="P15" s="1120">
        <v>4.1999999999999997E-3</v>
      </c>
      <c r="Q15" s="1098"/>
      <c r="R15" s="1133">
        <v>390.625</v>
      </c>
      <c r="S15" s="1134">
        <v>-45.785887969999997</v>
      </c>
      <c r="T15" s="1134">
        <v>-71.367771309999995</v>
      </c>
      <c r="U15" s="1134">
        <v>-46.934910940000002</v>
      </c>
      <c r="V15" s="1026"/>
      <c r="W15" s="1049"/>
      <c r="Y15" s="1133">
        <v>390.625</v>
      </c>
      <c r="Z15" s="1134">
        <v>-45.785887969999997</v>
      </c>
      <c r="AA15" s="1134">
        <v>-71.367771309999995</v>
      </c>
      <c r="AB15" s="1134">
        <v>-46.934910940000002</v>
      </c>
      <c r="AC15" s="1026"/>
      <c r="AD15" s="1049"/>
    </row>
    <row r="16" spans="1:30" ht="19.5" customHeight="1" x14ac:dyDescent="0.2">
      <c r="A16" s="1113">
        <v>400</v>
      </c>
      <c r="B16" s="1114">
        <v>0.29575237999999998</v>
      </c>
      <c r="C16" s="1115">
        <v>0.29100830999999999</v>
      </c>
      <c r="D16" s="1116">
        <v>0.28326400000000002</v>
      </c>
      <c r="E16" s="1098"/>
      <c r="F16" s="1114">
        <v>0.29000822999999998</v>
      </c>
      <c r="G16" s="1116">
        <v>5.1471700000000004E-3</v>
      </c>
      <c r="J16" s="1117">
        <v>250</v>
      </c>
      <c r="K16" s="1118">
        <v>0.40579999999999999</v>
      </c>
      <c r="L16" s="1119">
        <v>0.40770000000000001</v>
      </c>
      <c r="M16" s="1120">
        <v>0.3957</v>
      </c>
      <c r="N16" s="1121"/>
      <c r="O16" s="1118">
        <v>0.40310000000000001</v>
      </c>
      <c r="P16" s="1120">
        <v>5.3E-3</v>
      </c>
      <c r="Q16" s="1098"/>
      <c r="R16" s="1133">
        <v>781.25</v>
      </c>
      <c r="S16" s="1134">
        <v>-34.943346140000003</v>
      </c>
      <c r="T16" s="1134">
        <v>-97.742669899999996</v>
      </c>
      <c r="U16" s="1134">
        <v>-80.227987830000004</v>
      </c>
      <c r="V16" s="1026"/>
      <c r="W16" s="1049"/>
      <c r="Y16" s="1133">
        <v>781.25</v>
      </c>
      <c r="Z16" s="1134">
        <v>-34.943346140000003</v>
      </c>
      <c r="AA16" s="1134">
        <v>-97.742669899999996</v>
      </c>
      <c r="AB16" s="1134">
        <v>-80.227987830000004</v>
      </c>
      <c r="AC16" s="1026"/>
      <c r="AD16" s="1049"/>
    </row>
    <row r="17" spans="1:30" ht="19.5" customHeight="1" x14ac:dyDescent="0.2">
      <c r="A17" s="1113">
        <v>450</v>
      </c>
      <c r="B17" s="1114">
        <v>0.29163338999999999</v>
      </c>
      <c r="C17" s="1115">
        <v>0.28733205000000001</v>
      </c>
      <c r="D17" s="1116">
        <v>0.28202201999999998</v>
      </c>
      <c r="E17" s="1098"/>
      <c r="F17" s="1114">
        <v>0.28699582000000001</v>
      </c>
      <c r="G17" s="1116">
        <v>3.9310200000000003E-3</v>
      </c>
      <c r="J17" s="1117">
        <v>300</v>
      </c>
      <c r="K17" s="1118">
        <v>0.41620000000000001</v>
      </c>
      <c r="L17" s="1119">
        <v>0.41820000000000002</v>
      </c>
      <c r="M17" s="1120">
        <v>0.40649999999999997</v>
      </c>
      <c r="N17" s="1121"/>
      <c r="O17" s="1118">
        <v>0.41360000000000002</v>
      </c>
      <c r="P17" s="1120">
        <v>5.1000000000000004E-3</v>
      </c>
      <c r="Q17" s="1098"/>
      <c r="R17" s="1133">
        <v>1562.5</v>
      </c>
      <c r="S17" s="1134">
        <v>-54.518447029999997</v>
      </c>
      <c r="T17" s="1134">
        <v>-108.73517870000001</v>
      </c>
      <c r="U17" s="1134">
        <v>-88.888624629999995</v>
      </c>
      <c r="V17" s="1026"/>
      <c r="W17" s="1049"/>
      <c r="Y17" s="1133">
        <v>1562.5</v>
      </c>
      <c r="Z17" s="1134">
        <v>-54.518447029999997</v>
      </c>
      <c r="AA17" s="1134">
        <v>-108.73517870000001</v>
      </c>
      <c r="AB17" s="1134">
        <v>-88.888624629999995</v>
      </c>
      <c r="AC17" s="1026"/>
      <c r="AD17" s="1049"/>
    </row>
    <row r="18" spans="1:30" ht="19.5" customHeight="1" x14ac:dyDescent="0.2">
      <c r="A18" s="1113">
        <v>500</v>
      </c>
      <c r="B18" s="1114">
        <v>0.30142426</v>
      </c>
      <c r="C18" s="1115">
        <v>0.28926510999999999</v>
      </c>
      <c r="D18" s="1116">
        <v>0.28545862999999999</v>
      </c>
      <c r="E18" s="1098"/>
      <c r="F18" s="1114">
        <v>0.29204933999999999</v>
      </c>
      <c r="G18" s="1116">
        <v>6.8087800000000004E-3</v>
      </c>
      <c r="J18" s="1117">
        <v>350</v>
      </c>
      <c r="K18" s="1118">
        <v>0.4047</v>
      </c>
      <c r="L18" s="1119">
        <v>0.42080000000000001</v>
      </c>
      <c r="M18" s="1120">
        <v>0.40510000000000002</v>
      </c>
      <c r="N18" s="1121"/>
      <c r="O18" s="1118">
        <v>0.41020000000000001</v>
      </c>
      <c r="P18" s="1120">
        <v>7.4999999999999997E-3</v>
      </c>
      <c r="Q18" s="1098"/>
      <c r="R18" s="1133">
        <v>3125</v>
      </c>
      <c r="S18" s="1134">
        <v>-78.037608640000002</v>
      </c>
      <c r="T18" s="1134">
        <v>-130.36614119999999</v>
      </c>
      <c r="U18" s="1134">
        <v>-121.1273724</v>
      </c>
      <c r="V18" s="1026"/>
      <c r="W18" s="1049"/>
      <c r="Y18" s="1133">
        <v>3125</v>
      </c>
      <c r="Z18" s="1134">
        <v>-78.037608640000002</v>
      </c>
      <c r="AA18" s="1134">
        <v>-130.36614119999999</v>
      </c>
      <c r="AB18" s="1134">
        <v>-121.1273724</v>
      </c>
      <c r="AC18" s="1026"/>
      <c r="AD18" s="1049"/>
    </row>
    <row r="19" spans="1:30" ht="19.5" customHeight="1" x14ac:dyDescent="0.2">
      <c r="A19" s="1113">
        <v>600</v>
      </c>
      <c r="B19" s="1114">
        <v>0.29061091999999999</v>
      </c>
      <c r="C19" s="1115">
        <v>0.28958097999999999</v>
      </c>
      <c r="D19" s="1116">
        <v>0.28057544000000001</v>
      </c>
      <c r="E19" s="1098"/>
      <c r="F19" s="1114">
        <v>0.28692244</v>
      </c>
      <c r="G19" s="1116">
        <v>4.5076700000000001E-3</v>
      </c>
      <c r="J19" s="1117">
        <v>400</v>
      </c>
      <c r="K19" s="1118">
        <v>0.41549999999999998</v>
      </c>
      <c r="L19" s="1119">
        <v>0.4153</v>
      </c>
      <c r="M19" s="1120">
        <v>0.40889999999999999</v>
      </c>
      <c r="N19" s="1121"/>
      <c r="O19" s="1118">
        <v>0.41320000000000001</v>
      </c>
      <c r="P19" s="1120">
        <v>3.0999999999999999E-3</v>
      </c>
      <c r="Q19" s="1098"/>
      <c r="R19" s="1133">
        <v>6250</v>
      </c>
      <c r="S19" s="1134">
        <v>-102.74882700000001</v>
      </c>
      <c r="T19" s="1134">
        <v>-148.89529630000001</v>
      </c>
      <c r="U19" s="1134">
        <v>-143.21739980000001</v>
      </c>
      <c r="V19" s="1026"/>
      <c r="W19" s="1049"/>
      <c r="Y19" s="1133">
        <v>6250</v>
      </c>
      <c r="Z19" s="1134">
        <v>-102.74882700000001</v>
      </c>
      <c r="AA19" s="1134">
        <v>-148.89529630000001</v>
      </c>
      <c r="AB19" s="1134">
        <v>-143.21739980000001</v>
      </c>
      <c r="AC19" s="1026"/>
      <c r="AD19" s="1049"/>
    </row>
    <row r="20" spans="1:30" ht="19.5" customHeight="1" x14ac:dyDescent="0.2">
      <c r="A20" s="1113">
        <v>750</v>
      </c>
      <c r="B20" s="1114">
        <v>0.29834960999999999</v>
      </c>
      <c r="C20" s="1115">
        <v>0.29501665999999999</v>
      </c>
      <c r="D20" s="1116">
        <v>0.28613128999999998</v>
      </c>
      <c r="E20" s="1098"/>
      <c r="F20" s="1114">
        <v>0.29316585000000001</v>
      </c>
      <c r="G20" s="1116">
        <v>5.1569299999999997E-3</v>
      </c>
      <c r="J20" s="1117">
        <v>450</v>
      </c>
      <c r="K20" s="1118">
        <v>0.41789999999999999</v>
      </c>
      <c r="L20" s="1119">
        <v>0.42830000000000001</v>
      </c>
      <c r="M20" s="1120">
        <v>0.41959999999999997</v>
      </c>
      <c r="N20" s="1121"/>
      <c r="O20" s="1118">
        <v>0.4219</v>
      </c>
      <c r="P20" s="1120">
        <v>4.5999999999999999E-3</v>
      </c>
      <c r="Q20" s="1098"/>
      <c r="R20" s="1133">
        <v>12500</v>
      </c>
      <c r="S20" s="1134">
        <v>-116.9814093</v>
      </c>
      <c r="T20" s="1134">
        <v>-162.8817008</v>
      </c>
      <c r="U20" s="1134">
        <v>-163.65495580000001</v>
      </c>
      <c r="V20" s="1026"/>
      <c r="W20" s="1049"/>
      <c r="Y20" s="1133">
        <v>12500</v>
      </c>
      <c r="Z20" s="1134">
        <v>-116.9814093</v>
      </c>
      <c r="AA20" s="1134">
        <v>-162.8817008</v>
      </c>
      <c r="AB20" s="1134">
        <v>-163.65495580000001</v>
      </c>
      <c r="AC20" s="1026"/>
      <c r="AD20" s="1049"/>
    </row>
    <row r="21" spans="1:30" ht="19.5" customHeight="1" thickBot="1" x14ac:dyDescent="0.25">
      <c r="A21" s="1122">
        <v>1278</v>
      </c>
      <c r="B21" s="1123">
        <v>0.30425458999999999</v>
      </c>
      <c r="C21" s="1124">
        <v>0.29939353000000002</v>
      </c>
      <c r="D21" s="1125">
        <v>0.28658285</v>
      </c>
      <c r="E21" s="1126"/>
      <c r="F21" s="1123">
        <v>0.29674366000000002</v>
      </c>
      <c r="G21" s="1125">
        <v>7.4538099999999999E-3</v>
      </c>
      <c r="J21" s="1117">
        <v>500</v>
      </c>
      <c r="K21" s="1118">
        <v>0.41849999999999998</v>
      </c>
      <c r="L21" s="1119">
        <v>0.42330000000000001</v>
      </c>
      <c r="M21" s="1120">
        <v>0.4138</v>
      </c>
      <c r="N21" s="1121"/>
      <c r="O21" s="1118">
        <v>0.41849999999999998</v>
      </c>
      <c r="P21" s="1120">
        <v>3.8999999999999998E-3</v>
      </c>
      <c r="Q21" s="1098"/>
      <c r="R21" s="1135">
        <v>25000</v>
      </c>
      <c r="S21" s="1002">
        <v>-157.820842</v>
      </c>
      <c r="T21" s="1002">
        <v>-206.1593349</v>
      </c>
      <c r="U21" s="1002">
        <v>-185.47031870000001</v>
      </c>
      <c r="V21" s="1127"/>
      <c r="W21" s="1054"/>
      <c r="Y21" s="1135">
        <v>25000</v>
      </c>
      <c r="Z21" s="1002">
        <v>-157.820842</v>
      </c>
      <c r="AA21" s="1002">
        <v>-206.1593349</v>
      </c>
      <c r="AB21" s="1002">
        <v>-185.47031870000001</v>
      </c>
      <c r="AC21" s="1127"/>
      <c r="AD21" s="1054"/>
    </row>
    <row r="22" spans="1:30" ht="19.5" customHeight="1" thickTop="1" x14ac:dyDescent="0.2">
      <c r="J22" s="1117">
        <v>600</v>
      </c>
      <c r="K22" s="1118">
        <v>0.42009999999999997</v>
      </c>
      <c r="L22" s="1119">
        <v>0.41710000000000003</v>
      </c>
      <c r="M22" s="1120">
        <v>0.42059999999999997</v>
      </c>
      <c r="N22" s="1121"/>
      <c r="O22" s="1118">
        <v>0.41930000000000001</v>
      </c>
      <c r="P22" s="1120">
        <v>1.5E-3</v>
      </c>
      <c r="Q22" s="1098"/>
    </row>
    <row r="23" spans="1:30" ht="19.5" customHeight="1" x14ac:dyDescent="0.2">
      <c r="J23" s="1117">
        <v>750</v>
      </c>
      <c r="K23" s="1118">
        <v>0.42959999999999998</v>
      </c>
      <c r="L23" s="1119">
        <v>0.4299</v>
      </c>
      <c r="M23" s="1120">
        <v>0.42870000000000003</v>
      </c>
      <c r="N23" s="1121"/>
      <c r="O23" s="1118">
        <v>0.4294</v>
      </c>
      <c r="P23" s="1120">
        <v>5.0000000000000001E-4</v>
      </c>
      <c r="Q23" s="1098"/>
    </row>
    <row r="24" spans="1:30" ht="19.5" customHeight="1" thickBot="1" x14ac:dyDescent="0.25">
      <c r="J24" s="1128">
        <v>872</v>
      </c>
      <c r="K24" s="1129">
        <v>0.40949999999999998</v>
      </c>
      <c r="L24" s="1130">
        <v>0.43440000000000001</v>
      </c>
      <c r="M24" s="1131">
        <v>0.439</v>
      </c>
      <c r="N24" s="1132"/>
      <c r="O24" s="1129">
        <v>0.42759999999999998</v>
      </c>
      <c r="P24" s="1131">
        <v>1.2999999999999999E-2</v>
      </c>
      <c r="Q24" s="1098"/>
    </row>
    <row r="25" spans="1:30" ht="19.5" customHeight="1" thickTop="1" x14ac:dyDescent="0.2">
      <c r="V25" s="1139" t="s">
        <v>2301</v>
      </c>
      <c r="W25" s="1140"/>
      <c r="AC25" s="1139" t="s">
        <v>2301</v>
      </c>
      <c r="AD25" s="1140"/>
    </row>
    <row r="26" spans="1:30" ht="15" customHeight="1" x14ac:dyDescent="0.2">
      <c r="V26" s="1141" t="s">
        <v>2302</v>
      </c>
      <c r="W26" s="1142"/>
      <c r="AC26" s="1141" t="s">
        <v>2302</v>
      </c>
      <c r="AD26" s="1142"/>
    </row>
    <row r="27" spans="1:30" ht="15" customHeight="1" x14ac:dyDescent="0.2">
      <c r="V27" s="1141" t="s">
        <v>2303</v>
      </c>
      <c r="W27" s="1143">
        <v>-168.1</v>
      </c>
      <c r="AC27" s="1141" t="s">
        <v>2303</v>
      </c>
      <c r="AD27" s="1143">
        <v>-164.9</v>
      </c>
    </row>
    <row r="28" spans="1:30" ht="15" customHeight="1" x14ac:dyDescent="0.2">
      <c r="V28" s="1141" t="s">
        <v>2304</v>
      </c>
      <c r="W28" s="1143">
        <v>1170</v>
      </c>
      <c r="AC28" s="1141" t="s">
        <v>2304</v>
      </c>
      <c r="AD28" s="1143">
        <v>1272</v>
      </c>
    </row>
    <row r="29" spans="1:30" ht="15" customHeight="1" x14ac:dyDescent="0.2">
      <c r="V29" s="1141" t="s">
        <v>2305</v>
      </c>
      <c r="W29" s="1142"/>
      <c r="AC29" s="1141" t="s">
        <v>2305</v>
      </c>
      <c r="AD29" s="1142"/>
    </row>
    <row r="30" spans="1:30" ht="15" customHeight="1" x14ac:dyDescent="0.2">
      <c r="V30" s="1141" t="s">
        <v>2303</v>
      </c>
      <c r="W30" s="1143" t="s">
        <v>2306</v>
      </c>
      <c r="AC30" s="1141" t="s">
        <v>2303</v>
      </c>
      <c r="AD30" s="1143" t="s">
        <v>2316</v>
      </c>
    </row>
    <row r="31" spans="1:30" ht="15" customHeight="1" x14ac:dyDescent="0.2">
      <c r="V31" s="1141" t="s">
        <v>2304</v>
      </c>
      <c r="W31" s="1143" t="s">
        <v>2307</v>
      </c>
      <c r="AC31" s="1141" t="s">
        <v>2304</v>
      </c>
      <c r="AD31" s="1143" t="s">
        <v>2317</v>
      </c>
    </row>
    <row r="32" spans="1:30" ht="15" customHeight="1" x14ac:dyDescent="0.2">
      <c r="V32" s="1141" t="s">
        <v>2308</v>
      </c>
      <c r="W32" s="1142"/>
      <c r="AC32" s="1141" t="s">
        <v>2308</v>
      </c>
      <c r="AD32" s="1142"/>
    </row>
    <row r="33" spans="22:30" ht="15" customHeight="1" x14ac:dyDescent="0.2">
      <c r="V33" s="1141" t="s">
        <v>2309</v>
      </c>
      <c r="W33" s="1143">
        <v>34</v>
      </c>
      <c r="AC33" s="1141" t="s">
        <v>2309</v>
      </c>
      <c r="AD33" s="1143">
        <v>34</v>
      </c>
    </row>
    <row r="34" spans="22:30" ht="15" customHeight="1" x14ac:dyDescent="0.2">
      <c r="V34" s="1141" t="s">
        <v>2310</v>
      </c>
      <c r="W34" s="1143">
        <v>0.87939999999999996</v>
      </c>
      <c r="AC34" s="1141" t="s">
        <v>2310</v>
      </c>
      <c r="AD34" s="1143">
        <v>0.88390000000000002</v>
      </c>
    </row>
    <row r="35" spans="22:30" ht="15" customHeight="1" x14ac:dyDescent="0.2">
      <c r="V35" s="1141" t="s">
        <v>2311</v>
      </c>
      <c r="W35" s="1143">
        <v>17916</v>
      </c>
      <c r="AC35" s="1141" t="s">
        <v>2311</v>
      </c>
      <c r="AD35" s="1143">
        <v>16276</v>
      </c>
    </row>
    <row r="36" spans="22:30" ht="15" customHeight="1" x14ac:dyDescent="0.2">
      <c r="V36" s="1141" t="s">
        <v>2312</v>
      </c>
      <c r="W36" s="1143">
        <v>22.96</v>
      </c>
      <c r="AC36" s="1141" t="s">
        <v>2312</v>
      </c>
      <c r="AD36" s="1143">
        <v>21.88</v>
      </c>
    </row>
    <row r="37" spans="22:30" ht="15" customHeight="1" x14ac:dyDescent="0.2">
      <c r="V37" s="1144"/>
      <c r="W37" s="1142"/>
      <c r="AC37" s="1144"/>
      <c r="AD37" s="1142"/>
    </row>
    <row r="38" spans="22:30" ht="15" customHeight="1" x14ac:dyDescent="0.2">
      <c r="V38" s="1141" t="s">
        <v>2313</v>
      </c>
      <c r="W38" s="1142"/>
      <c r="AC38" s="1141" t="s">
        <v>2313</v>
      </c>
      <c r="AD38" s="1142"/>
    </row>
    <row r="39" spans="22:30" ht="15" customHeight="1" x14ac:dyDescent="0.2">
      <c r="V39" s="1141" t="s">
        <v>2314</v>
      </c>
      <c r="W39" s="1143">
        <v>84</v>
      </c>
      <c r="AC39" s="1141" t="s">
        <v>2314</v>
      </c>
      <c r="AD39" s="1143">
        <v>84</v>
      </c>
    </row>
    <row r="40" spans="22:30" ht="15" customHeight="1" thickBot="1" x14ac:dyDescent="0.25">
      <c r="V40" s="1001" t="s">
        <v>2315</v>
      </c>
      <c r="W40" s="1145">
        <v>36</v>
      </c>
      <c r="AC40" s="1001" t="s">
        <v>2315</v>
      </c>
      <c r="AD40" s="1145">
        <v>36</v>
      </c>
    </row>
  </sheetData>
  <mergeCells count="9">
    <mergeCell ref="Z7:AD7"/>
    <mergeCell ref="B6:G6"/>
    <mergeCell ref="K6:P6"/>
    <mergeCell ref="S7:W7"/>
    <mergeCell ref="A1:F1"/>
    <mergeCell ref="A3:C3"/>
    <mergeCell ref="J3:L3"/>
    <mergeCell ref="A4:C4"/>
    <mergeCell ref="J4:L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116"/>
  <sheetViews>
    <sheetView zoomScale="50" zoomScaleNormal="150" workbookViewId="0">
      <selection activeCell="AG195" sqref="AG195"/>
    </sheetView>
  </sheetViews>
  <sheetFormatPr baseColWidth="10" defaultColWidth="10.6640625" defaultRowHeight="15" customHeight="1" x14ac:dyDescent="0.2"/>
  <sheetData>
    <row r="1" spans="1:20" ht="19.5" customHeight="1" x14ac:dyDescent="0.2">
      <c r="A1" s="61"/>
      <c r="B1" s="6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9.5" customHeight="1" x14ac:dyDescent="0.3">
      <c r="A2" s="1226" t="s">
        <v>2022</v>
      </c>
      <c r="B2" s="1226"/>
      <c r="C2" s="89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9.5" customHeight="1" x14ac:dyDescent="0.2">
      <c r="A3" s="61"/>
      <c r="B3" s="31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9.5" customHeight="1" x14ac:dyDescent="0.2">
      <c r="A4" s="315" t="s">
        <v>2023</v>
      </c>
      <c r="B4" s="8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9.5" customHeight="1" x14ac:dyDescent="0.2">
      <c r="A5" s="315"/>
      <c r="B5" s="8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9.5" customHeight="1" x14ac:dyDescent="0.2">
      <c r="A6" s="1236" t="s">
        <v>2024</v>
      </c>
      <c r="B6" s="123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9.5" customHeight="1" x14ac:dyDescent="0.2">
      <c r="A7" s="61"/>
      <c r="B7" s="6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T8" s="8"/>
    </row>
    <row r="9" spans="1:20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S34" s="8"/>
      <c r="T34" s="8"/>
    </row>
    <row r="35" spans="1:2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S54" s="8"/>
      <c r="T54" s="8"/>
    </row>
    <row r="55" spans="1:20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">
      <c r="A61" s="8"/>
      <c r="B61" s="314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S74" s="8"/>
      <c r="T74" s="8"/>
    </row>
    <row r="75" spans="1:20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9.5" customHeight="1" x14ac:dyDescent="0.2">
      <c r="A102" s="1236" t="s">
        <v>2025</v>
      </c>
      <c r="B102" s="1236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S105" s="8"/>
      <c r="T105" s="8"/>
    </row>
    <row r="106" spans="1:20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</sheetData>
  <mergeCells count="3">
    <mergeCell ref="A2:B2"/>
    <mergeCell ref="A6:B6"/>
    <mergeCell ref="A102:B102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58"/>
  <sheetViews>
    <sheetView zoomScale="64" zoomScaleNormal="150" workbookViewId="0">
      <selection activeCell="U52" sqref="U52"/>
    </sheetView>
  </sheetViews>
  <sheetFormatPr baseColWidth="10" defaultColWidth="10.6640625" defaultRowHeight="15" customHeight="1" x14ac:dyDescent="0.2"/>
  <sheetData>
    <row r="1" spans="1:17" ht="19.5" customHeight="1" x14ac:dyDescent="0.2">
      <c r="A1" s="1226" t="s">
        <v>2026</v>
      </c>
      <c r="B1" s="1226"/>
      <c r="C1" s="1226"/>
      <c r="D1" s="1226"/>
      <c r="E1" s="1226"/>
      <c r="F1" s="1226"/>
      <c r="G1" s="87"/>
      <c r="H1" s="57"/>
      <c r="I1" s="57"/>
      <c r="J1" s="57"/>
      <c r="K1" s="57"/>
      <c r="L1" s="57"/>
      <c r="M1" s="57"/>
      <c r="N1" s="57"/>
      <c r="O1" s="57"/>
      <c r="P1" s="57"/>
      <c r="Q1" s="61"/>
    </row>
    <row r="2" spans="1:17" ht="19.5" customHeight="1" x14ac:dyDescent="0.2">
      <c r="A2" s="312"/>
      <c r="B2" s="61"/>
      <c r="C2" s="61"/>
      <c r="D2" s="61"/>
      <c r="E2" s="61"/>
      <c r="F2" s="61"/>
      <c r="G2" s="8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19.5" customHeight="1" x14ac:dyDescent="0.2">
      <c r="A3" s="1254" t="s">
        <v>2027</v>
      </c>
      <c r="B3" s="1254"/>
      <c r="C3" s="1254"/>
      <c r="D3" s="1254"/>
      <c r="E3" s="893"/>
      <c r="F3" s="61"/>
      <c r="G3" s="57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9.5" customHeight="1" x14ac:dyDescent="0.2">
      <c r="A4" s="1236" t="s">
        <v>2028</v>
      </c>
      <c r="B4" s="1236"/>
      <c r="C4" s="61"/>
      <c r="D4" s="61"/>
      <c r="E4" s="61"/>
      <c r="F4" s="61"/>
      <c r="G4" s="57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ht="19.5" customHeight="1" x14ac:dyDescent="0.2">
      <c r="A5" s="61"/>
      <c r="B5" s="61"/>
      <c r="C5" s="61"/>
      <c r="D5" s="61"/>
      <c r="E5" s="61"/>
      <c r="F5" s="61"/>
      <c r="G5" s="57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ht="19.5" customHeight="1" x14ac:dyDescent="0.2">
      <c r="A6" s="61"/>
      <c r="B6" s="1236" t="s">
        <v>2029</v>
      </c>
      <c r="C6" s="1236"/>
      <c r="D6" s="1236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7" ht="19.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19.5" customHeight="1" x14ac:dyDescent="0.2">
      <c r="A8" s="61"/>
      <c r="B8" s="25">
        <v>1</v>
      </c>
      <c r="C8" s="25">
        <v>2</v>
      </c>
      <c r="D8" s="25">
        <v>3</v>
      </c>
      <c r="E8" s="25">
        <v>4</v>
      </c>
      <c r="F8" s="25">
        <v>5</v>
      </c>
      <c r="G8" s="25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61"/>
      <c r="O8" s="61"/>
      <c r="P8" s="61"/>
      <c r="Q8" s="61"/>
    </row>
    <row r="9" spans="1:17" ht="19.5" customHeight="1" x14ac:dyDescent="0.2">
      <c r="A9" s="25" t="s">
        <v>1815</v>
      </c>
      <c r="B9" s="894">
        <v>10</v>
      </c>
      <c r="C9" s="430">
        <v>77</v>
      </c>
      <c r="D9" s="430">
        <v>38</v>
      </c>
      <c r="E9" s="430">
        <v>109</v>
      </c>
      <c r="F9" s="430">
        <v>11</v>
      </c>
      <c r="G9" s="430">
        <v>201</v>
      </c>
      <c r="H9" s="430">
        <v>372</v>
      </c>
      <c r="I9" s="430">
        <v>555</v>
      </c>
      <c r="J9" s="430">
        <v>1048</v>
      </c>
      <c r="K9" s="430">
        <v>158</v>
      </c>
      <c r="L9" s="430">
        <v>250</v>
      </c>
      <c r="M9" s="706">
        <v>324</v>
      </c>
      <c r="N9" s="61"/>
      <c r="O9" s="61"/>
      <c r="P9" s="61"/>
      <c r="Q9" s="61"/>
    </row>
    <row r="10" spans="1:17" ht="19.5" customHeight="1" x14ac:dyDescent="0.2">
      <c r="A10" s="25" t="s">
        <v>1816</v>
      </c>
      <c r="B10" s="723">
        <v>8</v>
      </c>
      <c r="C10" s="291">
        <v>75</v>
      </c>
      <c r="D10" s="291">
        <v>43</v>
      </c>
      <c r="E10" s="291">
        <v>104</v>
      </c>
      <c r="F10" s="291">
        <v>12</v>
      </c>
      <c r="G10" s="291">
        <v>191</v>
      </c>
      <c r="H10" s="291">
        <v>365</v>
      </c>
      <c r="I10" s="291">
        <v>531</v>
      </c>
      <c r="J10" s="291">
        <v>1059</v>
      </c>
      <c r="K10" s="291">
        <v>151</v>
      </c>
      <c r="L10" s="291">
        <v>245</v>
      </c>
      <c r="M10" s="711">
        <v>321</v>
      </c>
      <c r="N10" s="61"/>
      <c r="O10" s="61"/>
      <c r="P10" s="61"/>
      <c r="Q10" s="61"/>
    </row>
    <row r="11" spans="1:17" ht="19.5" customHeight="1" x14ac:dyDescent="0.2">
      <c r="A11" s="25" t="s">
        <v>1817</v>
      </c>
      <c r="B11" s="723">
        <v>8</v>
      </c>
      <c r="C11" s="291">
        <v>75</v>
      </c>
      <c r="D11" s="291">
        <v>39</v>
      </c>
      <c r="E11" s="291">
        <v>99</v>
      </c>
      <c r="F11" s="291">
        <v>11</v>
      </c>
      <c r="G11" s="291">
        <v>189</v>
      </c>
      <c r="H11" s="291">
        <v>360</v>
      </c>
      <c r="I11" s="291">
        <v>505</v>
      </c>
      <c r="J11" s="291">
        <v>1033</v>
      </c>
      <c r="K11" s="291">
        <v>153</v>
      </c>
      <c r="L11" s="291">
        <v>244</v>
      </c>
      <c r="M11" s="711">
        <v>316</v>
      </c>
      <c r="N11" s="61"/>
      <c r="O11" s="61"/>
      <c r="P11" s="61"/>
      <c r="Q11" s="61"/>
    </row>
    <row r="12" spans="1:17" ht="19.5" customHeight="1" x14ac:dyDescent="0.2">
      <c r="A12" s="25" t="s">
        <v>1818</v>
      </c>
      <c r="B12" s="290">
        <v>755</v>
      </c>
      <c r="C12" s="291">
        <v>54064</v>
      </c>
      <c r="D12" s="291"/>
      <c r="E12" s="291"/>
      <c r="F12" s="291"/>
      <c r="G12" s="291"/>
      <c r="H12" s="291"/>
      <c r="I12" s="291"/>
      <c r="J12" s="291"/>
      <c r="K12" s="291"/>
      <c r="L12" s="291"/>
      <c r="M12" s="711"/>
      <c r="N12" s="61"/>
      <c r="O12" s="61"/>
      <c r="P12" s="61"/>
      <c r="Q12" s="61"/>
    </row>
    <row r="13" spans="1:17" ht="19.5" customHeight="1" x14ac:dyDescent="0.2">
      <c r="A13" s="25" t="s">
        <v>1819</v>
      </c>
      <c r="B13" s="290">
        <v>753</v>
      </c>
      <c r="C13" s="291">
        <v>60886</v>
      </c>
      <c r="D13" s="291"/>
      <c r="E13" s="291"/>
      <c r="F13" s="291"/>
      <c r="G13" s="291"/>
      <c r="H13" s="291"/>
      <c r="I13" s="291"/>
      <c r="J13" s="291"/>
      <c r="K13" s="291"/>
      <c r="L13" s="291"/>
      <c r="M13" s="711"/>
      <c r="N13" s="61"/>
      <c r="O13" s="61"/>
      <c r="P13" s="61"/>
      <c r="Q13" s="61"/>
    </row>
    <row r="14" spans="1:17" ht="19.5" customHeight="1" x14ac:dyDescent="0.2">
      <c r="A14" s="25" t="s">
        <v>1820</v>
      </c>
      <c r="B14" s="290">
        <v>757</v>
      </c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711"/>
      <c r="N14" s="61"/>
      <c r="O14" s="61"/>
      <c r="P14" s="61"/>
      <c r="Q14" s="61"/>
    </row>
    <row r="15" spans="1:17" ht="19.5" customHeight="1" x14ac:dyDescent="0.2">
      <c r="A15" s="25" t="s">
        <v>1821</v>
      </c>
      <c r="B15" s="895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896"/>
      <c r="N15" s="61"/>
      <c r="O15" s="61"/>
      <c r="P15" s="61"/>
      <c r="Q15" s="61"/>
    </row>
    <row r="16" spans="1:17" ht="19.5" customHeight="1" x14ac:dyDescent="0.2">
      <c r="A16" s="25" t="s">
        <v>1822</v>
      </c>
      <c r="B16" s="444"/>
      <c r="C16" s="444"/>
      <c r="D16" s="444"/>
      <c r="E16" s="444"/>
      <c r="F16" s="444"/>
      <c r="G16" s="444"/>
      <c r="H16" s="444"/>
      <c r="I16" s="444"/>
      <c r="J16" s="444"/>
      <c r="K16" s="444"/>
      <c r="L16" s="444"/>
      <c r="M16" s="444"/>
      <c r="N16" s="61"/>
      <c r="O16" s="61"/>
      <c r="P16" s="61"/>
      <c r="Q16" s="61"/>
    </row>
    <row r="17" spans="1:17" ht="19.5" customHeight="1" x14ac:dyDescent="0.2">
      <c r="A17" s="61"/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61"/>
    </row>
    <row r="18" spans="1:17" ht="19.5" customHeight="1" x14ac:dyDescent="0.2">
      <c r="A18" s="61"/>
      <c r="B18" s="897" t="s">
        <v>2030</v>
      </c>
      <c r="C18" s="724">
        <v>8.6666666666666696</v>
      </c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61"/>
    </row>
    <row r="19" spans="1:17" ht="19.5" customHeight="1" x14ac:dyDescent="0.2">
      <c r="A19" s="61"/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61"/>
    </row>
    <row r="20" spans="1:17" ht="19.5" customHeight="1" x14ac:dyDescent="0.2">
      <c r="A20" s="61"/>
      <c r="B20" s="312"/>
      <c r="C20" s="1236" t="s">
        <v>2031</v>
      </c>
      <c r="D20" s="1236"/>
      <c r="E20" s="1236"/>
      <c r="F20" s="315"/>
      <c r="G20" s="315"/>
      <c r="H20" s="315" t="s">
        <v>1515</v>
      </c>
      <c r="I20" s="315"/>
      <c r="J20" s="315"/>
      <c r="K20" s="315"/>
      <c r="L20" s="315"/>
      <c r="M20" s="1236" t="s">
        <v>2032</v>
      </c>
      <c r="N20" s="1236"/>
      <c r="O20" s="1236"/>
      <c r="P20" s="312"/>
      <c r="Q20" s="61"/>
    </row>
    <row r="21" spans="1:17" ht="19.5" customHeight="1" x14ac:dyDescent="0.2">
      <c r="A21" s="61"/>
      <c r="B21" s="898"/>
      <c r="C21" s="899" t="s">
        <v>2033</v>
      </c>
      <c r="D21" s="900" t="s">
        <v>2034</v>
      </c>
      <c r="E21" s="900" t="s">
        <v>2035</v>
      </c>
      <c r="F21" s="901" t="s">
        <v>2036</v>
      </c>
      <c r="G21" s="315"/>
      <c r="H21" s="899" t="s">
        <v>2033</v>
      </c>
      <c r="I21" s="900" t="s">
        <v>2034</v>
      </c>
      <c r="J21" s="900" t="s">
        <v>2035</v>
      </c>
      <c r="K21" s="901" t="s">
        <v>2036</v>
      </c>
      <c r="L21" s="315"/>
      <c r="M21" s="899" t="s">
        <v>2033</v>
      </c>
      <c r="N21" s="900" t="s">
        <v>2034</v>
      </c>
      <c r="O21" s="900" t="s">
        <v>2035</v>
      </c>
      <c r="P21" s="901" t="s">
        <v>2036</v>
      </c>
      <c r="Q21" s="61"/>
    </row>
    <row r="22" spans="1:17" ht="19.5" customHeight="1" x14ac:dyDescent="0.2">
      <c r="A22" s="61"/>
      <c r="B22" s="715"/>
      <c r="C22" s="713">
        <v>68.3333333333333</v>
      </c>
      <c r="D22" s="517">
        <v>29.3333333333333</v>
      </c>
      <c r="E22" s="517">
        <v>100.333333333333</v>
      </c>
      <c r="F22" s="902">
        <v>2.3333333333333299</v>
      </c>
      <c r="G22" s="312"/>
      <c r="H22" s="713">
        <v>192.333333333333</v>
      </c>
      <c r="I22" s="517">
        <v>363.33333333333297</v>
      </c>
      <c r="J22" s="517">
        <v>546.33333333333303</v>
      </c>
      <c r="K22" s="902">
        <v>1039.3333333333301</v>
      </c>
      <c r="L22" s="312"/>
      <c r="M22" s="713">
        <v>149.333333333333</v>
      </c>
      <c r="N22" s="517">
        <v>241.333333333333</v>
      </c>
      <c r="O22" s="517">
        <v>315.33333333333297</v>
      </c>
      <c r="P22" s="902">
        <v>746.33333333333303</v>
      </c>
      <c r="Q22" s="61"/>
    </row>
    <row r="23" spans="1:17" ht="19.5" customHeight="1" x14ac:dyDescent="0.2">
      <c r="A23" s="61"/>
      <c r="B23" s="715"/>
      <c r="C23" s="713">
        <v>66.3333333333333</v>
      </c>
      <c r="D23" s="517">
        <v>34.3333333333333</v>
      </c>
      <c r="E23" s="517">
        <v>95.3333333333333</v>
      </c>
      <c r="F23" s="902">
        <v>3.3333333333333299</v>
      </c>
      <c r="G23" s="312"/>
      <c r="H23" s="713">
        <v>182.333333333333</v>
      </c>
      <c r="I23" s="517">
        <v>356.33333333333297</v>
      </c>
      <c r="J23" s="517">
        <v>522.33333333333303</v>
      </c>
      <c r="K23" s="902">
        <v>1050.3333333333301</v>
      </c>
      <c r="L23" s="312"/>
      <c r="M23" s="713">
        <v>142.333333333333</v>
      </c>
      <c r="N23" s="517">
        <v>236.333333333333</v>
      </c>
      <c r="O23" s="517">
        <v>312.33333333333297</v>
      </c>
      <c r="P23" s="902">
        <v>744.33333333333303</v>
      </c>
      <c r="Q23" s="61"/>
    </row>
    <row r="24" spans="1:17" ht="19.5" customHeight="1" x14ac:dyDescent="0.2">
      <c r="A24" s="61"/>
      <c r="B24" s="715"/>
      <c r="C24" s="713">
        <v>66.3333333333333</v>
      </c>
      <c r="D24" s="517">
        <v>30.3333333333333</v>
      </c>
      <c r="E24" s="517">
        <v>90.3333333333333</v>
      </c>
      <c r="F24" s="902">
        <v>2.3333333333333299</v>
      </c>
      <c r="G24" s="312"/>
      <c r="H24" s="713">
        <v>180.333333333333</v>
      </c>
      <c r="I24" s="517">
        <v>351.33333333333297</v>
      </c>
      <c r="J24" s="517">
        <v>496.33333333333297</v>
      </c>
      <c r="K24" s="902">
        <v>1024.3333333333301</v>
      </c>
      <c r="L24" s="312"/>
      <c r="M24" s="713">
        <v>144.333333333333</v>
      </c>
      <c r="N24" s="517">
        <v>235.333333333333</v>
      </c>
      <c r="O24" s="517">
        <v>307.33333333333297</v>
      </c>
      <c r="P24" s="902">
        <v>748.33333333333303</v>
      </c>
      <c r="Q24" s="61"/>
    </row>
    <row r="25" spans="1:17" ht="19.5" customHeight="1" x14ac:dyDescent="0.2">
      <c r="A25" s="61"/>
      <c r="B25" s="903" t="s">
        <v>5</v>
      </c>
      <c r="C25" s="904">
        <v>67</v>
      </c>
      <c r="D25" s="905">
        <v>31.3333333333333</v>
      </c>
      <c r="E25" s="905">
        <v>95.3333333333333</v>
      </c>
      <c r="F25" s="906">
        <v>2.6666666666666701</v>
      </c>
      <c r="G25" s="312"/>
      <c r="H25" s="907"/>
      <c r="I25" s="524"/>
      <c r="J25" s="524"/>
      <c r="K25" s="524"/>
      <c r="L25" s="312"/>
      <c r="M25" s="524"/>
      <c r="N25" s="524"/>
      <c r="O25" s="524"/>
      <c r="P25" s="524"/>
      <c r="Q25" s="61"/>
    </row>
    <row r="26" spans="1:17" ht="19.5" customHeight="1" x14ac:dyDescent="0.2">
      <c r="A26" s="61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61"/>
    </row>
    <row r="27" spans="1:17" ht="19.5" customHeight="1" x14ac:dyDescent="0.2">
      <c r="A27" s="61"/>
      <c r="B27" s="312"/>
      <c r="C27" s="312"/>
      <c r="D27" s="312"/>
      <c r="E27" s="312"/>
      <c r="F27" s="312"/>
      <c r="G27" s="312"/>
      <c r="H27" s="1231" t="s">
        <v>2037</v>
      </c>
      <c r="I27" s="1231"/>
      <c r="J27" s="1231"/>
      <c r="K27" s="312"/>
      <c r="L27" s="312"/>
      <c r="M27" s="312"/>
      <c r="N27" s="312"/>
      <c r="O27" s="312"/>
      <c r="P27" s="312"/>
      <c r="Q27" s="61"/>
    </row>
    <row r="28" spans="1:17" ht="19.5" customHeight="1" x14ac:dyDescent="0.2">
      <c r="A28" s="61"/>
      <c r="B28" s="312"/>
      <c r="C28" s="312"/>
      <c r="D28" s="312"/>
      <c r="E28" s="312"/>
      <c r="F28" s="312"/>
      <c r="G28" s="312"/>
      <c r="H28" s="908">
        <v>125.333333333333</v>
      </c>
      <c r="I28" s="548">
        <v>332</v>
      </c>
      <c r="J28" s="548">
        <v>451</v>
      </c>
      <c r="K28" s="909">
        <v>1036.6666666666699</v>
      </c>
      <c r="L28" s="312"/>
      <c r="M28" s="908">
        <v>82.3333333333333</v>
      </c>
      <c r="N28" s="548">
        <v>210</v>
      </c>
      <c r="O28" s="548">
        <v>220</v>
      </c>
      <c r="P28" s="909">
        <v>743.66666666666697</v>
      </c>
      <c r="Q28" s="61"/>
    </row>
    <row r="29" spans="1:17" ht="19.5" customHeight="1" x14ac:dyDescent="0.2">
      <c r="A29" s="61"/>
      <c r="B29" s="312"/>
      <c r="C29" s="312"/>
      <c r="D29" s="312"/>
      <c r="E29" s="312"/>
      <c r="F29" s="312"/>
      <c r="G29" s="312"/>
      <c r="H29" s="713">
        <v>115.333333333333</v>
      </c>
      <c r="I29" s="517">
        <v>325</v>
      </c>
      <c r="J29" s="517">
        <v>427</v>
      </c>
      <c r="K29" s="902">
        <v>1047.6666666666699</v>
      </c>
      <c r="L29" s="312"/>
      <c r="M29" s="713">
        <v>75.3333333333333</v>
      </c>
      <c r="N29" s="517">
        <v>205</v>
      </c>
      <c r="O29" s="517">
        <v>217</v>
      </c>
      <c r="P29" s="902">
        <v>741.66666666666697</v>
      </c>
      <c r="Q29" s="61"/>
    </row>
    <row r="30" spans="1:17" ht="19.5" customHeight="1" x14ac:dyDescent="0.2">
      <c r="A30" s="61"/>
      <c r="B30" s="312"/>
      <c r="C30" s="312"/>
      <c r="D30" s="312"/>
      <c r="E30" s="312"/>
      <c r="F30" s="312"/>
      <c r="G30" s="312"/>
      <c r="H30" s="713">
        <v>113.333333333333</v>
      </c>
      <c r="I30" s="517">
        <v>320</v>
      </c>
      <c r="J30" s="517">
        <v>401</v>
      </c>
      <c r="K30" s="902">
        <v>1021.66666666667</v>
      </c>
      <c r="L30" s="312"/>
      <c r="M30" s="713">
        <v>77.3333333333333</v>
      </c>
      <c r="N30" s="517">
        <v>204</v>
      </c>
      <c r="O30" s="517">
        <v>212</v>
      </c>
      <c r="P30" s="902">
        <v>745.66666666666697</v>
      </c>
      <c r="Q30" s="61"/>
    </row>
    <row r="31" spans="1:17" ht="19.5" customHeight="1" x14ac:dyDescent="0.2">
      <c r="A31" s="61"/>
      <c r="B31" s="312"/>
      <c r="C31" s="312"/>
      <c r="D31" s="312"/>
      <c r="E31" s="312"/>
      <c r="F31" s="312"/>
      <c r="G31" s="315" t="s">
        <v>5</v>
      </c>
      <c r="H31" s="904">
        <v>118</v>
      </c>
      <c r="I31" s="905">
        <v>325.66666666666703</v>
      </c>
      <c r="J31" s="905">
        <v>426.33333333333297</v>
      </c>
      <c r="K31" s="906">
        <v>1035.3333333333301</v>
      </c>
      <c r="L31" s="312"/>
      <c r="M31" s="910">
        <v>78.3333333333333</v>
      </c>
      <c r="N31" s="544">
        <v>206.333333333333</v>
      </c>
      <c r="O31" s="544">
        <v>216.333333333333</v>
      </c>
      <c r="P31" s="911">
        <v>743.66666666666697</v>
      </c>
      <c r="Q31" s="61"/>
    </row>
    <row r="32" spans="1:17" ht="19.5" customHeight="1" x14ac:dyDescent="0.2">
      <c r="A32" s="61"/>
      <c r="B32" s="312"/>
      <c r="C32" s="312"/>
      <c r="D32" s="312"/>
      <c r="E32" s="312"/>
      <c r="F32" s="312"/>
      <c r="G32" s="312"/>
      <c r="H32" s="912"/>
      <c r="I32" s="523"/>
      <c r="J32" s="523"/>
      <c r="K32" s="913"/>
      <c r="L32" s="312"/>
      <c r="M32" s="912"/>
      <c r="N32" s="523"/>
      <c r="O32" s="523"/>
      <c r="P32" s="913"/>
      <c r="Q32" s="61"/>
    </row>
    <row r="33" spans="1:17" ht="19.5" customHeight="1" x14ac:dyDescent="0.2">
      <c r="A33" s="61"/>
      <c r="B33" s="312"/>
      <c r="C33" s="312"/>
      <c r="D33" s="312"/>
      <c r="E33" s="312"/>
      <c r="F33" s="312"/>
      <c r="G33" s="291" t="s">
        <v>2038</v>
      </c>
      <c r="H33" s="713">
        <v>1905.3333333333301</v>
      </c>
      <c r="I33" s="514"/>
      <c r="J33" s="514"/>
      <c r="K33" s="914"/>
      <c r="L33" s="312"/>
      <c r="M33" s="713">
        <v>1244.6666666666699</v>
      </c>
      <c r="N33" s="514"/>
      <c r="O33" s="514"/>
      <c r="P33" s="914"/>
      <c r="Q33" s="61"/>
    </row>
    <row r="34" spans="1:17" ht="19.5" customHeight="1" x14ac:dyDescent="0.2">
      <c r="A34" s="61"/>
      <c r="B34" s="312"/>
      <c r="C34" s="312"/>
      <c r="D34" s="312"/>
      <c r="E34" s="312"/>
      <c r="F34" s="312"/>
      <c r="G34" s="312"/>
      <c r="H34" s="915"/>
      <c r="I34" s="514"/>
      <c r="J34" s="514"/>
      <c r="K34" s="914"/>
      <c r="L34" s="312"/>
      <c r="M34" s="915"/>
      <c r="N34" s="514"/>
      <c r="O34" s="514"/>
      <c r="P34" s="914"/>
      <c r="Q34" s="61"/>
    </row>
    <row r="35" spans="1:17" ht="19.5" customHeight="1" x14ac:dyDescent="0.2">
      <c r="A35" s="61"/>
      <c r="B35" s="312"/>
      <c r="C35" s="312"/>
      <c r="D35" s="312"/>
      <c r="E35" s="312"/>
      <c r="F35" s="312"/>
      <c r="G35" s="291" t="s">
        <v>1563</v>
      </c>
      <c r="H35" s="713">
        <v>6.19314205738279</v>
      </c>
      <c r="I35" s="517">
        <v>17.092372288313499</v>
      </c>
      <c r="J35" s="517">
        <v>22.3757872638209</v>
      </c>
      <c r="K35" s="902">
        <v>54.338698390482897</v>
      </c>
      <c r="L35" s="312"/>
      <c r="M35" s="713">
        <v>6.2935190144617099</v>
      </c>
      <c r="N35" s="517">
        <v>16.577396893411901</v>
      </c>
      <c r="O35" s="517">
        <v>17.380824852704901</v>
      </c>
      <c r="P35" s="902">
        <v>59.7482592394215</v>
      </c>
      <c r="Q35" s="61"/>
    </row>
    <row r="36" spans="1:17" ht="19.5" customHeight="1" x14ac:dyDescent="0.2">
      <c r="A36" s="61"/>
      <c r="B36" s="312"/>
      <c r="C36" s="312"/>
      <c r="D36" s="312"/>
      <c r="E36" s="312"/>
      <c r="F36" s="312"/>
      <c r="G36" s="312"/>
      <c r="H36" s="915"/>
      <c r="I36" s="514"/>
      <c r="J36" s="514"/>
      <c r="K36" s="914"/>
      <c r="L36" s="312"/>
      <c r="M36" s="915"/>
      <c r="N36" s="514"/>
      <c r="O36" s="514"/>
      <c r="P36" s="914"/>
      <c r="Q36" s="61"/>
    </row>
    <row r="37" spans="1:17" ht="19.5" customHeight="1" x14ac:dyDescent="0.2">
      <c r="A37" s="61"/>
      <c r="B37" s="312"/>
      <c r="C37" s="312"/>
      <c r="D37" s="312"/>
      <c r="E37" s="312"/>
      <c r="F37" s="312"/>
      <c r="G37" s="312"/>
      <c r="H37" s="915"/>
      <c r="I37" s="514"/>
      <c r="J37" s="514"/>
      <c r="K37" s="914"/>
      <c r="L37" s="312"/>
      <c r="M37" s="915"/>
      <c r="N37" s="514"/>
      <c r="O37" s="514"/>
      <c r="P37" s="914"/>
      <c r="Q37" s="61"/>
    </row>
    <row r="38" spans="1:17" ht="19.5" customHeight="1" x14ac:dyDescent="0.2">
      <c r="A38" s="61"/>
      <c r="B38" s="312"/>
      <c r="C38" s="312"/>
      <c r="D38" s="312"/>
      <c r="E38" s="312"/>
      <c r="F38" s="312"/>
      <c r="G38" s="315" t="s">
        <v>2039</v>
      </c>
      <c r="H38" s="713">
        <v>21.95</v>
      </c>
      <c r="I38" s="517">
        <v>21.4</v>
      </c>
      <c r="J38" s="517">
        <v>9.2249999999999996</v>
      </c>
      <c r="K38" s="902">
        <v>15.35</v>
      </c>
      <c r="L38" s="312"/>
      <c r="M38" s="713">
        <v>20.975000000000001</v>
      </c>
      <c r="N38" s="517">
        <v>20.274999999999999</v>
      </c>
      <c r="O38" s="517">
        <v>8.8000000000000007</v>
      </c>
      <c r="P38" s="902">
        <v>22.85</v>
      </c>
      <c r="Q38" s="61"/>
    </row>
    <row r="39" spans="1:17" ht="19.5" customHeight="1" x14ac:dyDescent="0.2">
      <c r="A39" s="61"/>
      <c r="B39" s="312"/>
      <c r="C39" s="312"/>
      <c r="D39" s="312"/>
      <c r="E39" s="312"/>
      <c r="F39" s="312"/>
      <c r="G39" s="315" t="s">
        <v>2040</v>
      </c>
      <c r="H39" s="713">
        <v>45.558086560364501</v>
      </c>
      <c r="I39" s="517">
        <v>23.364485981308398</v>
      </c>
      <c r="J39" s="517">
        <v>108.40108401083999</v>
      </c>
      <c r="K39" s="902">
        <v>6.5146579804560298</v>
      </c>
      <c r="L39" s="312"/>
      <c r="M39" s="713">
        <v>47.6758045292014</v>
      </c>
      <c r="N39" s="517">
        <v>24.660912453760801</v>
      </c>
      <c r="O39" s="517">
        <v>113.636363636364</v>
      </c>
      <c r="P39" s="902">
        <v>4.3763676148796504</v>
      </c>
      <c r="Q39" s="61"/>
    </row>
    <row r="40" spans="1:17" ht="19.5" customHeight="1" x14ac:dyDescent="0.2">
      <c r="A40" s="61"/>
      <c r="B40" s="312"/>
      <c r="C40" s="312"/>
      <c r="D40" s="312"/>
      <c r="E40" s="312"/>
      <c r="F40" s="312"/>
      <c r="G40" s="312"/>
      <c r="H40" s="915"/>
      <c r="I40" s="514"/>
      <c r="J40" s="514"/>
      <c r="K40" s="914"/>
      <c r="L40" s="312"/>
      <c r="M40" s="915"/>
      <c r="N40" s="514"/>
      <c r="O40" s="514"/>
      <c r="P40" s="914"/>
      <c r="Q40" s="61"/>
    </row>
    <row r="41" spans="1:17" ht="19.5" customHeight="1" x14ac:dyDescent="0.2">
      <c r="A41" s="61"/>
      <c r="B41" s="312"/>
      <c r="C41" s="312"/>
      <c r="D41" s="312"/>
      <c r="E41" s="312"/>
      <c r="F41" s="312"/>
      <c r="G41" s="312"/>
      <c r="H41" s="713">
        <v>5375.85421412301</v>
      </c>
      <c r="I41" s="517">
        <v>7609.0342679127698</v>
      </c>
      <c r="J41" s="517">
        <v>46214.995483288199</v>
      </c>
      <c r="K41" s="902">
        <v>6744.8425624321399</v>
      </c>
      <c r="L41" s="312"/>
      <c r="M41" s="713">
        <v>3734.6046881207799</v>
      </c>
      <c r="N41" s="517">
        <v>5088.3682696259802</v>
      </c>
      <c r="O41" s="517">
        <v>24583.333333333299</v>
      </c>
      <c r="P41" s="902">
        <v>3254.5587162655002</v>
      </c>
      <c r="Q41" s="61"/>
    </row>
    <row r="42" spans="1:17" ht="19.5" customHeight="1" x14ac:dyDescent="0.2">
      <c r="A42" s="61"/>
      <c r="B42" s="312"/>
      <c r="C42" s="312"/>
      <c r="D42" s="312"/>
      <c r="E42" s="312"/>
      <c r="F42" s="312"/>
      <c r="G42" s="312"/>
      <c r="H42" s="915"/>
      <c r="I42" s="514"/>
      <c r="J42" s="514"/>
      <c r="K42" s="914"/>
      <c r="L42" s="312"/>
      <c r="M42" s="915"/>
      <c r="N42" s="514"/>
      <c r="O42" s="514"/>
      <c r="P42" s="914"/>
      <c r="Q42" s="61"/>
    </row>
    <row r="43" spans="1:17" ht="19.5" customHeight="1" x14ac:dyDescent="0.2">
      <c r="A43" s="61"/>
      <c r="B43" s="312"/>
      <c r="C43" s="312"/>
      <c r="D43" s="312"/>
      <c r="E43" s="312"/>
      <c r="F43" s="312"/>
      <c r="G43" s="291" t="s">
        <v>2038</v>
      </c>
      <c r="H43" s="713">
        <v>65944.726527756095</v>
      </c>
      <c r="I43" s="514"/>
      <c r="J43" s="514"/>
      <c r="K43" s="914"/>
      <c r="L43" s="312"/>
      <c r="M43" s="713">
        <v>36660.865007345601</v>
      </c>
      <c r="N43" s="514"/>
      <c r="O43" s="514"/>
      <c r="P43" s="914"/>
      <c r="Q43" s="61"/>
    </row>
    <row r="44" spans="1:17" ht="19.5" customHeight="1" x14ac:dyDescent="0.2">
      <c r="A44" s="61"/>
      <c r="B44" s="312"/>
      <c r="C44" s="312"/>
      <c r="D44" s="312"/>
      <c r="E44" s="312"/>
      <c r="F44" s="312"/>
      <c r="G44" s="312"/>
      <c r="H44" s="915"/>
      <c r="I44" s="514"/>
      <c r="J44" s="514"/>
      <c r="K44" s="914"/>
      <c r="L44" s="312"/>
      <c r="M44" s="915"/>
      <c r="N44" s="514"/>
      <c r="O44" s="514"/>
      <c r="P44" s="914"/>
      <c r="Q44" s="61"/>
    </row>
    <row r="45" spans="1:17" ht="19.5" customHeight="1" x14ac:dyDescent="0.2">
      <c r="A45" s="61"/>
      <c r="B45" s="312"/>
      <c r="C45" s="312"/>
      <c r="D45" s="312"/>
      <c r="E45" s="312"/>
      <c r="F45" s="312"/>
      <c r="G45" s="315" t="s">
        <v>1563</v>
      </c>
      <c r="H45" s="904">
        <v>8.1520608199964499</v>
      </c>
      <c r="I45" s="905">
        <v>11.5385030290635</v>
      </c>
      <c r="J45" s="905">
        <v>70.081411989533905</v>
      </c>
      <c r="K45" s="906">
        <v>10.2280241614062</v>
      </c>
      <c r="L45" s="312"/>
      <c r="M45" s="904">
        <v>10.186897356002101</v>
      </c>
      <c r="N45" s="905">
        <v>13.879564130869401</v>
      </c>
      <c r="O45" s="905">
        <v>67.056064630247207</v>
      </c>
      <c r="P45" s="906">
        <v>8.87747388288137</v>
      </c>
      <c r="Q45" s="61"/>
    </row>
    <row r="46" spans="1:17" ht="19.5" customHeight="1" x14ac:dyDescent="0.2">
      <c r="A46" s="61"/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61"/>
    </row>
    <row r="47" spans="1:17" ht="19.5" customHeight="1" x14ac:dyDescent="0.2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</row>
    <row r="48" spans="1:17" ht="19.5" customHeight="1" x14ac:dyDescent="0.2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</row>
    <row r="49" spans="1:17" ht="19.5" customHeight="1" x14ac:dyDescent="0.2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</row>
    <row r="50" spans="1:17" ht="19.5" customHeight="1" x14ac:dyDescent="0.2"/>
    <row r="51" spans="1:17" ht="19.5" customHeight="1" x14ac:dyDescent="0.2"/>
    <row r="52" spans="1:17" ht="19.5" customHeight="1" x14ac:dyDescent="0.2"/>
    <row r="53" spans="1:17" ht="19.5" customHeight="1" x14ac:dyDescent="0.2"/>
    <row r="54" spans="1:17" ht="19.5" customHeight="1" x14ac:dyDescent="0.2"/>
    <row r="55" spans="1:17" ht="19.5" customHeight="1" x14ac:dyDescent="0.2"/>
    <row r="56" spans="1:17" ht="19.5" customHeight="1" x14ac:dyDescent="0.2"/>
    <row r="57" spans="1:17" ht="19.5" customHeight="1" x14ac:dyDescent="0.2"/>
    <row r="58" spans="1:17" ht="19.5" customHeight="1" x14ac:dyDescent="0.2"/>
  </sheetData>
  <mergeCells count="7">
    <mergeCell ref="M20:O20"/>
    <mergeCell ref="H27:J27"/>
    <mergeCell ref="A1:F1"/>
    <mergeCell ref="A3:D3"/>
    <mergeCell ref="A4:B4"/>
    <mergeCell ref="B6:D6"/>
    <mergeCell ref="C20:E20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9A2D-7E9F-A248-8B5B-6B65E8B6EC07}">
  <dimension ref="A2:V137"/>
  <sheetViews>
    <sheetView topLeftCell="A107" workbookViewId="0">
      <selection activeCell="D142" sqref="D142"/>
    </sheetView>
  </sheetViews>
  <sheetFormatPr baseColWidth="10" defaultRowHeight="15" x14ac:dyDescent="0.2"/>
  <cols>
    <col min="4" max="4" width="32.83203125" customWidth="1"/>
    <col min="6" max="6" width="18.5" customWidth="1"/>
    <col min="7" max="7" width="23.1640625" customWidth="1"/>
    <col min="11" max="11" width="15.33203125" customWidth="1"/>
    <col min="12" max="12" width="16.33203125" customWidth="1"/>
    <col min="13" max="13" width="18" customWidth="1"/>
    <col min="14" max="14" width="12.6640625" customWidth="1"/>
    <col min="16" max="16" width="13" customWidth="1"/>
    <col min="19" max="19" width="14.83203125" customWidth="1"/>
    <col min="20" max="20" width="14.33203125" customWidth="1"/>
    <col min="21" max="21" width="15.6640625" customWidth="1"/>
  </cols>
  <sheetData>
    <row r="2" spans="1:22" ht="16" x14ac:dyDescent="0.2">
      <c r="A2" s="1083" t="s">
        <v>1488</v>
      </c>
      <c r="B2" s="1084" t="s">
        <v>1489</v>
      </c>
      <c r="C2" s="1084" t="s">
        <v>1490</v>
      </c>
      <c r="D2" s="1084" t="s">
        <v>1491</v>
      </c>
      <c r="E2" s="1084"/>
      <c r="F2" s="1084" t="s">
        <v>1493</v>
      </c>
      <c r="G2" s="1084" t="s">
        <v>2267</v>
      </c>
      <c r="H2" s="1084" t="s">
        <v>1495</v>
      </c>
      <c r="I2" s="1084" t="s">
        <v>1496</v>
      </c>
      <c r="J2" s="1084" t="s">
        <v>1497</v>
      </c>
      <c r="K2" s="1084" t="s">
        <v>1498</v>
      </c>
      <c r="L2" s="1084" t="s">
        <v>1499</v>
      </c>
      <c r="M2" s="1084" t="s">
        <v>1500</v>
      </c>
      <c r="N2" s="1084" t="s">
        <v>1501</v>
      </c>
      <c r="O2" s="1084" t="s">
        <v>1502</v>
      </c>
      <c r="P2" s="1084" t="s">
        <v>1503</v>
      </c>
      <c r="Q2" s="1084" t="s">
        <v>1504</v>
      </c>
      <c r="R2" s="1084" t="s">
        <v>2268</v>
      </c>
      <c r="S2" s="1084" t="s">
        <v>2269</v>
      </c>
      <c r="T2" s="1084" t="s">
        <v>1507</v>
      </c>
      <c r="U2" s="1084" t="s">
        <v>1508</v>
      </c>
      <c r="V2" s="1084" t="s">
        <v>1509</v>
      </c>
    </row>
    <row r="3" spans="1:22" ht="16" x14ac:dyDescent="0.2">
      <c r="A3" s="1083"/>
      <c r="B3" s="1084"/>
      <c r="C3" s="1084"/>
      <c r="D3" s="1084"/>
      <c r="E3" s="1084"/>
      <c r="F3" s="1084"/>
      <c r="G3" s="1084"/>
      <c r="H3" s="1084"/>
      <c r="I3" s="1084"/>
      <c r="J3" s="1084"/>
      <c r="K3" s="1084"/>
      <c r="L3" s="1084"/>
      <c r="M3" s="1084"/>
      <c r="N3" s="1084"/>
      <c r="O3" s="1084"/>
      <c r="P3" s="1084"/>
      <c r="Q3" s="1084"/>
      <c r="R3" s="1084"/>
      <c r="S3" s="1084"/>
      <c r="T3" s="1084"/>
      <c r="U3" s="1084"/>
      <c r="V3" s="1084"/>
    </row>
    <row r="5" spans="1:22" x14ac:dyDescent="0.2">
      <c r="A5" s="1059" t="s">
        <v>1576</v>
      </c>
    </row>
    <row r="6" spans="1:22" x14ac:dyDescent="0.2">
      <c r="A6">
        <v>1</v>
      </c>
      <c r="B6">
        <v>17467</v>
      </c>
      <c r="F6">
        <v>17467</v>
      </c>
      <c r="H6">
        <v>0</v>
      </c>
      <c r="I6">
        <v>0</v>
      </c>
      <c r="J6">
        <v>0</v>
      </c>
      <c r="K6">
        <v>7.2</v>
      </c>
      <c r="N6">
        <v>0</v>
      </c>
      <c r="O6">
        <v>0</v>
      </c>
      <c r="P6">
        <v>0</v>
      </c>
      <c r="R6">
        <v>0</v>
      </c>
      <c r="S6">
        <v>0</v>
      </c>
      <c r="T6">
        <v>0</v>
      </c>
      <c r="U6">
        <v>0</v>
      </c>
      <c r="V6" s="1085">
        <v>0</v>
      </c>
    </row>
    <row r="7" spans="1:22" x14ac:dyDescent="0.2">
      <c r="A7">
        <v>2</v>
      </c>
      <c r="B7">
        <v>19644</v>
      </c>
      <c r="F7">
        <v>19644</v>
      </c>
      <c r="H7">
        <v>0</v>
      </c>
      <c r="I7">
        <v>0</v>
      </c>
      <c r="J7">
        <v>0</v>
      </c>
      <c r="K7">
        <v>19.600000000000001</v>
      </c>
      <c r="N7">
        <v>0</v>
      </c>
      <c r="O7">
        <v>0</v>
      </c>
      <c r="P7">
        <v>0</v>
      </c>
      <c r="R7">
        <v>0</v>
      </c>
      <c r="S7">
        <v>0</v>
      </c>
      <c r="T7">
        <v>0</v>
      </c>
      <c r="U7">
        <v>0</v>
      </c>
    </row>
    <row r="8" spans="1:22" x14ac:dyDescent="0.2">
      <c r="A8">
        <v>3</v>
      </c>
      <c r="B8">
        <v>15285</v>
      </c>
      <c r="F8">
        <v>15285</v>
      </c>
      <c r="H8">
        <v>0</v>
      </c>
      <c r="I8">
        <v>0</v>
      </c>
      <c r="J8">
        <v>0</v>
      </c>
      <c r="K8">
        <v>22.7</v>
      </c>
      <c r="N8">
        <v>0</v>
      </c>
      <c r="O8">
        <v>0</v>
      </c>
      <c r="P8">
        <v>0</v>
      </c>
      <c r="R8">
        <v>0</v>
      </c>
      <c r="S8">
        <v>0</v>
      </c>
      <c r="T8">
        <v>0</v>
      </c>
      <c r="U8">
        <v>0</v>
      </c>
    </row>
    <row r="9" spans="1:22" x14ac:dyDescent="0.2">
      <c r="A9">
        <v>4</v>
      </c>
      <c r="B9">
        <v>17527</v>
      </c>
      <c r="F9">
        <v>17527</v>
      </c>
      <c r="H9">
        <v>0</v>
      </c>
      <c r="I9">
        <v>0</v>
      </c>
      <c r="J9">
        <v>0</v>
      </c>
      <c r="K9">
        <v>40.299999999999997</v>
      </c>
      <c r="N9">
        <v>0</v>
      </c>
      <c r="O9">
        <v>0</v>
      </c>
      <c r="P9">
        <v>0</v>
      </c>
      <c r="R9">
        <v>0</v>
      </c>
      <c r="S9">
        <v>0</v>
      </c>
      <c r="T9">
        <v>0</v>
      </c>
      <c r="U9">
        <v>0</v>
      </c>
    </row>
    <row r="10" spans="1:22" x14ac:dyDescent="0.2">
      <c r="A10">
        <v>5</v>
      </c>
      <c r="B10">
        <v>13583</v>
      </c>
      <c r="F10">
        <v>13583</v>
      </c>
      <c r="H10">
        <v>0</v>
      </c>
      <c r="I10">
        <v>0</v>
      </c>
      <c r="J10">
        <v>0</v>
      </c>
      <c r="K10">
        <v>19.5</v>
      </c>
      <c r="N10">
        <v>0</v>
      </c>
      <c r="O10">
        <v>0</v>
      </c>
      <c r="P10">
        <v>0</v>
      </c>
      <c r="R10">
        <v>0</v>
      </c>
      <c r="S10">
        <v>0</v>
      </c>
      <c r="T10">
        <v>0</v>
      </c>
      <c r="U10">
        <v>0</v>
      </c>
    </row>
    <row r="11" spans="1:22" x14ac:dyDescent="0.2">
      <c r="K11" s="1059">
        <v>109.3</v>
      </c>
      <c r="M11" s="1059"/>
    </row>
    <row r="14" spans="1:22" x14ac:dyDescent="0.2">
      <c r="A14">
        <v>1</v>
      </c>
      <c r="B14">
        <v>10750</v>
      </c>
      <c r="F14">
        <v>10750</v>
      </c>
      <c r="H14">
        <v>0</v>
      </c>
      <c r="I14">
        <v>0</v>
      </c>
      <c r="J14">
        <v>0</v>
      </c>
      <c r="K14">
        <v>4.8</v>
      </c>
      <c r="N14">
        <v>0</v>
      </c>
      <c r="O14">
        <v>0</v>
      </c>
      <c r="P14">
        <v>0</v>
      </c>
      <c r="R14">
        <v>0</v>
      </c>
      <c r="S14">
        <v>0</v>
      </c>
      <c r="T14">
        <v>0</v>
      </c>
      <c r="U14">
        <v>0</v>
      </c>
      <c r="V14" s="1085">
        <v>0</v>
      </c>
    </row>
    <row r="15" spans="1:22" x14ac:dyDescent="0.2">
      <c r="A15">
        <v>2</v>
      </c>
      <c r="B15">
        <v>17940</v>
      </c>
      <c r="F15">
        <v>17940</v>
      </c>
      <c r="H15">
        <v>0</v>
      </c>
      <c r="I15">
        <v>0</v>
      </c>
      <c r="J15">
        <v>0</v>
      </c>
      <c r="K15">
        <v>13.5</v>
      </c>
      <c r="N15">
        <v>0</v>
      </c>
      <c r="O15">
        <v>0</v>
      </c>
      <c r="P15">
        <v>0</v>
      </c>
      <c r="R15">
        <v>0</v>
      </c>
      <c r="S15">
        <v>0</v>
      </c>
      <c r="T15">
        <v>0</v>
      </c>
      <c r="U15">
        <v>0</v>
      </c>
    </row>
    <row r="16" spans="1:22" x14ac:dyDescent="0.2">
      <c r="A16">
        <v>3</v>
      </c>
      <c r="B16">
        <v>20248</v>
      </c>
      <c r="F16">
        <v>20248</v>
      </c>
      <c r="H16">
        <v>0</v>
      </c>
      <c r="I16">
        <v>0</v>
      </c>
      <c r="J16">
        <v>0</v>
      </c>
      <c r="K16">
        <v>18.599999999999998</v>
      </c>
      <c r="N16">
        <v>0</v>
      </c>
      <c r="O16">
        <v>0</v>
      </c>
      <c r="P16">
        <v>0</v>
      </c>
      <c r="R16">
        <v>0</v>
      </c>
      <c r="S16">
        <v>0</v>
      </c>
      <c r="T16">
        <v>0</v>
      </c>
      <c r="U16">
        <v>0</v>
      </c>
    </row>
    <row r="17" spans="1:22" x14ac:dyDescent="0.2">
      <c r="A17">
        <v>4</v>
      </c>
      <c r="B17">
        <v>13408</v>
      </c>
      <c r="F17">
        <v>13408</v>
      </c>
      <c r="H17">
        <v>0</v>
      </c>
      <c r="I17">
        <v>0</v>
      </c>
      <c r="J17">
        <v>0</v>
      </c>
      <c r="K17">
        <v>17.800000000000004</v>
      </c>
      <c r="N17">
        <v>0</v>
      </c>
      <c r="O17">
        <v>0</v>
      </c>
      <c r="P17">
        <v>0</v>
      </c>
      <c r="R17">
        <v>0</v>
      </c>
      <c r="S17">
        <v>0</v>
      </c>
      <c r="T17">
        <v>0</v>
      </c>
      <c r="U17">
        <v>0</v>
      </c>
    </row>
    <row r="18" spans="1:22" x14ac:dyDescent="0.2">
      <c r="A18">
        <v>5</v>
      </c>
      <c r="B18">
        <v>14417</v>
      </c>
      <c r="F18">
        <v>14417</v>
      </c>
      <c r="H18">
        <v>0</v>
      </c>
      <c r="I18">
        <v>0</v>
      </c>
      <c r="J18">
        <v>0</v>
      </c>
      <c r="K18">
        <v>28.5</v>
      </c>
      <c r="N18">
        <v>0</v>
      </c>
      <c r="O18">
        <v>0</v>
      </c>
      <c r="P18">
        <v>0</v>
      </c>
      <c r="R18">
        <v>0</v>
      </c>
      <c r="S18">
        <v>0</v>
      </c>
      <c r="T18">
        <v>0</v>
      </c>
      <c r="U18">
        <v>0</v>
      </c>
    </row>
    <row r="19" spans="1:22" x14ac:dyDescent="0.2">
      <c r="K19" s="1059">
        <v>83.2</v>
      </c>
    </row>
    <row r="20" spans="1:22" x14ac:dyDescent="0.2">
      <c r="M20" s="1059"/>
    </row>
    <row r="23" spans="1:22" x14ac:dyDescent="0.2">
      <c r="A23">
        <v>1</v>
      </c>
      <c r="B23">
        <v>10045</v>
      </c>
      <c r="F23">
        <v>10045</v>
      </c>
      <c r="H23">
        <v>0</v>
      </c>
      <c r="I23">
        <v>0</v>
      </c>
      <c r="J23">
        <v>0</v>
      </c>
      <c r="K23">
        <v>3.2</v>
      </c>
      <c r="N23">
        <v>0</v>
      </c>
      <c r="O23">
        <v>0</v>
      </c>
      <c r="P23">
        <v>0</v>
      </c>
      <c r="R23">
        <v>0</v>
      </c>
      <c r="S23">
        <v>0</v>
      </c>
      <c r="T23">
        <v>0</v>
      </c>
      <c r="U23">
        <v>0</v>
      </c>
      <c r="V23" s="1085">
        <v>0</v>
      </c>
    </row>
    <row r="24" spans="1:22" x14ac:dyDescent="0.2">
      <c r="A24">
        <v>2</v>
      </c>
      <c r="B24">
        <v>11258</v>
      </c>
      <c r="F24">
        <v>11258</v>
      </c>
      <c r="H24">
        <v>0</v>
      </c>
      <c r="I24">
        <v>0</v>
      </c>
      <c r="J24">
        <v>0</v>
      </c>
      <c r="K24">
        <v>15.7</v>
      </c>
      <c r="N24">
        <v>0</v>
      </c>
      <c r="O24">
        <v>0</v>
      </c>
      <c r="P24">
        <v>0</v>
      </c>
      <c r="R24">
        <v>0</v>
      </c>
      <c r="S24">
        <v>0</v>
      </c>
      <c r="T24">
        <v>0</v>
      </c>
      <c r="U24">
        <v>0</v>
      </c>
    </row>
    <row r="25" spans="1:22" x14ac:dyDescent="0.2">
      <c r="A25">
        <v>3</v>
      </c>
      <c r="B25">
        <v>18214</v>
      </c>
      <c r="F25">
        <v>18214</v>
      </c>
      <c r="H25">
        <v>0</v>
      </c>
      <c r="I25">
        <v>0</v>
      </c>
      <c r="J25">
        <v>0</v>
      </c>
      <c r="K25">
        <v>13.5</v>
      </c>
      <c r="N25">
        <v>0</v>
      </c>
      <c r="O25">
        <v>0</v>
      </c>
      <c r="P25">
        <v>0</v>
      </c>
      <c r="R25">
        <v>0</v>
      </c>
      <c r="S25">
        <v>0</v>
      </c>
      <c r="T25">
        <v>0</v>
      </c>
      <c r="U25">
        <v>0</v>
      </c>
    </row>
    <row r="26" spans="1:22" x14ac:dyDescent="0.2">
      <c r="A26">
        <v>4</v>
      </c>
      <c r="B26">
        <v>13430</v>
      </c>
      <c r="F26">
        <v>13430</v>
      </c>
      <c r="H26">
        <v>0</v>
      </c>
      <c r="I26">
        <v>0</v>
      </c>
      <c r="J26">
        <v>0</v>
      </c>
      <c r="K26">
        <v>24.1</v>
      </c>
      <c r="N26">
        <v>0</v>
      </c>
      <c r="O26">
        <v>0</v>
      </c>
      <c r="P26">
        <v>0</v>
      </c>
      <c r="R26">
        <v>0</v>
      </c>
      <c r="S26">
        <v>0</v>
      </c>
      <c r="T26">
        <v>0</v>
      </c>
      <c r="U26">
        <v>0</v>
      </c>
    </row>
    <row r="27" spans="1:22" x14ac:dyDescent="0.2">
      <c r="A27">
        <v>5</v>
      </c>
      <c r="B27">
        <v>12502</v>
      </c>
      <c r="F27">
        <v>12502</v>
      </c>
      <c r="H27">
        <v>0</v>
      </c>
      <c r="I27">
        <v>0</v>
      </c>
      <c r="J27">
        <v>0</v>
      </c>
      <c r="K27">
        <v>13.200000000000003</v>
      </c>
      <c r="N27">
        <v>0</v>
      </c>
      <c r="O27">
        <v>0</v>
      </c>
      <c r="P27">
        <v>0</v>
      </c>
      <c r="R27">
        <v>0</v>
      </c>
      <c r="S27">
        <v>0</v>
      </c>
      <c r="T27">
        <v>0</v>
      </c>
      <c r="U27">
        <v>0</v>
      </c>
    </row>
    <row r="28" spans="1:22" x14ac:dyDescent="0.2">
      <c r="K28" s="1059">
        <v>69.7</v>
      </c>
      <c r="M28" s="1059"/>
    </row>
    <row r="30" spans="1:22" x14ac:dyDescent="0.2">
      <c r="A30" s="1059" t="s">
        <v>1487</v>
      </c>
    </row>
    <row r="31" spans="1:22" x14ac:dyDescent="0.2">
      <c r="A31">
        <v>1</v>
      </c>
      <c r="B31">
        <v>10852</v>
      </c>
      <c r="C31">
        <v>0</v>
      </c>
      <c r="D31">
        <v>423</v>
      </c>
      <c r="F31">
        <v>10852</v>
      </c>
      <c r="G31">
        <v>3.7516629711751661</v>
      </c>
      <c r="H31">
        <v>6435</v>
      </c>
      <c r="I31">
        <v>3192</v>
      </c>
      <c r="J31">
        <v>9627</v>
      </c>
      <c r="K31">
        <v>5.8</v>
      </c>
      <c r="L31">
        <v>0.21759645232815963</v>
      </c>
      <c r="M31">
        <v>5.5824035476718405</v>
      </c>
      <c r="N31">
        <v>29.413932915591602</v>
      </c>
      <c r="O31">
        <v>88.711758201253232</v>
      </c>
      <c r="P31">
        <v>33.156746650046749</v>
      </c>
      <c r="Q31">
        <v>9.6223818953579981E-2</v>
      </c>
      <c r="R31">
        <v>2.8303209555826334</v>
      </c>
      <c r="S31">
        <v>8.536184160211155</v>
      </c>
      <c r="T31">
        <v>44.64421001483926</v>
      </c>
      <c r="U31">
        <v>3.1904687867438177</v>
      </c>
      <c r="V31" s="1085">
        <v>44.660998611127532</v>
      </c>
    </row>
    <row r="32" spans="1:22" x14ac:dyDescent="0.2">
      <c r="A32">
        <v>2</v>
      </c>
      <c r="B32">
        <v>12783</v>
      </c>
      <c r="C32">
        <v>208</v>
      </c>
      <c r="D32">
        <v>1476</v>
      </c>
      <c r="F32">
        <v>12575</v>
      </c>
      <c r="G32">
        <v>10.504590420610633</v>
      </c>
      <c r="H32">
        <v>3088</v>
      </c>
      <c r="I32">
        <v>3145</v>
      </c>
      <c r="J32">
        <v>6233</v>
      </c>
      <c r="K32">
        <v>7.8999999999999995</v>
      </c>
      <c r="L32">
        <v>0.82986264322823999</v>
      </c>
      <c r="M32">
        <v>7.0701373567717596</v>
      </c>
      <c r="N32">
        <v>25.009940357852884</v>
      </c>
      <c r="O32">
        <v>49.566600397614316</v>
      </c>
      <c r="P32">
        <v>50.457243702871814</v>
      </c>
      <c r="Q32">
        <v>0.12186786769986849</v>
      </c>
      <c r="R32">
        <v>3.0479081027124169</v>
      </c>
      <c r="S32">
        <v>6.0405758995887098</v>
      </c>
      <c r="U32">
        <v>6.1491167000816045</v>
      </c>
    </row>
    <row r="33" spans="1:22" x14ac:dyDescent="0.2">
      <c r="A33">
        <v>3</v>
      </c>
      <c r="B33">
        <v>9928</v>
      </c>
      <c r="C33">
        <v>282</v>
      </c>
      <c r="D33">
        <v>1396</v>
      </c>
      <c r="F33">
        <v>9646</v>
      </c>
      <c r="G33">
        <v>12.642637203405179</v>
      </c>
      <c r="H33">
        <v>2852</v>
      </c>
      <c r="I33">
        <v>2201</v>
      </c>
      <c r="J33">
        <v>5053</v>
      </c>
      <c r="K33">
        <v>11.5</v>
      </c>
      <c r="L33">
        <v>1.4539032783915957</v>
      </c>
      <c r="M33">
        <v>10.046096721608404</v>
      </c>
      <c r="N33">
        <v>22.817748289446403</v>
      </c>
      <c r="O33">
        <v>52.384408044785403</v>
      </c>
      <c r="P33">
        <v>43.558282208588956</v>
      </c>
      <c r="Q33">
        <v>0.17316444142297002</v>
      </c>
      <c r="R33">
        <v>3.9512226370719161</v>
      </c>
      <c r="S33">
        <v>9.071116758348202</v>
      </c>
      <c r="U33">
        <v>7.5427456079943997</v>
      </c>
    </row>
    <row r="34" spans="1:22" x14ac:dyDescent="0.2">
      <c r="A34">
        <v>4</v>
      </c>
      <c r="B34">
        <v>10846</v>
      </c>
      <c r="C34">
        <v>96</v>
      </c>
      <c r="D34">
        <v>1729</v>
      </c>
      <c r="F34">
        <v>10750</v>
      </c>
      <c r="G34">
        <v>13.855276865133423</v>
      </c>
      <c r="H34">
        <v>1518</v>
      </c>
      <c r="I34">
        <v>2121</v>
      </c>
      <c r="J34">
        <v>3639</v>
      </c>
      <c r="K34">
        <v>14.400000000000002</v>
      </c>
      <c r="L34">
        <v>1.9951598685792131</v>
      </c>
      <c r="M34">
        <v>12.404840131420789</v>
      </c>
      <c r="N34">
        <v>19.730232558139534</v>
      </c>
      <c r="O34">
        <v>33.851162790697678</v>
      </c>
      <c r="P34">
        <v>58.285243198680945</v>
      </c>
      <c r="Q34">
        <v>0.21382207157914071</v>
      </c>
      <c r="R34">
        <v>4.2187591983196038</v>
      </c>
      <c r="S34">
        <v>7.2381257532697036</v>
      </c>
      <c r="U34">
        <v>12.462671443235982</v>
      </c>
    </row>
    <row r="35" spans="1:22" x14ac:dyDescent="0.2">
      <c r="A35">
        <v>5</v>
      </c>
      <c r="B35">
        <v>11321</v>
      </c>
      <c r="C35">
        <v>124</v>
      </c>
      <c r="D35">
        <v>2174</v>
      </c>
      <c r="F35">
        <v>11197</v>
      </c>
      <c r="G35">
        <v>16.259068132525613</v>
      </c>
      <c r="H35">
        <v>1928</v>
      </c>
      <c r="I35">
        <v>2703</v>
      </c>
      <c r="J35">
        <v>4631</v>
      </c>
      <c r="K35">
        <v>14.399999999999999</v>
      </c>
      <c r="L35">
        <v>2.341305811083688</v>
      </c>
      <c r="M35">
        <v>12.058694188916311</v>
      </c>
      <c r="N35">
        <v>24.140394748593373</v>
      </c>
      <c r="O35">
        <v>41.359292667678844</v>
      </c>
      <c r="P35">
        <v>58.367523213128912</v>
      </c>
      <c r="Q35">
        <v>0.20785555837051425</v>
      </c>
      <c r="R35">
        <v>5.0177152297535059</v>
      </c>
      <c r="S35">
        <v>8.5967588712499019</v>
      </c>
      <c r="U35">
        <v>12.132014128168862</v>
      </c>
    </row>
    <row r="36" spans="1:22" x14ac:dyDescent="0.2">
      <c r="A36">
        <v>6</v>
      </c>
      <c r="B36">
        <v>11605</v>
      </c>
      <c r="C36">
        <v>0</v>
      </c>
      <c r="D36">
        <v>2724</v>
      </c>
      <c r="F36">
        <v>11605</v>
      </c>
      <c r="G36">
        <v>19.010398492567521</v>
      </c>
      <c r="H36">
        <v>2657</v>
      </c>
      <c r="I36">
        <v>545</v>
      </c>
      <c r="J36">
        <v>3202</v>
      </c>
      <c r="K36">
        <v>13.400000000000006</v>
      </c>
      <c r="L36">
        <v>2.5473933980040488</v>
      </c>
      <c r="M36">
        <v>10.852606601995957</v>
      </c>
      <c r="N36">
        <v>4.696251615682896</v>
      </c>
      <c r="O36">
        <v>27.591555364067212</v>
      </c>
      <c r="P36">
        <v>17.020612117426612</v>
      </c>
      <c r="Q36">
        <v>0.18706624197392643</v>
      </c>
      <c r="R36">
        <v>0.87851014110977954</v>
      </c>
      <c r="S36">
        <v>5.1614485721715848</v>
      </c>
      <c r="U36">
        <v>3.1839819449028712</v>
      </c>
    </row>
    <row r="37" spans="1:22" x14ac:dyDescent="0.2">
      <c r="K37" s="1059">
        <v>67.400000000000006</v>
      </c>
      <c r="L37" s="1059"/>
      <c r="M37" s="1059">
        <v>58.014778548385067</v>
      </c>
      <c r="N37" s="1059">
        <v>20.96808341421778</v>
      </c>
      <c r="O37" s="1059"/>
      <c r="P37" s="1059"/>
      <c r="Q37" s="1059">
        <v>0.99999999999999989</v>
      </c>
      <c r="R37" s="1059">
        <v>19.944436264549854</v>
      </c>
      <c r="S37" s="1059">
        <v>44.64421001483926</v>
      </c>
      <c r="U37">
        <v>44.660998611127532</v>
      </c>
    </row>
    <row r="38" spans="1:22" x14ac:dyDescent="0.2">
      <c r="K38" s="1059"/>
      <c r="L38" s="1059"/>
      <c r="M38" s="1059"/>
      <c r="N38" s="1059"/>
      <c r="O38" s="1059"/>
      <c r="P38" s="1059"/>
      <c r="Q38" s="1059"/>
      <c r="R38" s="1059"/>
      <c r="S38" s="1059"/>
    </row>
    <row r="39" spans="1:22" x14ac:dyDescent="0.2">
      <c r="K39" s="1059"/>
      <c r="L39" s="1059"/>
      <c r="M39" s="1059"/>
      <c r="N39" s="1059"/>
      <c r="O39" s="1059"/>
      <c r="P39" s="1059"/>
      <c r="Q39" s="1059"/>
      <c r="R39" s="1059"/>
      <c r="S39" s="1059"/>
    </row>
    <row r="40" spans="1:22" x14ac:dyDescent="0.2">
      <c r="A40">
        <v>1</v>
      </c>
      <c r="B40">
        <v>10652</v>
      </c>
      <c r="C40">
        <v>0</v>
      </c>
      <c r="D40">
        <v>0</v>
      </c>
      <c r="F40">
        <v>10652</v>
      </c>
      <c r="G40">
        <v>0</v>
      </c>
      <c r="H40">
        <v>7085</v>
      </c>
      <c r="I40">
        <v>3320</v>
      </c>
      <c r="J40">
        <v>10405</v>
      </c>
      <c r="K40">
        <v>6.4</v>
      </c>
      <c r="L40">
        <v>0</v>
      </c>
      <c r="M40">
        <v>6.4</v>
      </c>
      <c r="N40">
        <v>31.167855801727374</v>
      </c>
      <c r="O40">
        <v>97.681186631618459</v>
      </c>
      <c r="P40">
        <v>31.907736665064878</v>
      </c>
      <c r="Q40">
        <v>0.10146166906961167</v>
      </c>
      <c r="R40">
        <v>3.162342670964239</v>
      </c>
      <c r="S40">
        <v>9.910896232344248</v>
      </c>
      <c r="T40">
        <v>50.820957720812999</v>
      </c>
      <c r="U40">
        <v>3.2374122182711274</v>
      </c>
      <c r="V40" s="1085">
        <v>43.20975034503121</v>
      </c>
    </row>
    <row r="41" spans="1:22" x14ac:dyDescent="0.2">
      <c r="A41">
        <v>2</v>
      </c>
      <c r="B41">
        <v>24633</v>
      </c>
      <c r="C41">
        <v>205</v>
      </c>
      <c r="D41">
        <v>1460</v>
      </c>
      <c r="F41">
        <v>24428</v>
      </c>
      <c r="G41">
        <v>5.639678615574784</v>
      </c>
      <c r="H41">
        <v>4556</v>
      </c>
      <c r="I41">
        <v>4295</v>
      </c>
      <c r="J41">
        <v>8851</v>
      </c>
      <c r="K41">
        <v>10.9</v>
      </c>
      <c r="L41">
        <v>0.61472496909765151</v>
      </c>
      <c r="M41">
        <v>10.28527503090235</v>
      </c>
      <c r="N41">
        <v>17.582282626494187</v>
      </c>
      <c r="O41">
        <v>36.233011298509901</v>
      </c>
      <c r="P41">
        <v>48.525590328776417</v>
      </c>
      <c r="Q41">
        <v>0.16305643304302406</v>
      </c>
      <c r="R41">
        <v>2.8669042898304746</v>
      </c>
      <c r="S41">
        <v>5.9080255807426134</v>
      </c>
      <c r="U41">
        <v>7.9124096703173477</v>
      </c>
    </row>
    <row r="42" spans="1:22" x14ac:dyDescent="0.2">
      <c r="A42">
        <v>3</v>
      </c>
      <c r="B42">
        <v>19986</v>
      </c>
      <c r="C42">
        <v>97</v>
      </c>
      <c r="D42">
        <v>1576</v>
      </c>
      <c r="F42">
        <v>19889</v>
      </c>
      <c r="G42">
        <v>7.3421849522478446</v>
      </c>
      <c r="H42">
        <v>4024</v>
      </c>
      <c r="I42">
        <v>3699</v>
      </c>
      <c r="J42">
        <v>7723</v>
      </c>
      <c r="K42">
        <v>16.900000000000002</v>
      </c>
      <c r="L42">
        <v>1.240829256929886</v>
      </c>
      <c r="M42">
        <v>15.659170743070117</v>
      </c>
      <c r="N42">
        <v>18.598220121675297</v>
      </c>
      <c r="O42">
        <v>38.830509326763533</v>
      </c>
      <c r="P42">
        <v>47.895895377444006</v>
      </c>
      <c r="Q42">
        <v>0.24825087497467579</v>
      </c>
      <c r="R42">
        <v>4.6170244181775137</v>
      </c>
      <c r="S42">
        <v>9.6397079160813561</v>
      </c>
      <c r="U42">
        <v>11.890197935146004</v>
      </c>
    </row>
    <row r="43" spans="1:22" x14ac:dyDescent="0.2">
      <c r="A43">
        <v>4</v>
      </c>
      <c r="B43">
        <v>19720</v>
      </c>
      <c r="C43">
        <v>433</v>
      </c>
      <c r="D43">
        <v>2552</v>
      </c>
      <c r="F43">
        <v>19287</v>
      </c>
      <c r="G43">
        <v>11.685516736114291</v>
      </c>
      <c r="H43">
        <v>4930</v>
      </c>
      <c r="I43">
        <v>3566</v>
      </c>
      <c r="J43">
        <v>8496</v>
      </c>
      <c r="K43">
        <v>17.399999999999999</v>
      </c>
      <c r="L43">
        <v>2.0332799120838865</v>
      </c>
      <c r="M43">
        <v>15.366720087916113</v>
      </c>
      <c r="N43">
        <v>18.489137761186292</v>
      </c>
      <c r="O43">
        <v>44.050396640223987</v>
      </c>
      <c r="P43">
        <v>41.972693032015066</v>
      </c>
      <c r="Q43">
        <v>0.24361454191335913</v>
      </c>
      <c r="R43">
        <v>4.5042228260643888</v>
      </c>
      <c r="S43">
        <v>10.73131719860994</v>
      </c>
      <c r="U43">
        <v>10.225158385864392</v>
      </c>
    </row>
    <row r="44" spans="1:22" x14ac:dyDescent="0.2">
      <c r="A44">
        <v>5</v>
      </c>
      <c r="B44">
        <v>16839</v>
      </c>
      <c r="C44">
        <v>160</v>
      </c>
      <c r="D44">
        <v>2858</v>
      </c>
      <c r="F44">
        <v>16679</v>
      </c>
      <c r="G44">
        <v>14.628653324461279</v>
      </c>
      <c r="H44">
        <v>5928</v>
      </c>
      <c r="I44">
        <v>4089</v>
      </c>
      <c r="J44">
        <v>10017</v>
      </c>
      <c r="K44">
        <v>17.999999999999993</v>
      </c>
      <c r="L44">
        <v>2.6331575984030291</v>
      </c>
      <c r="M44">
        <v>15.366842401596964</v>
      </c>
      <c r="N44">
        <v>24.515858264883988</v>
      </c>
      <c r="O44">
        <v>60.057557407518438</v>
      </c>
      <c r="P44">
        <v>40.82060497154837</v>
      </c>
      <c r="Q44">
        <v>0.24361648099932931</v>
      </c>
      <c r="R44">
        <v>5.9724671191693606</v>
      </c>
      <c r="S44">
        <v>14.631010793034845</v>
      </c>
      <c r="U44">
        <v>9.9445721354323418</v>
      </c>
    </row>
    <row r="45" spans="1:22" x14ac:dyDescent="0.2">
      <c r="K45" s="1059">
        <v>69.599999999999994</v>
      </c>
      <c r="L45" s="1059"/>
      <c r="M45" s="1059">
        <v>63.078008263485543</v>
      </c>
      <c r="N45" s="1059">
        <v>18.392225762661191</v>
      </c>
      <c r="O45" s="1059"/>
      <c r="P45" s="1059"/>
      <c r="Q45" s="1059">
        <v>1</v>
      </c>
      <c r="R45" s="1059">
        <v>21.122961324205974</v>
      </c>
      <c r="S45">
        <v>50.820957720812999</v>
      </c>
      <c r="U45">
        <v>43.20975034503121</v>
      </c>
    </row>
    <row r="46" spans="1:22" x14ac:dyDescent="0.2">
      <c r="K46" s="1059"/>
      <c r="L46" s="1059"/>
      <c r="M46" s="1059"/>
      <c r="N46" s="1059"/>
      <c r="O46" s="1059"/>
      <c r="P46" s="1059"/>
      <c r="Q46" s="1059"/>
      <c r="R46" s="1059"/>
      <c r="S46" s="1059"/>
    </row>
    <row r="47" spans="1:22" x14ac:dyDescent="0.2">
      <c r="K47" s="1059"/>
      <c r="L47" s="1059"/>
      <c r="M47" s="1059"/>
      <c r="N47" s="1059"/>
      <c r="O47" s="1059"/>
      <c r="P47" s="1059"/>
      <c r="Q47" s="1059"/>
      <c r="R47" s="1059"/>
      <c r="S47" s="1059"/>
    </row>
    <row r="48" spans="1:22" x14ac:dyDescent="0.2">
      <c r="A48">
        <v>1</v>
      </c>
      <c r="B48">
        <v>10067</v>
      </c>
      <c r="C48">
        <v>0</v>
      </c>
      <c r="D48">
        <v>0</v>
      </c>
      <c r="F48">
        <v>10067</v>
      </c>
      <c r="G48">
        <v>0</v>
      </c>
      <c r="H48">
        <v>4638</v>
      </c>
      <c r="I48">
        <v>5064</v>
      </c>
      <c r="J48">
        <v>9702</v>
      </c>
      <c r="K48">
        <v>4.8</v>
      </c>
      <c r="L48">
        <v>0</v>
      </c>
      <c r="M48">
        <v>4.8</v>
      </c>
      <c r="N48">
        <v>50.302970100327805</v>
      </c>
      <c r="O48">
        <v>96.374292241978736</v>
      </c>
      <c r="P48">
        <v>52.195423623995055</v>
      </c>
      <c r="Q48">
        <v>6.5655329090683001E-2</v>
      </c>
      <c r="R48">
        <v>3.3026580561758094</v>
      </c>
      <c r="S48">
        <v>6.3274858730287713</v>
      </c>
      <c r="T48">
        <v>47.18352858505731</v>
      </c>
      <c r="U48">
        <v>3.4269077150610054</v>
      </c>
      <c r="V48" s="1085">
        <v>48.111611394909488</v>
      </c>
    </row>
    <row r="49" spans="1:22" x14ac:dyDescent="0.2">
      <c r="A49">
        <v>2</v>
      </c>
      <c r="B49">
        <v>18543</v>
      </c>
      <c r="C49">
        <v>0</v>
      </c>
      <c r="D49">
        <v>885</v>
      </c>
      <c r="F49">
        <v>18543</v>
      </c>
      <c r="G49">
        <v>4.5552810376775792</v>
      </c>
      <c r="H49">
        <v>3455</v>
      </c>
      <c r="I49">
        <v>2082</v>
      </c>
      <c r="J49">
        <v>5537</v>
      </c>
      <c r="K49">
        <v>8.3999999999999986</v>
      </c>
      <c r="L49">
        <v>0.38264360716491658</v>
      </c>
      <c r="M49">
        <v>8.0173563928350813</v>
      </c>
      <c r="N49">
        <v>11.227956641320175</v>
      </c>
      <c r="O49">
        <v>29.860324650811627</v>
      </c>
      <c r="P49">
        <v>37.601589308289682</v>
      </c>
      <c r="Q49">
        <v>0.10966295258518302</v>
      </c>
      <c r="R49">
        <v>1.231290876785585</v>
      </c>
      <c r="S49">
        <v>3.274571366360127</v>
      </c>
      <c r="U49">
        <v>4.1235013054424963</v>
      </c>
    </row>
    <row r="50" spans="1:22" x14ac:dyDescent="0.2">
      <c r="A50">
        <v>3</v>
      </c>
      <c r="B50">
        <v>12866</v>
      </c>
      <c r="C50">
        <v>682</v>
      </c>
      <c r="D50">
        <v>1451</v>
      </c>
      <c r="F50">
        <v>12184</v>
      </c>
      <c r="G50">
        <v>10.641730839750641</v>
      </c>
      <c r="H50">
        <v>3991</v>
      </c>
      <c r="I50">
        <v>3997</v>
      </c>
      <c r="J50">
        <v>7988</v>
      </c>
      <c r="K50">
        <v>15.7</v>
      </c>
      <c r="L50">
        <v>1.6707517418408506</v>
      </c>
      <c r="M50">
        <v>14.029248258159148</v>
      </c>
      <c r="N50">
        <v>32.805318450426789</v>
      </c>
      <c r="O50">
        <v>65.561391989494425</v>
      </c>
      <c r="P50">
        <v>50.037556334501744</v>
      </c>
      <c r="Q50">
        <v>0.19189477318423548</v>
      </c>
      <c r="R50">
        <v>6.2951691432812638</v>
      </c>
      <c r="S50">
        <v>12.580888445466785</v>
      </c>
      <c r="U50">
        <v>9.6019455235026179</v>
      </c>
    </row>
    <row r="51" spans="1:22" x14ac:dyDescent="0.2">
      <c r="A51">
        <v>4</v>
      </c>
      <c r="B51">
        <v>14218</v>
      </c>
      <c r="C51">
        <v>0</v>
      </c>
      <c r="D51">
        <v>2248</v>
      </c>
      <c r="F51">
        <v>14218</v>
      </c>
      <c r="G51">
        <v>13.652374590064376</v>
      </c>
      <c r="H51">
        <v>3505</v>
      </c>
      <c r="I51">
        <v>3038</v>
      </c>
      <c r="J51">
        <v>6543</v>
      </c>
      <c r="K51">
        <v>27.200000000000003</v>
      </c>
      <c r="L51">
        <v>3.7134458884975108</v>
      </c>
      <c r="M51">
        <v>23.486554111502493</v>
      </c>
      <c r="N51">
        <v>21.367280911520613</v>
      </c>
      <c r="O51">
        <v>46.019130679420464</v>
      </c>
      <c r="P51">
        <v>46.431300626623873</v>
      </c>
      <c r="Q51">
        <v>0.32125363320767297</v>
      </c>
      <c r="R51">
        <v>6.864316624594955</v>
      </c>
      <c r="S51">
        <v>14.783812927822511</v>
      </c>
      <c r="U51">
        <v>14.916224020860621</v>
      </c>
    </row>
    <row r="52" spans="1:22" x14ac:dyDescent="0.2">
      <c r="A52">
        <v>5</v>
      </c>
      <c r="B52">
        <v>13817</v>
      </c>
      <c r="C52">
        <v>68</v>
      </c>
      <c r="D52">
        <v>2067</v>
      </c>
      <c r="F52">
        <v>13749</v>
      </c>
      <c r="G52">
        <v>13.069044006069802</v>
      </c>
      <c r="H52">
        <v>2187</v>
      </c>
      <c r="I52">
        <v>2322</v>
      </c>
      <c r="J52">
        <v>4509</v>
      </c>
      <c r="K52">
        <v>26.199999999999996</v>
      </c>
      <c r="L52">
        <v>3.4240895295902876</v>
      </c>
      <c r="M52">
        <v>22.775910470409709</v>
      </c>
      <c r="N52">
        <v>16.888500981889592</v>
      </c>
      <c r="O52">
        <v>32.795112371808862</v>
      </c>
      <c r="P52">
        <v>51.49700598802395</v>
      </c>
      <c r="Q52">
        <v>0.3115333119322255</v>
      </c>
      <c r="R52">
        <v>5.2613306444587069</v>
      </c>
      <c r="S52">
        <v>10.216769972379119</v>
      </c>
      <c r="U52">
        <v>16.043032830042751</v>
      </c>
    </row>
    <row r="53" spans="1:22" x14ac:dyDescent="0.2">
      <c r="K53" s="1059">
        <v>82.3</v>
      </c>
      <c r="L53" s="1059"/>
      <c r="M53" s="1059">
        <v>73.109069232906435</v>
      </c>
      <c r="N53" s="1059">
        <v>22.098671180914163</v>
      </c>
      <c r="O53" s="1059"/>
      <c r="P53" s="1059"/>
      <c r="Q53" s="1059">
        <v>1</v>
      </c>
      <c r="R53" s="1059">
        <v>22.95476534529632</v>
      </c>
      <c r="S53" s="1059">
        <v>47.18352858505731</v>
      </c>
      <c r="U53">
        <v>48.111611394909488</v>
      </c>
    </row>
    <row r="56" spans="1:22" x14ac:dyDescent="0.2">
      <c r="A56" s="1059" t="s">
        <v>2270</v>
      </c>
    </row>
    <row r="58" spans="1:22" x14ac:dyDescent="0.2">
      <c r="A58">
        <v>1</v>
      </c>
      <c r="B58">
        <v>26303</v>
      </c>
      <c r="C58">
        <v>0</v>
      </c>
      <c r="D58">
        <v>1189</v>
      </c>
      <c r="F58">
        <v>26303</v>
      </c>
      <c r="G58">
        <v>4.3248945147679327</v>
      </c>
      <c r="H58">
        <v>12408</v>
      </c>
      <c r="I58">
        <v>8581</v>
      </c>
      <c r="J58">
        <v>20989</v>
      </c>
      <c r="K58">
        <v>9.4</v>
      </c>
      <c r="L58">
        <v>0.40654008438818573</v>
      </c>
      <c r="M58">
        <v>8.9934599156118153</v>
      </c>
      <c r="N58">
        <v>32.623655096376837</v>
      </c>
      <c r="O58">
        <v>79.796981332927814</v>
      </c>
      <c r="P58">
        <v>40.883319834198858</v>
      </c>
      <c r="Q58">
        <v>7.0359029136245532E-2</v>
      </c>
      <c r="R58">
        <v>2.295368699456803</v>
      </c>
      <c r="S58">
        <v>5.6144381345879086</v>
      </c>
      <c r="T58">
        <v>48.251042325088562</v>
      </c>
      <c r="U58">
        <v>2.8765106914008425</v>
      </c>
      <c r="V58" s="1085">
        <v>45.734474999901266</v>
      </c>
    </row>
    <row r="59" spans="1:22" x14ac:dyDescent="0.2">
      <c r="A59">
        <v>2</v>
      </c>
      <c r="B59">
        <v>32203</v>
      </c>
      <c r="C59">
        <v>0</v>
      </c>
      <c r="D59">
        <v>8032</v>
      </c>
      <c r="F59">
        <v>32203</v>
      </c>
      <c r="G59">
        <v>19.962719025723871</v>
      </c>
      <c r="H59">
        <v>10073</v>
      </c>
      <c r="I59">
        <v>8334</v>
      </c>
      <c r="J59">
        <v>18407</v>
      </c>
      <c r="K59">
        <v>25.7</v>
      </c>
      <c r="L59">
        <v>5.1304187896110349</v>
      </c>
      <c r="M59">
        <v>20.569581210388964</v>
      </c>
      <c r="N59">
        <v>25.879576436977921</v>
      </c>
      <c r="O59">
        <v>57.159270875384273</v>
      </c>
      <c r="P59">
        <v>45.276253599174233</v>
      </c>
      <c r="Q59">
        <v>0.16092313495385946</v>
      </c>
      <c r="R59">
        <v>4.164622571516519</v>
      </c>
      <c r="S59">
        <v>9.198249060943672</v>
      </c>
      <c r="U59">
        <v>7.2859966681450805</v>
      </c>
    </row>
    <row r="60" spans="1:22" x14ac:dyDescent="0.2">
      <c r="A60">
        <v>3</v>
      </c>
      <c r="B60">
        <v>33597</v>
      </c>
      <c r="C60">
        <v>0</v>
      </c>
      <c r="D60">
        <v>7123</v>
      </c>
      <c r="F60">
        <v>33597</v>
      </c>
      <c r="G60">
        <v>17.492632612966602</v>
      </c>
      <c r="H60">
        <v>8710</v>
      </c>
      <c r="I60">
        <v>7005</v>
      </c>
      <c r="J60">
        <v>15715</v>
      </c>
      <c r="K60">
        <v>46.4</v>
      </c>
      <c r="L60">
        <v>8.1165815324165038</v>
      </c>
      <c r="M60">
        <v>38.283418467583495</v>
      </c>
      <c r="N60">
        <v>20.850075899633893</v>
      </c>
      <c r="O60">
        <v>46.775009673482757</v>
      </c>
      <c r="P60">
        <v>44.575246579700909</v>
      </c>
      <c r="Q60">
        <v>0.29950477131943115</v>
      </c>
      <c r="R60">
        <v>6.244697214312632</v>
      </c>
      <c r="S60">
        <v>14.009338575720633</v>
      </c>
      <c r="U60">
        <v>13.350499033360576</v>
      </c>
    </row>
    <row r="61" spans="1:22" x14ac:dyDescent="0.2">
      <c r="A61">
        <v>4</v>
      </c>
      <c r="B61">
        <v>36486</v>
      </c>
      <c r="C61">
        <v>0</v>
      </c>
      <c r="D61">
        <v>11269</v>
      </c>
      <c r="F61">
        <v>36486</v>
      </c>
      <c r="G61">
        <v>23.597529054549263</v>
      </c>
      <c r="H61">
        <v>7953</v>
      </c>
      <c r="I61">
        <v>7155</v>
      </c>
      <c r="J61">
        <v>15108</v>
      </c>
      <c r="K61">
        <v>78.5</v>
      </c>
      <c r="L61">
        <v>18.52406030782117</v>
      </c>
      <c r="M61">
        <v>59.975939692178827</v>
      </c>
      <c r="N61">
        <v>19.610261470152938</v>
      </c>
      <c r="O61">
        <v>41.407663213287293</v>
      </c>
      <c r="P61">
        <v>47.359015091342336</v>
      </c>
      <c r="Q61">
        <v>0.46921306459046391</v>
      </c>
      <c r="R61">
        <v>9.2013908818307559</v>
      </c>
      <c r="S61">
        <v>19.429016553836348</v>
      </c>
      <c r="U61">
        <v>22.221468606994765</v>
      </c>
    </row>
    <row r="62" spans="1:22" x14ac:dyDescent="0.2">
      <c r="K62" s="1059">
        <v>160</v>
      </c>
      <c r="L62" s="1059"/>
      <c r="M62" s="1059">
        <v>127.8223992857631</v>
      </c>
      <c r="N62" s="1059">
        <v>19.792713780628318</v>
      </c>
      <c r="O62" s="1059"/>
      <c r="P62" s="1059"/>
      <c r="Q62" s="1059">
        <v>1</v>
      </c>
      <c r="R62" s="1059">
        <v>21.90607936711671</v>
      </c>
      <c r="S62" s="1059">
        <v>48.251042325088562</v>
      </c>
      <c r="T62" s="1059"/>
      <c r="U62" s="1059">
        <v>45.734474999901266</v>
      </c>
    </row>
    <row r="65" spans="1:22" x14ac:dyDescent="0.2">
      <c r="A65">
        <v>1</v>
      </c>
      <c r="B65">
        <v>33128</v>
      </c>
      <c r="C65">
        <v>0</v>
      </c>
      <c r="D65">
        <v>2195</v>
      </c>
      <c r="F65">
        <v>33128</v>
      </c>
      <c r="G65">
        <v>6.2140814766582686</v>
      </c>
      <c r="H65">
        <v>15034</v>
      </c>
      <c r="I65">
        <v>16936</v>
      </c>
      <c r="J65">
        <v>31970</v>
      </c>
      <c r="K65">
        <v>5.3</v>
      </c>
      <c r="L65">
        <v>0.32934631826288824</v>
      </c>
      <c r="M65">
        <v>4.9706536817371116</v>
      </c>
      <c r="N65">
        <v>51.122917169765756</v>
      </c>
      <c r="O65">
        <v>96.504467519922727</v>
      </c>
      <c r="P65">
        <v>52.974663747263051</v>
      </c>
      <c r="Q65">
        <v>6.922996434874612E-2</v>
      </c>
      <c r="R65">
        <v>3.5392377330667841</v>
      </c>
      <c r="S65">
        <v>6.6810008458989785</v>
      </c>
      <c r="T65">
        <v>50.654036386386096</v>
      </c>
      <c r="U65">
        <v>3.6674340826098346</v>
      </c>
      <c r="V65" s="1085">
        <v>43.701932526764701</v>
      </c>
    </row>
    <row r="66" spans="1:22" x14ac:dyDescent="0.2">
      <c r="A66">
        <v>2</v>
      </c>
      <c r="B66">
        <v>39262</v>
      </c>
      <c r="C66">
        <v>0</v>
      </c>
      <c r="D66">
        <v>4879</v>
      </c>
      <c r="F66">
        <v>39262</v>
      </c>
      <c r="G66">
        <v>11.053215831086744</v>
      </c>
      <c r="H66">
        <v>11548</v>
      </c>
      <c r="I66">
        <v>11516</v>
      </c>
      <c r="J66">
        <v>23064</v>
      </c>
      <c r="K66">
        <v>11.5</v>
      </c>
      <c r="L66">
        <v>1.2711198205749756</v>
      </c>
      <c r="M66">
        <v>10.228880179425024</v>
      </c>
      <c r="N66">
        <v>29.331159900157918</v>
      </c>
      <c r="O66">
        <v>58.743823544394068</v>
      </c>
      <c r="P66">
        <v>49.930627818244893</v>
      </c>
      <c r="Q66">
        <v>0.14246516766014411</v>
      </c>
      <c r="R66">
        <v>4.1786686128424932</v>
      </c>
      <c r="S66">
        <v>8.3689486702500222</v>
      </c>
      <c r="U66">
        <v>7.1133752635025145</v>
      </c>
    </row>
    <row r="67" spans="1:22" x14ac:dyDescent="0.2">
      <c r="A67">
        <v>3</v>
      </c>
      <c r="B67">
        <v>45185</v>
      </c>
      <c r="C67">
        <v>626</v>
      </c>
      <c r="D67">
        <v>7582</v>
      </c>
      <c r="F67">
        <v>44559</v>
      </c>
      <c r="G67">
        <v>14.541339828541838</v>
      </c>
      <c r="H67">
        <v>12174</v>
      </c>
      <c r="I67">
        <v>8160</v>
      </c>
      <c r="J67">
        <v>20334</v>
      </c>
      <c r="K67">
        <v>18.8</v>
      </c>
      <c r="L67">
        <v>2.7337718877658661</v>
      </c>
      <c r="M67">
        <v>16.066228112234135</v>
      </c>
      <c r="N67">
        <v>18.312798761193026</v>
      </c>
      <c r="O67">
        <v>45.633878677708203</v>
      </c>
      <c r="P67">
        <v>40.129831808793156</v>
      </c>
      <c r="Q67">
        <v>0.22376622284417227</v>
      </c>
      <c r="R67">
        <v>4.0977858084976004</v>
      </c>
      <c r="S67">
        <v>10.211320665439976</v>
      </c>
      <c r="U67">
        <v>8.9797008872255617</v>
      </c>
    </row>
    <row r="68" spans="1:22" x14ac:dyDescent="0.2">
      <c r="A68">
        <v>4</v>
      </c>
      <c r="B68">
        <v>41097</v>
      </c>
      <c r="C68">
        <v>930</v>
      </c>
      <c r="D68">
        <v>8034</v>
      </c>
      <c r="F68">
        <v>40167</v>
      </c>
      <c r="G68">
        <v>16.667703989543785</v>
      </c>
      <c r="H68">
        <v>11647</v>
      </c>
      <c r="I68">
        <v>8928</v>
      </c>
      <c r="J68">
        <v>20575</v>
      </c>
      <c r="K68">
        <v>25.9</v>
      </c>
      <c r="L68">
        <v>4.3169353332918403</v>
      </c>
      <c r="M68">
        <v>21.583064666708157</v>
      </c>
      <c r="N68">
        <v>22.227201434012997</v>
      </c>
      <c r="O68">
        <v>51.223641297582603</v>
      </c>
      <c r="P68">
        <v>43.392466585662206</v>
      </c>
      <c r="Q68">
        <v>0.30060327938411235</v>
      </c>
      <c r="R68">
        <v>6.6815696425955515</v>
      </c>
      <c r="S68">
        <v>15.397994556048779</v>
      </c>
      <c r="U68">
        <v>13.043917756215576</v>
      </c>
    </row>
    <row r="69" spans="1:22" x14ac:dyDescent="0.2">
      <c r="A69">
        <v>5</v>
      </c>
      <c r="B69">
        <v>38119</v>
      </c>
      <c r="C69">
        <v>0</v>
      </c>
      <c r="D69">
        <v>5531</v>
      </c>
      <c r="F69">
        <v>38119</v>
      </c>
      <c r="G69">
        <v>12.671248568155786</v>
      </c>
      <c r="H69">
        <v>8475</v>
      </c>
      <c r="I69">
        <v>5960</v>
      </c>
      <c r="J69">
        <v>14435</v>
      </c>
      <c r="K69">
        <v>21.700000000000003</v>
      </c>
      <c r="L69">
        <v>2.7496609392898055</v>
      </c>
      <c r="M69">
        <v>18.950339060710199</v>
      </c>
      <c r="N69">
        <v>15.635247514362916</v>
      </c>
      <c r="O69">
        <v>37.868254676145746</v>
      </c>
      <c r="P69">
        <v>41.288534811222732</v>
      </c>
      <c r="Q69">
        <v>0.26393536576282517</v>
      </c>
      <c r="R69">
        <v>4.1266947714956794</v>
      </c>
      <c r="S69">
        <v>9.9947716487483422</v>
      </c>
      <c r="U69">
        <v>10.897504537211212</v>
      </c>
    </row>
    <row r="70" spans="1:22" x14ac:dyDescent="0.2">
      <c r="K70" s="1059">
        <v>83.2</v>
      </c>
      <c r="L70" s="1059"/>
      <c r="M70" s="1059">
        <v>71.799165700814626</v>
      </c>
      <c r="N70" s="1059">
        <v>27.32586495589852</v>
      </c>
      <c r="O70" s="1059"/>
      <c r="P70" s="1059"/>
      <c r="Q70" s="1059">
        <v>1</v>
      </c>
      <c r="R70" s="1059">
        <v>22.623956568498109</v>
      </c>
      <c r="S70" s="1059">
        <v>50.654036386386096</v>
      </c>
      <c r="T70" s="1059"/>
      <c r="U70" s="1059">
        <v>43.701932526764701</v>
      </c>
    </row>
    <row r="71" spans="1:22" x14ac:dyDescent="0.2">
      <c r="A71" s="1059"/>
    </row>
    <row r="73" spans="1:22" x14ac:dyDescent="0.2">
      <c r="A73">
        <v>1</v>
      </c>
      <c r="B73">
        <v>35017</v>
      </c>
      <c r="C73">
        <v>0</v>
      </c>
      <c r="D73">
        <v>425</v>
      </c>
      <c r="F73">
        <v>35017</v>
      </c>
      <c r="G73">
        <v>1.1991422605947746</v>
      </c>
      <c r="H73">
        <v>15373</v>
      </c>
      <c r="I73">
        <v>9452</v>
      </c>
      <c r="J73">
        <v>24825</v>
      </c>
      <c r="K73">
        <v>11.2</v>
      </c>
      <c r="L73">
        <v>0.13430393318661474</v>
      </c>
      <c r="M73">
        <v>11.065696066813384</v>
      </c>
      <c r="N73">
        <v>26.992603592540771</v>
      </c>
      <c r="O73">
        <v>70.894137133392348</v>
      </c>
      <c r="P73">
        <v>38.074521651560936</v>
      </c>
      <c r="Q73">
        <v>0.19243304954221191</v>
      </c>
      <c r="R73">
        <v>5.1942690243966849</v>
      </c>
      <c r="S73">
        <v>13.642375003242455</v>
      </c>
      <c r="T73">
        <v>48.902065411457308</v>
      </c>
      <c r="U73">
        <v>7.3267963112708454</v>
      </c>
      <c r="V73" s="1085">
        <v>35.747736274221268</v>
      </c>
    </row>
    <row r="74" spans="1:22" x14ac:dyDescent="0.2">
      <c r="A74">
        <v>2</v>
      </c>
      <c r="B74">
        <v>41868</v>
      </c>
      <c r="C74">
        <v>0</v>
      </c>
      <c r="D74">
        <v>5473</v>
      </c>
      <c r="F74">
        <v>41868</v>
      </c>
      <c r="G74">
        <v>11.560803531822311</v>
      </c>
      <c r="H74">
        <v>12187</v>
      </c>
      <c r="I74">
        <v>6669</v>
      </c>
      <c r="J74">
        <v>18856</v>
      </c>
      <c r="K74">
        <v>11.7</v>
      </c>
      <c r="L74">
        <v>1.3526140132232103</v>
      </c>
      <c r="M74">
        <v>10.347385986776789</v>
      </c>
      <c r="N74">
        <v>15.928632846087703</v>
      </c>
      <c r="O74">
        <v>45.036782268080636</v>
      </c>
      <c r="P74">
        <v>35.368052609249041</v>
      </c>
      <c r="Q74">
        <v>0.17994159863087689</v>
      </c>
      <c r="R74">
        <v>2.8662236583293157</v>
      </c>
      <c r="S74">
        <v>8.1039905985091583</v>
      </c>
      <c r="U74">
        <v>6.3641839269692291</v>
      </c>
    </row>
    <row r="75" spans="1:22" x14ac:dyDescent="0.2">
      <c r="A75">
        <v>3</v>
      </c>
      <c r="B75">
        <v>43025</v>
      </c>
      <c r="C75">
        <v>0</v>
      </c>
      <c r="D75">
        <v>5845</v>
      </c>
      <c r="F75">
        <v>43025</v>
      </c>
      <c r="G75">
        <v>11.960302844280744</v>
      </c>
      <c r="H75">
        <v>15089</v>
      </c>
      <c r="I75">
        <v>8337</v>
      </c>
      <c r="J75">
        <v>23426</v>
      </c>
      <c r="K75">
        <v>20.800000000000004</v>
      </c>
      <c r="L75">
        <v>2.487742991610395</v>
      </c>
      <c r="M75">
        <v>18.312257008389608</v>
      </c>
      <c r="N75">
        <v>19.377106333527021</v>
      </c>
      <c r="O75">
        <v>54.447414294015104</v>
      </c>
      <c r="P75">
        <v>35.588662170238202</v>
      </c>
      <c r="Q75">
        <v>0.31845113392310403</v>
      </c>
      <c r="R75">
        <v>6.1706614840602407</v>
      </c>
      <c r="S75">
        <v>17.338840821110132</v>
      </c>
      <c r="U75">
        <v>11.333249822918631</v>
      </c>
    </row>
    <row r="76" spans="1:22" x14ac:dyDescent="0.2">
      <c r="A76">
        <v>4</v>
      </c>
      <c r="B76">
        <v>33724</v>
      </c>
      <c r="C76">
        <v>0</v>
      </c>
      <c r="D76">
        <v>7438</v>
      </c>
      <c r="F76">
        <v>33724</v>
      </c>
      <c r="G76">
        <v>18.070064622710266</v>
      </c>
      <c r="H76">
        <v>6994</v>
      </c>
      <c r="I76">
        <v>3714</v>
      </c>
      <c r="J76">
        <v>10708</v>
      </c>
      <c r="K76">
        <v>21.700000000000003</v>
      </c>
      <c r="L76">
        <v>3.9212040231281282</v>
      </c>
      <c r="M76">
        <v>17.778795976871876</v>
      </c>
      <c r="N76">
        <v>11.012928478235084</v>
      </c>
      <c r="O76">
        <v>31.751868105800025</v>
      </c>
      <c r="P76">
        <v>34.684348150915199</v>
      </c>
      <c r="Q76">
        <v>0.30917421790380717</v>
      </c>
      <c r="R76">
        <v>3.4049135490888975</v>
      </c>
      <c r="S76">
        <v>9.8168589885955626</v>
      </c>
      <c r="U76">
        <v>10.723506213062567</v>
      </c>
    </row>
    <row r="77" spans="1:22" x14ac:dyDescent="0.2">
      <c r="K77" s="1059">
        <v>65.400000000000006</v>
      </c>
      <c r="L77" s="1059"/>
      <c r="M77" s="1059">
        <v>57.504135038851658</v>
      </c>
      <c r="N77" s="1059">
        <v>14.662254250078115</v>
      </c>
      <c r="O77" s="1059"/>
      <c r="P77" s="1059"/>
      <c r="Q77" s="1059">
        <v>1</v>
      </c>
      <c r="R77" s="1059">
        <v>17.636067715875136</v>
      </c>
      <c r="S77" s="1059">
        <v>48.902065411457308</v>
      </c>
      <c r="T77" s="1059"/>
      <c r="U77" s="1059">
        <v>35.747736274221268</v>
      </c>
    </row>
    <row r="81" spans="1:22" x14ac:dyDescent="0.2">
      <c r="A81" s="1059" t="s">
        <v>2271</v>
      </c>
    </row>
    <row r="82" spans="1:22" x14ac:dyDescent="0.2">
      <c r="A82">
        <v>1</v>
      </c>
      <c r="B82">
        <v>19601</v>
      </c>
      <c r="C82">
        <v>0</v>
      </c>
      <c r="D82">
        <v>423</v>
      </c>
      <c r="F82">
        <v>19601</v>
      </c>
      <c r="G82">
        <v>2.1124650419496604</v>
      </c>
      <c r="H82">
        <v>30861</v>
      </c>
      <c r="I82">
        <v>4313</v>
      </c>
      <c r="J82">
        <v>21547</v>
      </c>
      <c r="K82">
        <v>7</v>
      </c>
      <c r="L82">
        <v>0.14787255293647625</v>
      </c>
      <c r="M82">
        <v>6.8521274470635234</v>
      </c>
      <c r="N82">
        <v>22.003979388806695</v>
      </c>
      <c r="O82">
        <v>109.92806489464823</v>
      </c>
      <c r="P82">
        <v>20.016707662319583</v>
      </c>
      <c r="Q82">
        <v>9.2165859898153527E-2</v>
      </c>
      <c r="R82">
        <v>2.0280156815506158</v>
      </c>
      <c r="S82">
        <v>10.131614627955278</v>
      </c>
      <c r="T82">
        <v>46.350115571466326</v>
      </c>
      <c r="U82">
        <v>1.8448570740276429</v>
      </c>
      <c r="V82" s="1085">
        <v>38.003004771321898</v>
      </c>
    </row>
    <row r="83" spans="1:22" x14ac:dyDescent="0.2">
      <c r="A83">
        <v>2</v>
      </c>
      <c r="B83">
        <v>32915</v>
      </c>
      <c r="C83">
        <v>0</v>
      </c>
      <c r="D83">
        <v>4006</v>
      </c>
      <c r="F83">
        <v>32915</v>
      </c>
      <c r="G83">
        <v>10.850193656726525</v>
      </c>
      <c r="H83">
        <v>12615</v>
      </c>
      <c r="I83">
        <v>6464</v>
      </c>
      <c r="J83">
        <v>19079</v>
      </c>
      <c r="K83">
        <v>18.8</v>
      </c>
      <c r="L83">
        <v>2.0398364074645867</v>
      </c>
      <c r="M83">
        <v>16.760163592535413</v>
      </c>
      <c r="N83">
        <v>19.638462706972501</v>
      </c>
      <c r="O83">
        <v>57.964453896399817</v>
      </c>
      <c r="P83">
        <v>33.880182399496825</v>
      </c>
      <c r="Q83">
        <v>0.22543580829071405</v>
      </c>
      <c r="R83">
        <v>4.4272127139333897</v>
      </c>
      <c r="S83">
        <v>13.067263516264722</v>
      </c>
      <c r="U83">
        <v>7.6378063042673903</v>
      </c>
    </row>
    <row r="84" spans="1:22" x14ac:dyDescent="0.2">
      <c r="A84">
        <v>3</v>
      </c>
      <c r="B84">
        <v>42352</v>
      </c>
      <c r="C84">
        <v>0</v>
      </c>
      <c r="D84">
        <v>6592</v>
      </c>
      <c r="F84">
        <v>42352</v>
      </c>
      <c r="G84">
        <v>13.468453743053285</v>
      </c>
      <c r="H84">
        <v>11369</v>
      </c>
      <c r="I84">
        <v>6963</v>
      </c>
      <c r="J84">
        <v>18332</v>
      </c>
      <c r="K84">
        <v>30.599999999999998</v>
      </c>
      <c r="L84">
        <v>4.1213468453743047</v>
      </c>
      <c r="M84">
        <v>26.478653154625693</v>
      </c>
      <c r="N84">
        <v>16.440782017378162</v>
      </c>
      <c r="O84">
        <v>43.284850774461653</v>
      </c>
      <c r="P84">
        <v>37.98276238271874</v>
      </c>
      <c r="Q84">
        <v>0.35615622385816498</v>
      </c>
      <c r="R84">
        <v>5.8554868405846294</v>
      </c>
      <c r="S84">
        <v>15.41616900209643</v>
      </c>
      <c r="U84">
        <v>13.527797221931063</v>
      </c>
    </row>
    <row r="85" spans="1:22" x14ac:dyDescent="0.2">
      <c r="A85">
        <v>4</v>
      </c>
      <c r="B85">
        <v>35887</v>
      </c>
      <c r="C85">
        <v>433</v>
      </c>
      <c r="D85">
        <v>8252</v>
      </c>
      <c r="F85">
        <v>35454</v>
      </c>
      <c r="G85">
        <v>18.880702878323341</v>
      </c>
      <c r="H85">
        <v>4543</v>
      </c>
      <c r="I85">
        <v>3863</v>
      </c>
      <c r="J85">
        <v>8406</v>
      </c>
      <c r="K85">
        <v>29.9</v>
      </c>
      <c r="L85">
        <v>5.6453301606186788</v>
      </c>
      <c r="M85">
        <v>24.254669839381322</v>
      </c>
      <c r="N85">
        <v>10.895808653466464</v>
      </c>
      <c r="O85">
        <v>23.709595532238957</v>
      </c>
      <c r="P85">
        <v>45.955270045205808</v>
      </c>
      <c r="Q85">
        <v>0.32624210795296738</v>
      </c>
      <c r="R85">
        <v>3.5546715829590823</v>
      </c>
      <c r="S85">
        <v>7.7350684251498949</v>
      </c>
      <c r="U85">
        <v>14.992544171095801</v>
      </c>
    </row>
    <row r="86" spans="1:22" x14ac:dyDescent="0.2">
      <c r="K86" s="1059">
        <v>86.3</v>
      </c>
      <c r="L86" s="1059"/>
      <c r="M86" s="1059">
        <v>74.345614033605955</v>
      </c>
      <c r="N86" s="1059">
        <v>13.795806553324763</v>
      </c>
      <c r="O86" s="1059"/>
      <c r="P86" s="1059"/>
      <c r="Q86" s="1059">
        <v>1</v>
      </c>
      <c r="R86" s="1059">
        <v>15.865386819027718</v>
      </c>
      <c r="S86" s="1059">
        <v>46.350115571466326</v>
      </c>
      <c r="T86" s="1059"/>
      <c r="U86" s="1059">
        <v>38.003004771321898</v>
      </c>
    </row>
    <row r="89" spans="1:22" x14ac:dyDescent="0.2">
      <c r="A89">
        <v>1</v>
      </c>
      <c r="B89">
        <v>31659</v>
      </c>
      <c r="C89">
        <v>0</v>
      </c>
      <c r="D89">
        <v>0</v>
      </c>
      <c r="F89">
        <v>31659</v>
      </c>
      <c r="G89">
        <v>0</v>
      </c>
      <c r="H89">
        <v>4359</v>
      </c>
      <c r="I89">
        <v>16856</v>
      </c>
      <c r="J89">
        <v>21215</v>
      </c>
      <c r="K89">
        <v>3.9</v>
      </c>
      <c r="L89">
        <v>0</v>
      </c>
      <c r="M89">
        <v>3.9</v>
      </c>
      <c r="N89">
        <v>53.242363940743545</v>
      </c>
      <c r="O89">
        <v>67.010960548343292</v>
      </c>
      <c r="P89">
        <v>79.453217063398512</v>
      </c>
      <c r="Q89">
        <v>7.4856158905523856E-2</v>
      </c>
      <c r="R89">
        <v>3.985518855654032</v>
      </c>
      <c r="S89">
        <v>5.0161831112185755</v>
      </c>
      <c r="T89">
        <v>50.198384009043046</v>
      </c>
      <c r="U89">
        <v>5.9475626420528389</v>
      </c>
      <c r="V89" s="1085">
        <v>43.566724293655177</v>
      </c>
    </row>
    <row r="90" spans="1:22" x14ac:dyDescent="0.2">
      <c r="A90">
        <v>2</v>
      </c>
      <c r="B90">
        <v>49741</v>
      </c>
      <c r="C90">
        <v>2111</v>
      </c>
      <c r="D90">
        <v>2441</v>
      </c>
      <c r="F90">
        <v>47630</v>
      </c>
      <c r="G90">
        <v>4.8750773901060498</v>
      </c>
      <c r="H90">
        <v>20020</v>
      </c>
      <c r="I90">
        <v>18625</v>
      </c>
      <c r="J90">
        <v>38645</v>
      </c>
      <c r="K90">
        <v>15.9</v>
      </c>
      <c r="L90">
        <v>0.77513730502686184</v>
      </c>
      <c r="M90">
        <v>15.124862694973139</v>
      </c>
      <c r="N90">
        <v>39.103506193575477</v>
      </c>
      <c r="O90">
        <v>81.135838757085864</v>
      </c>
      <c r="P90">
        <v>48.195109328503044</v>
      </c>
      <c r="Q90">
        <v>0.29030490392798436</v>
      </c>
      <c r="R90">
        <v>11.35193960877327</v>
      </c>
      <c r="S90">
        <v>23.554131875492242</v>
      </c>
      <c r="U90">
        <v>13.991276583409778</v>
      </c>
    </row>
    <row r="91" spans="1:22" x14ac:dyDescent="0.2">
      <c r="A91">
        <v>3</v>
      </c>
      <c r="B91">
        <v>43845</v>
      </c>
      <c r="C91">
        <v>1610</v>
      </c>
      <c r="D91">
        <v>4784</v>
      </c>
      <c r="F91">
        <v>42235</v>
      </c>
      <c r="G91">
        <v>10.174610263935856</v>
      </c>
      <c r="H91">
        <v>11826</v>
      </c>
      <c r="I91">
        <v>6454</v>
      </c>
      <c r="J91">
        <v>18280</v>
      </c>
      <c r="K91">
        <v>16.099999999999998</v>
      </c>
      <c r="L91">
        <v>1.6381122524936726</v>
      </c>
      <c r="M91">
        <v>14.461887747506324</v>
      </c>
      <c r="N91">
        <v>15.281164910619156</v>
      </c>
      <c r="O91">
        <v>43.281638451521253</v>
      </c>
      <c r="P91">
        <v>35.306345733041574</v>
      </c>
      <c r="Q91">
        <v>0.27757983776953382</v>
      </c>
      <c r="R91">
        <v>4.2417432768191583</v>
      </c>
      <c r="S91">
        <v>12.014110179772887</v>
      </c>
      <c r="U91">
        <v>9.8003297208127531</v>
      </c>
    </row>
    <row r="92" spans="1:22" x14ac:dyDescent="0.2">
      <c r="A92">
        <v>4</v>
      </c>
      <c r="B92">
        <v>49392</v>
      </c>
      <c r="C92">
        <v>225</v>
      </c>
      <c r="D92">
        <v>6569</v>
      </c>
      <c r="F92">
        <v>49167</v>
      </c>
      <c r="G92">
        <v>11.785919334003157</v>
      </c>
      <c r="H92">
        <v>8110</v>
      </c>
      <c r="I92">
        <v>5121</v>
      </c>
      <c r="J92">
        <v>13231</v>
      </c>
      <c r="K92">
        <v>21.1</v>
      </c>
      <c r="L92">
        <v>2.4868289794746663</v>
      </c>
      <c r="M92">
        <v>18.613171020525336</v>
      </c>
      <c r="N92">
        <v>10.415522606626396</v>
      </c>
      <c r="O92">
        <v>26.910326031687919</v>
      </c>
      <c r="P92">
        <v>38.704557478648631</v>
      </c>
      <c r="Q92">
        <v>0.35725909939695799</v>
      </c>
      <c r="R92">
        <v>3.7210402261920028</v>
      </c>
      <c r="S92">
        <v>9.6139588425593399</v>
      </c>
      <c r="U92">
        <v>13.827555347379805</v>
      </c>
    </row>
    <row r="93" spans="1:22" x14ac:dyDescent="0.2">
      <c r="K93" s="1059">
        <v>57</v>
      </c>
      <c r="L93" s="1059"/>
      <c r="M93" s="1059">
        <v>52.099921463004797</v>
      </c>
      <c r="N93" s="1059">
        <v>23.608511530312917</v>
      </c>
      <c r="O93" s="1059"/>
      <c r="P93" s="1059"/>
      <c r="Q93" s="1059">
        <v>1</v>
      </c>
      <c r="R93" s="1059">
        <v>23.300241967438463</v>
      </c>
      <c r="S93" s="1059">
        <v>50.198384009043046</v>
      </c>
      <c r="T93" s="1059"/>
      <c r="U93" s="1059">
        <v>43.566724293655177</v>
      </c>
    </row>
    <row r="96" spans="1:22" x14ac:dyDescent="0.2">
      <c r="A96">
        <v>1</v>
      </c>
      <c r="B96">
        <v>32811</v>
      </c>
      <c r="C96">
        <v>0</v>
      </c>
      <c r="D96">
        <v>0</v>
      </c>
      <c r="F96">
        <v>32811</v>
      </c>
      <c r="G96">
        <v>0</v>
      </c>
      <c r="H96">
        <v>18698</v>
      </c>
      <c r="I96">
        <v>14366</v>
      </c>
      <c r="J96">
        <v>33064</v>
      </c>
      <c r="K96">
        <v>5.3</v>
      </c>
      <c r="L96">
        <v>0</v>
      </c>
      <c r="M96">
        <v>5.3</v>
      </c>
      <c r="N96">
        <v>43.784096796805954</v>
      </c>
      <c r="O96">
        <v>100.7710828685502</v>
      </c>
      <c r="P96">
        <v>43.449068473263978</v>
      </c>
      <c r="Q96">
        <v>0.11069913168283238</v>
      </c>
      <c r="R96">
        <v>4.846861496923502</v>
      </c>
      <c r="S96">
        <v>11.155271372287253</v>
      </c>
      <c r="T96">
        <v>44.78300972832384</v>
      </c>
      <c r="U96">
        <v>4.8097741524182496</v>
      </c>
      <c r="V96" s="1085">
        <v>44.859439189915932</v>
      </c>
    </row>
    <row r="97" spans="1:22" x14ac:dyDescent="0.2">
      <c r="A97">
        <v>2</v>
      </c>
      <c r="B97">
        <v>34515</v>
      </c>
      <c r="C97">
        <v>0</v>
      </c>
      <c r="D97">
        <v>4545</v>
      </c>
      <c r="F97">
        <v>34515</v>
      </c>
      <c r="G97">
        <v>11.635944700460829</v>
      </c>
      <c r="H97">
        <v>9775</v>
      </c>
      <c r="I97">
        <v>7565</v>
      </c>
      <c r="J97">
        <v>17340</v>
      </c>
      <c r="K97">
        <v>10.899999999999999</v>
      </c>
      <c r="L97">
        <v>1.2683179723502302</v>
      </c>
      <c r="M97">
        <v>9.6316820276497683</v>
      </c>
      <c r="N97">
        <v>21.918006663769379</v>
      </c>
      <c r="O97">
        <v>50.239026510212959</v>
      </c>
      <c r="P97">
        <v>43.627450980392155</v>
      </c>
      <c r="Q97">
        <v>0.20117336549169279</v>
      </c>
      <c r="R97">
        <v>4.4093191654198352</v>
      </c>
      <c r="S97">
        <v>10.106754042085916</v>
      </c>
      <c r="U97">
        <v>8.7766811415493411</v>
      </c>
    </row>
    <row r="98" spans="1:22" x14ac:dyDescent="0.2">
      <c r="A98" s="1086">
        <v>3</v>
      </c>
      <c r="B98">
        <v>27223</v>
      </c>
      <c r="C98">
        <v>0</v>
      </c>
      <c r="D98">
        <v>6309</v>
      </c>
      <c r="F98">
        <v>27223</v>
      </c>
      <c r="G98">
        <v>18.814863414052247</v>
      </c>
      <c r="H98">
        <v>10483</v>
      </c>
      <c r="I98">
        <v>2232</v>
      </c>
      <c r="J98">
        <v>12715</v>
      </c>
      <c r="K98">
        <v>19.7</v>
      </c>
      <c r="L98">
        <v>3.7065280925682926</v>
      </c>
      <c r="M98">
        <v>15.993471907431706</v>
      </c>
      <c r="N98">
        <v>8.1989494177717379</v>
      </c>
      <c r="O98">
        <v>46.706828784483712</v>
      </c>
      <c r="P98">
        <v>17.554069996067636</v>
      </c>
      <c r="Q98">
        <v>0.33404970806537038</v>
      </c>
      <c r="R98">
        <v>2.7388566594493873</v>
      </c>
      <c r="S98">
        <v>15.602402520116021</v>
      </c>
      <c r="U98">
        <v>5.8639319575454714</v>
      </c>
    </row>
    <row r="99" spans="1:22" x14ac:dyDescent="0.2">
      <c r="A99">
        <v>4</v>
      </c>
      <c r="B99">
        <v>28613</v>
      </c>
      <c r="C99">
        <v>0</v>
      </c>
      <c r="D99">
        <v>6663</v>
      </c>
      <c r="F99">
        <v>28613</v>
      </c>
      <c r="G99">
        <v>18.888195940582833</v>
      </c>
      <c r="H99">
        <v>1807</v>
      </c>
      <c r="I99">
        <v>4592</v>
      </c>
      <c r="J99">
        <v>6399</v>
      </c>
      <c r="K99">
        <v>20.9</v>
      </c>
      <c r="L99">
        <v>3.9476329515818116</v>
      </c>
      <c r="M99">
        <v>16.952367048418186</v>
      </c>
      <c r="N99">
        <v>16.048649215391606</v>
      </c>
      <c r="O99">
        <v>22.363960437563346</v>
      </c>
      <c r="P99">
        <v>71.761212689482733</v>
      </c>
      <c r="Q99">
        <v>0.35407779476010437</v>
      </c>
      <c r="R99">
        <v>5.6824703230643392</v>
      </c>
      <c r="S99">
        <v>7.9185817938346483</v>
      </c>
      <c r="U99">
        <v>25.409051938402865</v>
      </c>
    </row>
    <row r="100" spans="1:22" x14ac:dyDescent="0.2">
      <c r="K100" s="1059">
        <v>56.8</v>
      </c>
      <c r="L100" s="1059"/>
      <c r="M100" s="1059">
        <v>47.877520983499664</v>
      </c>
      <c r="N100" s="1059">
        <v>17.989940418747736</v>
      </c>
      <c r="O100" s="1059"/>
      <c r="P100" s="1059"/>
      <c r="Q100" s="1059">
        <v>0.99999999999999989</v>
      </c>
      <c r="R100" s="1059">
        <v>17.677507644857062</v>
      </c>
      <c r="S100" s="1059">
        <v>44.78300972832384</v>
      </c>
      <c r="T100" s="1059"/>
      <c r="U100" s="1059">
        <v>44.859439189915932</v>
      </c>
    </row>
    <row r="104" spans="1:22" x14ac:dyDescent="0.2">
      <c r="A104" s="1087" t="s">
        <v>2272</v>
      </c>
    </row>
    <row r="105" spans="1:22" x14ac:dyDescent="0.2">
      <c r="A105">
        <v>1</v>
      </c>
      <c r="B105">
        <v>27602</v>
      </c>
      <c r="C105">
        <v>0</v>
      </c>
      <c r="D105">
        <v>0</v>
      </c>
      <c r="F105">
        <v>27602</v>
      </c>
      <c r="G105">
        <v>0</v>
      </c>
      <c r="H105">
        <v>20910</v>
      </c>
      <c r="I105">
        <v>2068</v>
      </c>
      <c r="J105">
        <v>22978</v>
      </c>
      <c r="K105">
        <v>3.3</v>
      </c>
      <c r="L105">
        <v>0</v>
      </c>
      <c r="M105">
        <v>3.3</v>
      </c>
      <c r="N105">
        <v>7.4922107093688863</v>
      </c>
      <c r="O105">
        <v>83.247590754293171</v>
      </c>
      <c r="P105">
        <v>8.9999129602228205</v>
      </c>
      <c r="Q105">
        <v>6.6558968830967971E-2</v>
      </c>
      <c r="R105">
        <v>0.49867381907992814</v>
      </c>
      <c r="S105">
        <v>5.5408737982681764</v>
      </c>
      <c r="T105">
        <v>46.925326616278866</v>
      </c>
      <c r="U105">
        <v>0.59902492620089542</v>
      </c>
      <c r="V105" s="1085">
        <v>28.703476363965883</v>
      </c>
    </row>
    <row r="106" spans="1:22" x14ac:dyDescent="0.2">
      <c r="A106">
        <v>2</v>
      </c>
      <c r="B106">
        <v>47504</v>
      </c>
      <c r="C106">
        <v>0</v>
      </c>
      <c r="D106">
        <v>2896</v>
      </c>
      <c r="F106">
        <v>47504</v>
      </c>
      <c r="G106">
        <v>5.746031746031746</v>
      </c>
      <c r="H106">
        <v>10096</v>
      </c>
      <c r="I106">
        <v>6579</v>
      </c>
      <c r="J106">
        <v>16675</v>
      </c>
      <c r="K106">
        <v>11.7</v>
      </c>
      <c r="L106">
        <v>0.67228571428571426</v>
      </c>
      <c r="M106">
        <v>11.027714285714286</v>
      </c>
      <c r="N106">
        <v>13.8493600538902</v>
      </c>
      <c r="O106">
        <v>35.102307174132704</v>
      </c>
      <c r="P106">
        <v>39.454272863568221</v>
      </c>
      <c r="Q106">
        <v>0.22242220952111438</v>
      </c>
      <c r="R106">
        <v>3.0804052636397179</v>
      </c>
      <c r="S106">
        <v>7.8075327209594612</v>
      </c>
      <c r="U106">
        <v>8.7755065453637879</v>
      </c>
    </row>
    <row r="107" spans="1:22" x14ac:dyDescent="0.2">
      <c r="A107">
        <v>3</v>
      </c>
      <c r="B107">
        <v>39555</v>
      </c>
      <c r="C107">
        <v>0</v>
      </c>
      <c r="D107">
        <v>2868</v>
      </c>
      <c r="F107">
        <v>39555</v>
      </c>
      <c r="G107">
        <v>6.7604836998797824</v>
      </c>
      <c r="H107">
        <v>10076</v>
      </c>
      <c r="I107">
        <v>5111</v>
      </c>
      <c r="J107">
        <v>15187</v>
      </c>
      <c r="K107">
        <v>17.100000000000001</v>
      </c>
      <c r="L107">
        <v>1.1560427126794428</v>
      </c>
      <c r="M107">
        <v>15.943957287320558</v>
      </c>
      <c r="N107">
        <v>12.921248893945139</v>
      </c>
      <c r="O107">
        <v>38.394640374162556</v>
      </c>
      <c r="P107">
        <v>33.65378284058734</v>
      </c>
      <c r="Q107">
        <v>0.32157980488759208</v>
      </c>
      <c r="R107">
        <v>4.1552126982188931</v>
      </c>
      <c r="S107">
        <v>12.346940960252461</v>
      </c>
      <c r="U107">
        <v>10.822376919605471</v>
      </c>
    </row>
    <row r="108" spans="1:22" x14ac:dyDescent="0.2">
      <c r="A108">
        <v>4</v>
      </c>
      <c r="B108">
        <v>29141</v>
      </c>
      <c r="C108">
        <v>0</v>
      </c>
      <c r="D108">
        <v>4515</v>
      </c>
      <c r="F108">
        <v>29141</v>
      </c>
      <c r="G108">
        <v>13.415141430948418</v>
      </c>
      <c r="H108">
        <v>12416</v>
      </c>
      <c r="I108">
        <v>3470</v>
      </c>
      <c r="J108">
        <v>15886</v>
      </c>
      <c r="K108">
        <v>22.299999999999997</v>
      </c>
      <c r="L108">
        <v>2.991576539101497</v>
      </c>
      <c r="M108">
        <v>19.308423460898499</v>
      </c>
      <c r="N108">
        <v>11.90762156411928</v>
      </c>
      <c r="O108">
        <v>54.514258261555881</v>
      </c>
      <c r="P108">
        <v>21.843132317764066</v>
      </c>
      <c r="Q108">
        <v>0.3894390167603255</v>
      </c>
      <c r="R108">
        <v>4.6372924338846619</v>
      </c>
      <c r="S108">
        <v>21.229979136798772</v>
      </c>
      <c r="U108">
        <v>8.5065679727957271</v>
      </c>
    </row>
    <row r="109" spans="1:22" x14ac:dyDescent="0.2">
      <c r="K109" s="1059">
        <v>54.4</v>
      </c>
      <c r="L109" s="1059"/>
      <c r="M109" s="1059">
        <v>49.580095033933347</v>
      </c>
      <c r="N109" s="1059">
        <v>9.2340882442647008</v>
      </c>
      <c r="O109" s="1059"/>
      <c r="P109" s="1059"/>
      <c r="Q109" s="1059">
        <v>1</v>
      </c>
      <c r="R109" s="1059">
        <v>12.371584214823201</v>
      </c>
      <c r="S109" s="1059">
        <v>46.925326616278866</v>
      </c>
      <c r="T109" s="1059"/>
      <c r="U109" s="1059">
        <v>28.703476363965883</v>
      </c>
    </row>
    <row r="112" spans="1:22" x14ac:dyDescent="0.2">
      <c r="A112">
        <v>1</v>
      </c>
      <c r="B112">
        <v>24055</v>
      </c>
      <c r="C112">
        <v>0</v>
      </c>
      <c r="D112">
        <v>1099</v>
      </c>
      <c r="F112">
        <v>24055</v>
      </c>
      <c r="G112">
        <v>4.3690864276059473</v>
      </c>
      <c r="H112">
        <v>16963</v>
      </c>
      <c r="I112">
        <v>2658</v>
      </c>
      <c r="J112">
        <v>19621</v>
      </c>
      <c r="K112">
        <v>9.4</v>
      </c>
      <c r="L112">
        <v>0.41069412419495904</v>
      </c>
      <c r="M112">
        <v>8.9893058758050408</v>
      </c>
      <c r="N112">
        <v>11.049677821658697</v>
      </c>
      <c r="O112">
        <v>81.567241737684469</v>
      </c>
      <c r="P112">
        <v>13.546710157484327</v>
      </c>
      <c r="Q112">
        <v>0.1320894725889756</v>
      </c>
      <c r="R112">
        <v>1.4595461157409981</v>
      </c>
      <c r="S112">
        <v>10.77417394166822</v>
      </c>
      <c r="T112">
        <v>43.377087747586742</v>
      </c>
      <c r="U112">
        <v>1.7893778000178233</v>
      </c>
      <c r="V112" s="1085">
        <v>22.28843367247368</v>
      </c>
    </row>
    <row r="113" spans="1:22" x14ac:dyDescent="0.2">
      <c r="A113">
        <v>2</v>
      </c>
      <c r="B113">
        <v>39700</v>
      </c>
      <c r="C113">
        <v>0</v>
      </c>
      <c r="D113">
        <v>3842</v>
      </c>
      <c r="F113">
        <v>39700</v>
      </c>
      <c r="G113">
        <v>8.8236645078315199</v>
      </c>
      <c r="H113">
        <v>14176</v>
      </c>
      <c r="I113">
        <v>7879</v>
      </c>
      <c r="J113">
        <v>22055</v>
      </c>
      <c r="K113">
        <v>17.5</v>
      </c>
      <c r="L113">
        <v>1.5441412888705159</v>
      </c>
      <c r="M113">
        <v>15.955858711129483</v>
      </c>
      <c r="N113">
        <v>19.846347607052898</v>
      </c>
      <c r="O113">
        <v>55.554156171284632</v>
      </c>
      <c r="P113">
        <v>35.724325549761964</v>
      </c>
      <c r="Q113">
        <v>0.23445647427906199</v>
      </c>
      <c r="R113">
        <v>4.6531046872663211</v>
      </c>
      <c r="S113">
        <v>13.025031587467788</v>
      </c>
      <c r="U113">
        <v>8.3757994143946028</v>
      </c>
    </row>
    <row r="114" spans="1:22" x14ac:dyDescent="0.2">
      <c r="A114">
        <v>3</v>
      </c>
      <c r="B114">
        <v>42716</v>
      </c>
      <c r="C114">
        <v>580</v>
      </c>
      <c r="D114">
        <v>5002</v>
      </c>
      <c r="F114">
        <v>42136</v>
      </c>
      <c r="G114">
        <v>10.61139632568204</v>
      </c>
      <c r="H114">
        <v>6939</v>
      </c>
      <c r="I114">
        <v>1901</v>
      </c>
      <c r="J114">
        <v>8840</v>
      </c>
      <c r="K114">
        <v>7.8999999999999986</v>
      </c>
      <c r="L114">
        <v>0.83830030972888114</v>
      </c>
      <c r="M114">
        <v>7.0616996902711175</v>
      </c>
      <c r="N114">
        <v>4.511581545471806</v>
      </c>
      <c r="O114">
        <v>20.979684830074046</v>
      </c>
      <c r="P114">
        <v>21.504524886877828</v>
      </c>
      <c r="Q114">
        <v>0.10376509605488411</v>
      </c>
      <c r="R114">
        <v>0.46814469242532447</v>
      </c>
      <c r="S114">
        <v>2.1769590115938282</v>
      </c>
      <c r="U114">
        <v>2.2314190905015239</v>
      </c>
    </row>
    <row r="115" spans="1:22" x14ac:dyDescent="0.2">
      <c r="A115">
        <v>4</v>
      </c>
      <c r="B115">
        <v>34915</v>
      </c>
      <c r="C115">
        <v>0</v>
      </c>
      <c r="D115">
        <v>5862</v>
      </c>
      <c r="F115">
        <v>34915</v>
      </c>
      <c r="G115">
        <v>14.375751036123305</v>
      </c>
      <c r="H115">
        <v>9328</v>
      </c>
      <c r="I115">
        <v>2142</v>
      </c>
      <c r="J115">
        <v>11470</v>
      </c>
      <c r="K115">
        <v>42.100000000000009</v>
      </c>
      <c r="L115">
        <v>6.0521911862079127</v>
      </c>
      <c r="M115">
        <v>36.047808813792095</v>
      </c>
      <c r="N115">
        <v>6.1348990405269932</v>
      </c>
      <c r="O115">
        <v>32.85121008162681</v>
      </c>
      <c r="P115">
        <v>18.674803836094153</v>
      </c>
      <c r="Q115">
        <v>0.5296889570770783</v>
      </c>
      <c r="R115">
        <v>3.2495882745499114</v>
      </c>
      <c r="S115">
        <v>17.400923206856906</v>
      </c>
      <c r="U115">
        <v>9.8918373675597326</v>
      </c>
    </row>
    <row r="116" spans="1:22" x14ac:dyDescent="0.2">
      <c r="K116" s="1059">
        <v>76.900000000000006</v>
      </c>
      <c r="L116" s="1059"/>
      <c r="M116" s="1059">
        <v>68.054673090997738</v>
      </c>
      <c r="N116" s="1059">
        <v>8.3085012029420788</v>
      </c>
      <c r="O116" s="1059"/>
      <c r="P116" s="1059"/>
      <c r="Q116" s="1059">
        <v>1</v>
      </c>
      <c r="R116" s="1059">
        <v>9.8303837699825554</v>
      </c>
      <c r="S116" s="1059">
        <v>43.377087747586742</v>
      </c>
      <c r="T116" s="1059"/>
      <c r="U116" s="1059">
        <v>22.28843367247368</v>
      </c>
    </row>
    <row r="119" spans="1:22" x14ac:dyDescent="0.2">
      <c r="A119">
        <v>1</v>
      </c>
      <c r="B119">
        <v>27843</v>
      </c>
      <c r="C119">
        <v>0</v>
      </c>
      <c r="D119">
        <v>0</v>
      </c>
      <c r="F119">
        <v>27843</v>
      </c>
      <c r="G119">
        <v>0</v>
      </c>
      <c r="H119">
        <v>16494</v>
      </c>
      <c r="I119">
        <v>2816</v>
      </c>
      <c r="J119">
        <v>15726</v>
      </c>
      <c r="K119">
        <v>4.5999999999999996</v>
      </c>
      <c r="L119">
        <v>0</v>
      </c>
      <c r="M119">
        <v>4.5999999999999996</v>
      </c>
      <c r="N119">
        <v>10.113852673921633</v>
      </c>
      <c r="O119">
        <v>56.480982652731385</v>
      </c>
      <c r="P119">
        <v>17.90665140531604</v>
      </c>
      <c r="Q119">
        <v>9.1417478632030896E-2</v>
      </c>
      <c r="R119">
        <v>0.92458291070573939</v>
      </c>
      <c r="S119">
        <v>5.1633490247721792</v>
      </c>
      <c r="T119">
        <v>39.307884237300826</v>
      </c>
      <c r="U119">
        <v>1.6369809222167051</v>
      </c>
      <c r="V119" s="1085">
        <v>26.513561448404626</v>
      </c>
    </row>
    <row r="120" spans="1:22" x14ac:dyDescent="0.2">
      <c r="A120">
        <v>2</v>
      </c>
      <c r="B120">
        <v>24462</v>
      </c>
      <c r="C120">
        <v>0</v>
      </c>
      <c r="D120">
        <v>3839</v>
      </c>
      <c r="F120">
        <v>24462</v>
      </c>
      <c r="G120">
        <v>13.564891699939933</v>
      </c>
      <c r="H120">
        <v>11231</v>
      </c>
      <c r="I120">
        <v>1915</v>
      </c>
      <c r="J120">
        <v>11773</v>
      </c>
      <c r="K120">
        <v>21.9</v>
      </c>
      <c r="L120">
        <v>2.9707112822868451</v>
      </c>
      <c r="M120">
        <v>18.929288717713153</v>
      </c>
      <c r="N120">
        <v>7.8284686452456871</v>
      </c>
      <c r="O120">
        <v>48.127708282233669</v>
      </c>
      <c r="P120">
        <v>16.266032447124775</v>
      </c>
      <c r="Q120">
        <v>0.37618866236327952</v>
      </c>
      <c r="R120">
        <v>2.9449811480078503</v>
      </c>
      <c r="S120">
        <v>18.105098201303612</v>
      </c>
      <c r="U120">
        <v>6.119096988241572</v>
      </c>
    </row>
    <row r="121" spans="1:22" x14ac:dyDescent="0.2">
      <c r="A121">
        <v>3</v>
      </c>
      <c r="B121">
        <v>27282</v>
      </c>
      <c r="C121">
        <v>0</v>
      </c>
      <c r="D121">
        <v>5743</v>
      </c>
      <c r="F121">
        <v>27282</v>
      </c>
      <c r="G121">
        <v>17.38985616956851</v>
      </c>
      <c r="H121">
        <v>1064</v>
      </c>
      <c r="I121">
        <v>1622</v>
      </c>
      <c r="J121">
        <v>9309</v>
      </c>
      <c r="K121">
        <v>15.799999999999997</v>
      </c>
      <c r="L121">
        <v>2.7475972747918238</v>
      </c>
      <c r="M121">
        <v>13.052402725208173</v>
      </c>
      <c r="N121">
        <v>5.945311927278059</v>
      </c>
      <c r="O121">
        <v>34.121398724433696</v>
      </c>
      <c r="P121">
        <v>17.423998281233214</v>
      </c>
      <c r="Q121">
        <v>0.25939516244095218</v>
      </c>
      <c r="R121">
        <v>1.5421851531384225</v>
      </c>
      <c r="S121">
        <v>8.8509257648369779</v>
      </c>
      <c r="U121">
        <v>4.5197008645313606</v>
      </c>
    </row>
    <row r="122" spans="1:22" x14ac:dyDescent="0.2">
      <c r="A122">
        <v>4</v>
      </c>
      <c r="B122">
        <v>38448</v>
      </c>
      <c r="C122">
        <v>0</v>
      </c>
      <c r="D122">
        <v>6614</v>
      </c>
      <c r="F122">
        <v>38448</v>
      </c>
      <c r="G122">
        <v>14.677555368159426</v>
      </c>
      <c r="H122">
        <v>5724</v>
      </c>
      <c r="I122">
        <v>5280</v>
      </c>
      <c r="J122">
        <v>10124</v>
      </c>
      <c r="K122">
        <v>16.100000000000001</v>
      </c>
      <c r="L122">
        <v>2.3630864142736678</v>
      </c>
      <c r="M122">
        <v>13.736913585726334</v>
      </c>
      <c r="N122">
        <v>13.732833957553058</v>
      </c>
      <c r="O122">
        <v>26.331668747399085</v>
      </c>
      <c r="P122">
        <v>52.153299091268266</v>
      </c>
      <c r="Q122">
        <v>0.27299869656373743</v>
      </c>
      <c r="R122">
        <v>3.749045770538217</v>
      </c>
      <c r="S122">
        <v>7.1885112463880514</v>
      </c>
      <c r="U122">
        <v>14.237782673414989</v>
      </c>
    </row>
    <row r="123" spans="1:22" x14ac:dyDescent="0.2">
      <c r="K123" s="1059">
        <v>58.4</v>
      </c>
      <c r="L123" s="1059"/>
      <c r="M123" s="1059">
        <v>50.31860502864766</v>
      </c>
      <c r="N123" s="1059">
        <v>7.5240934407996871</v>
      </c>
      <c r="O123" s="1059"/>
      <c r="P123" s="1059"/>
      <c r="Q123" s="1059">
        <v>1</v>
      </c>
      <c r="R123" s="1059">
        <v>9.1607949823902288</v>
      </c>
      <c r="S123" s="1059">
        <v>39.307884237300826</v>
      </c>
      <c r="T123" s="1059"/>
      <c r="U123" s="1059">
        <v>26.513561448404626</v>
      </c>
    </row>
    <row r="129" spans="2:4" ht="16" thickBot="1" x14ac:dyDescent="0.25"/>
    <row r="130" spans="2:4" ht="16" thickBot="1" x14ac:dyDescent="0.25">
      <c r="B130" s="1198" t="s">
        <v>2138</v>
      </c>
      <c r="C130" s="1199"/>
      <c r="D130" s="1048" t="s">
        <v>2108</v>
      </c>
    </row>
    <row r="131" spans="2:4" x14ac:dyDescent="0.2">
      <c r="B131" s="1032" t="s">
        <v>2105</v>
      </c>
      <c r="C131" s="1033" t="s">
        <v>2360</v>
      </c>
      <c r="D131" s="1048" t="s">
        <v>2273</v>
      </c>
    </row>
    <row r="132" spans="2:4" x14ac:dyDescent="0.2">
      <c r="B132" s="1004" t="s">
        <v>2105</v>
      </c>
      <c r="C132" s="1013" t="s">
        <v>2346</v>
      </c>
      <c r="D132" s="1049" t="s">
        <v>2274</v>
      </c>
    </row>
    <row r="133" spans="2:4" x14ac:dyDescent="0.2">
      <c r="B133" s="1079" t="s">
        <v>2105</v>
      </c>
      <c r="C133" s="1044" t="s">
        <v>2126</v>
      </c>
      <c r="D133" s="1049" t="s">
        <v>2220</v>
      </c>
    </row>
    <row r="134" spans="2:4" x14ac:dyDescent="0.2">
      <c r="B134" s="1079" t="s">
        <v>2105</v>
      </c>
      <c r="C134" s="1044" t="s">
        <v>2110</v>
      </c>
      <c r="D134" s="1049" t="s">
        <v>2275</v>
      </c>
    </row>
    <row r="135" spans="2:4" x14ac:dyDescent="0.2">
      <c r="B135" s="1082" t="s">
        <v>2105</v>
      </c>
      <c r="C135" s="1078" t="s">
        <v>2355</v>
      </c>
      <c r="D135" s="1049" t="s">
        <v>2219</v>
      </c>
    </row>
    <row r="136" spans="2:4" x14ac:dyDescent="0.2">
      <c r="B136" s="1082" t="s">
        <v>2105</v>
      </c>
      <c r="C136" s="1078" t="s">
        <v>2135</v>
      </c>
      <c r="D136" s="1049" t="s">
        <v>2276</v>
      </c>
    </row>
    <row r="137" spans="2:4" ht="16" thickBot="1" x14ac:dyDescent="0.25">
      <c r="B137" s="1080" t="s">
        <v>2105</v>
      </c>
      <c r="C137" s="1081" t="s">
        <v>2339</v>
      </c>
      <c r="D137" s="1054" t="s">
        <v>2221</v>
      </c>
    </row>
  </sheetData>
  <mergeCells count="1">
    <mergeCell ref="B130:C130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5A62-A108-7247-B678-02405931BEEE}">
  <dimension ref="A1:AE90"/>
  <sheetViews>
    <sheetView topLeftCell="A66" workbookViewId="0">
      <selection activeCell="C92" sqref="C92"/>
    </sheetView>
  </sheetViews>
  <sheetFormatPr baseColWidth="10" defaultRowHeight="15" x14ac:dyDescent="0.2"/>
  <cols>
    <col min="1" max="1" width="30.83203125" style="1077" customWidth="1"/>
    <col min="2" max="2" width="13" style="1077" customWidth="1"/>
    <col min="3" max="3" width="10.83203125" style="1077"/>
    <col min="4" max="4" width="18.5" style="1077" customWidth="1"/>
    <col min="5" max="7" width="10.83203125" style="1077"/>
    <col min="8" max="8" width="13.33203125" style="1077" customWidth="1"/>
    <col min="9" max="15" width="10.83203125" style="1077"/>
    <col min="16" max="16" width="12.83203125" style="1077" customWidth="1"/>
    <col min="17" max="17" width="17.5" style="1077" customWidth="1"/>
    <col min="18" max="18" width="16" style="1077" customWidth="1"/>
    <col min="19" max="31" width="10.83203125" style="1077"/>
  </cols>
  <sheetData>
    <row r="1" spans="1:18" x14ac:dyDescent="0.2">
      <c r="A1" s="1058" t="s">
        <v>1515</v>
      </c>
    </row>
    <row r="2" spans="1:18" x14ac:dyDescent="0.2">
      <c r="A2" s="1088">
        <v>1</v>
      </c>
      <c r="B2" s="1088" t="s">
        <v>1516</v>
      </c>
      <c r="C2" s="1088" t="s">
        <v>1517</v>
      </c>
      <c r="D2" s="1088" t="s">
        <v>1518</v>
      </c>
      <c r="E2" s="1088" t="s">
        <v>1519</v>
      </c>
      <c r="F2" s="1088" t="s">
        <v>1520</v>
      </c>
      <c r="G2" s="1088"/>
      <c r="H2" s="1088">
        <v>1</v>
      </c>
      <c r="I2" s="1088" t="s">
        <v>1521</v>
      </c>
      <c r="J2" s="1088" t="s">
        <v>1522</v>
      </c>
      <c r="K2" s="1088" t="s">
        <v>1523</v>
      </c>
      <c r="L2" s="1088" t="s">
        <v>1524</v>
      </c>
      <c r="M2" s="1088"/>
      <c r="N2" s="1088"/>
      <c r="O2" s="1088">
        <v>1</v>
      </c>
      <c r="P2" s="1088" t="s">
        <v>1525</v>
      </c>
      <c r="Q2" s="1088" t="s">
        <v>1526</v>
      </c>
      <c r="R2" s="1088" t="s">
        <v>1527</v>
      </c>
    </row>
    <row r="3" spans="1:18" x14ac:dyDescent="0.2">
      <c r="A3" s="1026" t="s">
        <v>1528</v>
      </c>
      <c r="B3" s="1026">
        <v>44626</v>
      </c>
      <c r="C3" s="1026">
        <v>767273</v>
      </c>
      <c r="D3" s="1026">
        <v>96357</v>
      </c>
      <c r="E3" s="1026">
        <v>863630</v>
      </c>
      <c r="F3" s="1026">
        <v>10304.1</v>
      </c>
      <c r="G3" s="1026"/>
      <c r="H3" s="1026" t="s">
        <v>1528</v>
      </c>
      <c r="I3" s="1089">
        <v>4.33</v>
      </c>
      <c r="J3" s="1089">
        <v>74.459999999999994</v>
      </c>
      <c r="K3" s="1089">
        <v>9.35</v>
      </c>
      <c r="L3" s="1089">
        <v>83.81</v>
      </c>
      <c r="M3" s="1026"/>
      <c r="N3" s="1026"/>
      <c r="O3" s="1026" t="s">
        <v>1528</v>
      </c>
      <c r="P3" s="1089">
        <v>5.82</v>
      </c>
      <c r="Q3" s="1089">
        <v>88.84</v>
      </c>
      <c r="R3" s="1089">
        <v>5.17</v>
      </c>
    </row>
    <row r="4" spans="1:18" x14ac:dyDescent="0.2">
      <c r="A4" s="1026" t="s">
        <v>1529</v>
      </c>
      <c r="B4" s="1026">
        <v>52925</v>
      </c>
      <c r="C4" s="1026">
        <v>416947</v>
      </c>
      <c r="D4" s="1026">
        <v>473889</v>
      </c>
      <c r="E4" s="1026">
        <v>890836</v>
      </c>
      <c r="F4" s="1026">
        <v>9796.9</v>
      </c>
      <c r="G4" s="1026"/>
      <c r="H4" s="1026" t="s">
        <v>1529</v>
      </c>
      <c r="I4" s="1089">
        <v>5.4</v>
      </c>
      <c r="J4" s="1089">
        <v>42.56</v>
      </c>
      <c r="K4" s="1089">
        <v>48.37</v>
      </c>
      <c r="L4" s="1089">
        <v>90.93</v>
      </c>
      <c r="M4" s="1026"/>
      <c r="N4" s="1026"/>
      <c r="O4" s="1026" t="s">
        <v>1529</v>
      </c>
      <c r="P4" s="1089">
        <v>12.69</v>
      </c>
      <c r="Q4" s="1089">
        <v>46.8</v>
      </c>
      <c r="R4" s="1089">
        <v>5.94</v>
      </c>
    </row>
    <row r="5" spans="1:18" x14ac:dyDescent="0.2">
      <c r="A5" s="1026" t="s">
        <v>1530</v>
      </c>
      <c r="B5" s="1026">
        <v>255121</v>
      </c>
      <c r="C5" s="1026">
        <v>1283454</v>
      </c>
      <c r="D5" s="1026">
        <v>616558</v>
      </c>
      <c r="E5" s="1026">
        <v>1900012</v>
      </c>
      <c r="F5" s="1026">
        <v>12040.9</v>
      </c>
      <c r="G5" s="1026"/>
      <c r="H5" s="1026" t="s">
        <v>1530</v>
      </c>
      <c r="I5" s="1089">
        <v>21.19</v>
      </c>
      <c r="J5" s="1089">
        <v>106.59</v>
      </c>
      <c r="K5" s="1089">
        <v>51.21</v>
      </c>
      <c r="L5" s="1089">
        <v>157.80000000000001</v>
      </c>
      <c r="M5" s="1026"/>
      <c r="N5" s="1026"/>
      <c r="O5" s="1026" t="s">
        <v>1530</v>
      </c>
      <c r="P5" s="1089">
        <v>19.88</v>
      </c>
      <c r="Q5" s="1089">
        <v>67.55</v>
      </c>
      <c r="R5" s="1089">
        <v>13.43</v>
      </c>
    </row>
    <row r="6" spans="1:18" x14ac:dyDescent="0.2">
      <c r="A6" s="1026" t="s">
        <v>1531</v>
      </c>
      <c r="B6" s="1026">
        <v>80324</v>
      </c>
      <c r="C6" s="1026">
        <v>1030298</v>
      </c>
      <c r="D6" s="1026">
        <v>324940</v>
      </c>
      <c r="E6" s="1026">
        <v>1355238</v>
      </c>
      <c r="F6" s="1026">
        <v>12040.9</v>
      </c>
      <c r="G6" s="1026"/>
      <c r="H6" s="1026" t="s">
        <v>1531</v>
      </c>
      <c r="I6" s="1089">
        <v>6.67</v>
      </c>
      <c r="J6" s="1089">
        <v>85.57</v>
      </c>
      <c r="K6" s="1089">
        <v>26.99</v>
      </c>
      <c r="L6" s="1089">
        <v>112.55</v>
      </c>
      <c r="M6" s="1026"/>
      <c r="N6" s="1026"/>
      <c r="O6" s="1026" t="s">
        <v>1531</v>
      </c>
      <c r="P6" s="1089">
        <v>7.8</v>
      </c>
      <c r="Q6" s="1089">
        <v>76.02</v>
      </c>
      <c r="R6" s="1089">
        <v>5.93</v>
      </c>
    </row>
    <row r="7" spans="1:18" x14ac:dyDescent="0.2">
      <c r="A7" s="1026" t="s">
        <v>1532</v>
      </c>
      <c r="B7" s="1026">
        <v>26862</v>
      </c>
      <c r="C7" s="1026">
        <v>1379246</v>
      </c>
      <c r="D7" s="1026">
        <v>996736</v>
      </c>
      <c r="E7" s="1026">
        <v>2375982</v>
      </c>
      <c r="F7" s="1026">
        <v>10758.4</v>
      </c>
      <c r="G7" s="1026"/>
      <c r="H7" s="1026" t="s">
        <v>1532</v>
      </c>
      <c r="I7" s="1089">
        <v>2.5</v>
      </c>
      <c r="J7" s="1089">
        <v>128.19999999999999</v>
      </c>
      <c r="K7" s="1089">
        <v>92.65</v>
      </c>
      <c r="L7" s="1089">
        <v>220.85</v>
      </c>
      <c r="M7" s="1026"/>
      <c r="N7" s="1026"/>
      <c r="O7" s="1026" t="s">
        <v>1532</v>
      </c>
      <c r="P7" s="1089">
        <v>1.95</v>
      </c>
      <c r="Q7" s="1089">
        <v>58.05</v>
      </c>
      <c r="R7" s="1089">
        <v>1.1299999999999999</v>
      </c>
    </row>
    <row r="8" spans="1:18" x14ac:dyDescent="0.2">
      <c r="A8" s="1026" t="s">
        <v>1533</v>
      </c>
      <c r="B8" s="1026">
        <v>108937</v>
      </c>
      <c r="C8" s="1026">
        <v>1029310</v>
      </c>
      <c r="D8" s="1026">
        <v>643107</v>
      </c>
      <c r="E8" s="1026">
        <v>1672417</v>
      </c>
      <c r="F8" s="1026">
        <v>10758.4</v>
      </c>
      <c r="G8" s="1026"/>
      <c r="H8" s="1026" t="s">
        <v>1533</v>
      </c>
      <c r="I8" s="1089">
        <v>10.130000000000001</v>
      </c>
      <c r="J8" s="1089">
        <v>95.68</v>
      </c>
      <c r="K8" s="1089">
        <v>59.78</v>
      </c>
      <c r="L8" s="1089">
        <v>155.44999999999999</v>
      </c>
      <c r="M8" s="1026"/>
      <c r="N8" s="1026"/>
      <c r="O8" s="1026" t="s">
        <v>1533</v>
      </c>
      <c r="P8" s="1089">
        <v>10.58</v>
      </c>
      <c r="Q8" s="1089">
        <v>61.55</v>
      </c>
      <c r="R8" s="1089">
        <v>6.51</v>
      </c>
    </row>
    <row r="9" spans="1:18" x14ac:dyDescent="0.2">
      <c r="A9" s="1026" t="s">
        <v>1534</v>
      </c>
      <c r="B9" s="1026">
        <v>51064</v>
      </c>
      <c r="C9" s="1026">
        <v>797549</v>
      </c>
      <c r="D9" s="1026">
        <v>447699</v>
      </c>
      <c r="E9" s="1026">
        <v>1245248</v>
      </c>
      <c r="F9" s="1026">
        <v>8820.9</v>
      </c>
      <c r="G9" s="1026"/>
      <c r="H9" s="1026" t="s">
        <v>1534</v>
      </c>
      <c r="I9" s="1089">
        <v>5.79</v>
      </c>
      <c r="J9" s="1089">
        <v>90.42</v>
      </c>
      <c r="K9" s="1089">
        <v>50.75</v>
      </c>
      <c r="L9" s="1089">
        <v>141.16999999999999</v>
      </c>
      <c r="M9" s="1026"/>
      <c r="N9" s="1026"/>
      <c r="O9" s="1026" t="s">
        <v>1534</v>
      </c>
      <c r="P9" s="1089">
        <v>6.4</v>
      </c>
      <c r="Q9" s="1089">
        <v>64.05</v>
      </c>
      <c r="R9" s="1089">
        <v>4.0999999999999996</v>
      </c>
    </row>
    <row r="10" spans="1:18" x14ac:dyDescent="0.2">
      <c r="A10" s="1026" t="s">
        <v>1535</v>
      </c>
      <c r="B10" s="1026">
        <v>174056</v>
      </c>
      <c r="C10" s="1026">
        <v>972306</v>
      </c>
      <c r="D10" s="1026">
        <v>1047555</v>
      </c>
      <c r="E10" s="1026">
        <v>2019861</v>
      </c>
      <c r="F10" s="1026">
        <v>8820.9</v>
      </c>
      <c r="G10" s="1026"/>
      <c r="H10" s="1026" t="s">
        <v>1535</v>
      </c>
      <c r="I10" s="1089">
        <v>19.73</v>
      </c>
      <c r="J10" s="1089">
        <v>110.23</v>
      </c>
      <c r="K10" s="1089">
        <v>118.76</v>
      </c>
      <c r="L10" s="1089">
        <v>228.99</v>
      </c>
      <c r="M10" s="1026"/>
      <c r="N10" s="1026"/>
      <c r="O10" s="1026" t="s">
        <v>1535</v>
      </c>
      <c r="P10" s="1089">
        <v>17.899999999999999</v>
      </c>
      <c r="Q10" s="1089">
        <v>48.14</v>
      </c>
      <c r="R10" s="1089">
        <v>8.6199999999999992</v>
      </c>
    </row>
    <row r="11" spans="1:18" x14ac:dyDescent="0.2">
      <c r="A11" s="1026" t="s">
        <v>1536</v>
      </c>
      <c r="B11" s="1026">
        <v>0</v>
      </c>
      <c r="C11" s="1026">
        <v>657050</v>
      </c>
      <c r="D11" s="1026">
        <v>1362630</v>
      </c>
      <c r="E11" s="1026">
        <v>2019680</v>
      </c>
      <c r="F11" s="1026">
        <v>8702.5</v>
      </c>
      <c r="G11" s="1026"/>
      <c r="H11" s="1026" t="s">
        <v>1536</v>
      </c>
      <c r="I11" s="1089">
        <v>0</v>
      </c>
      <c r="J11" s="1089">
        <v>75.5</v>
      </c>
      <c r="K11" s="1089">
        <v>156.58000000000001</v>
      </c>
      <c r="L11" s="1089">
        <v>232.08</v>
      </c>
      <c r="M11" s="1026"/>
      <c r="N11" s="1026"/>
      <c r="O11" s="1026" t="s">
        <v>1536</v>
      </c>
      <c r="P11" s="1089">
        <v>0</v>
      </c>
      <c r="Q11" s="1089">
        <v>32.53</v>
      </c>
      <c r="R11" s="1089">
        <v>0</v>
      </c>
    </row>
    <row r="12" spans="1:18" x14ac:dyDescent="0.2">
      <c r="A12" s="1026" t="s">
        <v>1537</v>
      </c>
      <c r="B12" s="1026">
        <v>0</v>
      </c>
      <c r="C12" s="1026">
        <v>752652</v>
      </c>
      <c r="D12" s="1026">
        <v>1728808</v>
      </c>
      <c r="E12" s="1026">
        <v>2481460</v>
      </c>
      <c r="F12" s="1026">
        <v>7672.9</v>
      </c>
      <c r="G12" s="1026"/>
      <c r="H12" s="1026" t="s">
        <v>1537</v>
      </c>
      <c r="I12" s="1089">
        <v>0</v>
      </c>
      <c r="J12" s="1089">
        <v>98.09</v>
      </c>
      <c r="K12" s="1089">
        <v>225.31</v>
      </c>
      <c r="L12" s="1089">
        <v>323.41000000000003</v>
      </c>
      <c r="M12" s="1026"/>
      <c r="N12" s="1026"/>
      <c r="O12" s="1026" t="s">
        <v>1537</v>
      </c>
      <c r="P12" s="1089">
        <v>0</v>
      </c>
      <c r="Q12" s="1089">
        <v>30.33</v>
      </c>
      <c r="R12" s="1089">
        <v>0</v>
      </c>
    </row>
    <row r="13" spans="1:18" x14ac:dyDescent="0.2">
      <c r="A13" s="1026"/>
      <c r="B13" s="1026"/>
      <c r="C13" s="1026"/>
      <c r="D13" s="1026"/>
      <c r="E13" s="1026"/>
      <c r="F13" s="1026"/>
      <c r="G13" s="1026"/>
      <c r="H13" s="1026"/>
      <c r="I13" s="1026"/>
      <c r="J13" s="1026"/>
      <c r="K13" s="1026"/>
      <c r="L13" s="1026"/>
      <c r="M13" s="1026"/>
      <c r="N13" s="1090"/>
      <c r="O13" s="1091" t="s">
        <v>5</v>
      </c>
      <c r="P13" s="1092">
        <v>8.3000000000000007</v>
      </c>
      <c r="Q13" s="1092">
        <v>57.39</v>
      </c>
      <c r="R13" s="1092">
        <v>5.08</v>
      </c>
    </row>
    <row r="14" spans="1:18" x14ac:dyDescent="0.2">
      <c r="A14" s="1026"/>
      <c r="B14" s="1026"/>
      <c r="C14" s="1026"/>
      <c r="D14" s="1026"/>
      <c r="E14" s="1026"/>
      <c r="F14" s="1026"/>
      <c r="G14" s="1026"/>
      <c r="H14" s="1026"/>
      <c r="I14" s="1026"/>
      <c r="J14" s="1026"/>
      <c r="K14" s="1026"/>
      <c r="L14" s="1026"/>
      <c r="M14" s="1026"/>
      <c r="N14" s="1090"/>
      <c r="O14" s="1090"/>
      <c r="P14" s="1093"/>
      <c r="Q14" s="1093"/>
      <c r="R14" s="1093"/>
    </row>
    <row r="15" spans="1:18" x14ac:dyDescent="0.2">
      <c r="A15" s="1088">
        <v>2</v>
      </c>
      <c r="B15" s="1088" t="s">
        <v>1516</v>
      </c>
      <c r="C15" s="1088" t="s">
        <v>1517</v>
      </c>
      <c r="D15" s="1088" t="s">
        <v>1518</v>
      </c>
      <c r="E15" s="1088" t="s">
        <v>1519</v>
      </c>
      <c r="F15" s="1088" t="s">
        <v>1520</v>
      </c>
      <c r="G15" s="1088"/>
      <c r="H15" s="1088">
        <v>2</v>
      </c>
      <c r="I15" s="1088" t="s">
        <v>1521</v>
      </c>
      <c r="J15" s="1088" t="s">
        <v>1522</v>
      </c>
      <c r="K15" s="1088" t="s">
        <v>1523</v>
      </c>
      <c r="L15" s="1088" t="s">
        <v>1524</v>
      </c>
      <c r="M15" s="1088"/>
      <c r="N15" s="1088"/>
      <c r="O15" s="1088">
        <v>2</v>
      </c>
      <c r="P15" s="1088" t="s">
        <v>1525</v>
      </c>
      <c r="Q15" s="1088" t="s">
        <v>1526</v>
      </c>
      <c r="R15" s="1088" t="s">
        <v>1527</v>
      </c>
    </row>
    <row r="16" spans="1:18" x14ac:dyDescent="0.2">
      <c r="A16" s="1026" t="s">
        <v>1528</v>
      </c>
      <c r="B16" s="1026">
        <v>237113</v>
      </c>
      <c r="C16" s="1026">
        <v>483728</v>
      </c>
      <c r="D16" s="1026">
        <v>337941</v>
      </c>
      <c r="E16" s="1026">
        <v>821669</v>
      </c>
      <c r="F16" s="1026">
        <v>12602.5</v>
      </c>
      <c r="G16" s="1026"/>
      <c r="H16" s="1026" t="s">
        <v>1528</v>
      </c>
      <c r="I16" s="1089">
        <v>18.809999999999999</v>
      </c>
      <c r="J16" s="1089">
        <v>38.380000000000003</v>
      </c>
      <c r="K16" s="1089">
        <v>26.82</v>
      </c>
      <c r="L16" s="1089">
        <v>65.2</v>
      </c>
      <c r="M16" s="1026"/>
      <c r="N16" s="1026"/>
      <c r="O16" s="1026" t="s">
        <v>1528</v>
      </c>
      <c r="P16" s="1089">
        <v>49.02</v>
      </c>
      <c r="Q16" s="1089">
        <v>58.87</v>
      </c>
      <c r="R16" s="1089">
        <v>28.86</v>
      </c>
    </row>
    <row r="17" spans="1:18" x14ac:dyDescent="0.2">
      <c r="A17" s="1026" t="s">
        <v>1529</v>
      </c>
      <c r="B17" s="1026">
        <v>311583</v>
      </c>
      <c r="C17" s="1026">
        <v>551007</v>
      </c>
      <c r="D17" s="1026">
        <v>543633</v>
      </c>
      <c r="E17" s="1026">
        <v>1094640</v>
      </c>
      <c r="F17" s="1026">
        <v>13322.5</v>
      </c>
      <c r="G17" s="1026"/>
      <c r="H17" s="1026" t="s">
        <v>1529</v>
      </c>
      <c r="I17" s="1089">
        <v>23.39</v>
      </c>
      <c r="J17" s="1089">
        <v>41.36</v>
      </c>
      <c r="K17" s="1089">
        <v>40.81</v>
      </c>
      <c r="L17" s="1089">
        <v>82.16</v>
      </c>
      <c r="M17" s="1026"/>
      <c r="N17" s="1026"/>
      <c r="O17" s="1026" t="s">
        <v>1529</v>
      </c>
      <c r="P17" s="1089">
        <v>56.55</v>
      </c>
      <c r="Q17" s="1089">
        <v>50.34</v>
      </c>
      <c r="R17" s="1089">
        <v>28.46</v>
      </c>
    </row>
    <row r="18" spans="1:18" x14ac:dyDescent="0.2">
      <c r="A18" s="1026" t="s">
        <v>1530</v>
      </c>
      <c r="B18" s="1026">
        <v>161621</v>
      </c>
      <c r="C18" s="1026">
        <v>1122021</v>
      </c>
      <c r="D18" s="1026">
        <v>309017</v>
      </c>
      <c r="E18" s="1026">
        <v>1431038</v>
      </c>
      <c r="F18" s="1026">
        <v>10240</v>
      </c>
      <c r="G18" s="1026"/>
      <c r="H18" s="1026" t="s">
        <v>1530</v>
      </c>
      <c r="I18" s="1089">
        <v>15.78</v>
      </c>
      <c r="J18" s="1089">
        <v>109.57</v>
      </c>
      <c r="K18" s="1089">
        <v>30.18</v>
      </c>
      <c r="L18" s="1089">
        <v>139.75</v>
      </c>
      <c r="M18" s="1026"/>
      <c r="N18" s="1026"/>
      <c r="O18" s="1026" t="s">
        <v>1530</v>
      </c>
      <c r="P18" s="1089">
        <v>14.4</v>
      </c>
      <c r="Q18" s="1089">
        <v>78.41</v>
      </c>
      <c r="R18" s="1089">
        <v>11.29</v>
      </c>
    </row>
    <row r="19" spans="1:18" x14ac:dyDescent="0.2">
      <c r="A19" s="1026" t="s">
        <v>1531</v>
      </c>
      <c r="B19" s="1026">
        <v>119825</v>
      </c>
      <c r="C19" s="1026">
        <v>639605</v>
      </c>
      <c r="D19" s="1026">
        <v>273266</v>
      </c>
      <c r="E19" s="1026">
        <v>912871</v>
      </c>
      <c r="F19" s="1026">
        <v>9859.6</v>
      </c>
      <c r="G19" s="1026"/>
      <c r="H19" s="1026" t="s">
        <v>1531</v>
      </c>
      <c r="I19" s="1089">
        <v>12.15</v>
      </c>
      <c r="J19" s="1089">
        <v>64.87</v>
      </c>
      <c r="K19" s="1089">
        <v>27.72</v>
      </c>
      <c r="L19" s="1089">
        <v>92.59</v>
      </c>
      <c r="M19" s="1026"/>
      <c r="N19" s="1026"/>
      <c r="O19" s="1026" t="s">
        <v>1531</v>
      </c>
      <c r="P19" s="1089">
        <v>18.73</v>
      </c>
      <c r="Q19" s="1089">
        <v>70.069999999999993</v>
      </c>
      <c r="R19" s="1089">
        <v>13.13</v>
      </c>
    </row>
    <row r="20" spans="1:18" x14ac:dyDescent="0.2">
      <c r="A20" s="1026" t="s">
        <v>1532</v>
      </c>
      <c r="B20" s="1026">
        <v>349576</v>
      </c>
      <c r="C20" s="1026">
        <v>1284741</v>
      </c>
      <c r="D20" s="1026">
        <v>523821</v>
      </c>
      <c r="E20" s="1026">
        <v>1808562</v>
      </c>
      <c r="F20" s="1026">
        <v>10368.4</v>
      </c>
      <c r="G20" s="1026"/>
      <c r="H20" s="1026" t="s">
        <v>1532</v>
      </c>
      <c r="I20" s="1089">
        <v>33.72</v>
      </c>
      <c r="J20" s="1089">
        <v>123.91</v>
      </c>
      <c r="K20" s="1089">
        <v>50.52</v>
      </c>
      <c r="L20" s="1089">
        <v>174.43</v>
      </c>
      <c r="M20" s="1026"/>
      <c r="N20" s="1026"/>
      <c r="O20" s="1026" t="s">
        <v>1532</v>
      </c>
      <c r="P20" s="1089">
        <v>27.21</v>
      </c>
      <c r="Q20" s="1089">
        <v>71.040000000000006</v>
      </c>
      <c r="R20" s="1089">
        <v>19.329999999999998</v>
      </c>
    </row>
    <row r="21" spans="1:18" x14ac:dyDescent="0.2">
      <c r="A21" s="1026" t="s">
        <v>1533</v>
      </c>
      <c r="B21" s="1026">
        <v>89912</v>
      </c>
      <c r="C21" s="1026">
        <v>1294845</v>
      </c>
      <c r="D21" s="1026">
        <v>496303</v>
      </c>
      <c r="E21" s="1026">
        <v>1791148</v>
      </c>
      <c r="F21" s="1026">
        <v>9241.6</v>
      </c>
      <c r="G21" s="1026"/>
      <c r="H21" s="1026" t="s">
        <v>1533</v>
      </c>
      <c r="I21" s="1089">
        <v>9.73</v>
      </c>
      <c r="J21" s="1089">
        <v>140.11000000000001</v>
      </c>
      <c r="K21" s="1089">
        <v>53.7</v>
      </c>
      <c r="L21" s="1089">
        <v>193.81</v>
      </c>
      <c r="M21" s="1026"/>
      <c r="N21" s="1026"/>
      <c r="O21" s="1026" t="s">
        <v>1533</v>
      </c>
      <c r="P21" s="1089">
        <v>6.94</v>
      </c>
      <c r="Q21" s="1089">
        <v>72.290000000000006</v>
      </c>
      <c r="R21" s="1089">
        <v>5.0199999999999996</v>
      </c>
    </row>
    <row r="22" spans="1:18" x14ac:dyDescent="0.2">
      <c r="A22" s="1026" t="s">
        <v>1534</v>
      </c>
      <c r="B22" s="1026">
        <v>300132</v>
      </c>
      <c r="C22" s="1026">
        <v>1455491</v>
      </c>
      <c r="D22" s="1026">
        <v>429690</v>
      </c>
      <c r="E22" s="1026">
        <v>1885181</v>
      </c>
      <c r="F22" s="1026">
        <v>9302.5</v>
      </c>
      <c r="G22" s="1026"/>
      <c r="H22" s="1026" t="s">
        <v>1534</v>
      </c>
      <c r="I22" s="1089">
        <v>32.26</v>
      </c>
      <c r="J22" s="1089">
        <v>156.46</v>
      </c>
      <c r="K22" s="1089">
        <v>46.19</v>
      </c>
      <c r="L22" s="1089">
        <v>202.65</v>
      </c>
      <c r="M22" s="1026"/>
      <c r="N22" s="1026"/>
      <c r="O22" s="1026" t="s">
        <v>1534</v>
      </c>
      <c r="P22" s="1089">
        <v>20.62</v>
      </c>
      <c r="Q22" s="1089">
        <v>77.209999999999994</v>
      </c>
      <c r="R22" s="1089">
        <v>15.92</v>
      </c>
    </row>
    <row r="23" spans="1:18" x14ac:dyDescent="0.2">
      <c r="A23" s="1026" t="s">
        <v>1535</v>
      </c>
      <c r="B23" s="1026">
        <v>88449</v>
      </c>
      <c r="C23" s="1026">
        <v>1061927</v>
      </c>
      <c r="D23" s="1026">
        <v>1067147</v>
      </c>
      <c r="E23" s="1026">
        <v>2129074</v>
      </c>
      <c r="F23" s="1026">
        <v>10048.9</v>
      </c>
      <c r="G23" s="1026"/>
      <c r="H23" s="1026" t="s">
        <v>1535</v>
      </c>
      <c r="I23" s="1089">
        <v>8.8000000000000007</v>
      </c>
      <c r="J23" s="1089">
        <v>105.68</v>
      </c>
      <c r="K23" s="1089">
        <v>106.2</v>
      </c>
      <c r="L23" s="1089">
        <v>211.87</v>
      </c>
      <c r="M23" s="1026"/>
      <c r="N23" s="1026"/>
      <c r="O23" s="1026" t="s">
        <v>1535</v>
      </c>
      <c r="P23" s="1089">
        <v>8.33</v>
      </c>
      <c r="Q23" s="1089">
        <v>49.88</v>
      </c>
      <c r="R23" s="1089">
        <v>4.1500000000000004</v>
      </c>
    </row>
    <row r="24" spans="1:18" x14ac:dyDescent="0.2">
      <c r="A24" s="1026" t="s">
        <v>1536</v>
      </c>
      <c r="B24" s="1026">
        <v>43189</v>
      </c>
      <c r="C24" s="1026">
        <v>543837</v>
      </c>
      <c r="D24" s="1026">
        <v>636422</v>
      </c>
      <c r="E24" s="1026">
        <v>1180259</v>
      </c>
      <c r="F24" s="1026">
        <v>5107.6000000000004</v>
      </c>
      <c r="G24" s="1026"/>
      <c r="H24" s="1026" t="s">
        <v>1536</v>
      </c>
      <c r="I24" s="1089">
        <v>8.4600000000000009</v>
      </c>
      <c r="J24" s="1089">
        <v>106.48</v>
      </c>
      <c r="K24" s="1089">
        <v>124.6</v>
      </c>
      <c r="L24" s="1089">
        <v>231.08</v>
      </c>
      <c r="M24" s="1026"/>
      <c r="N24" s="1026"/>
      <c r="O24" s="1026" t="s">
        <v>1536</v>
      </c>
      <c r="P24" s="1089">
        <v>7.94</v>
      </c>
      <c r="Q24" s="1089">
        <v>46.08</v>
      </c>
      <c r="R24" s="1089">
        <v>3.66</v>
      </c>
    </row>
    <row r="25" spans="1:18" x14ac:dyDescent="0.2">
      <c r="A25" s="1026" t="s">
        <v>1537</v>
      </c>
      <c r="B25" s="1026">
        <v>78495</v>
      </c>
      <c r="C25" s="1026">
        <v>663669</v>
      </c>
      <c r="D25" s="1026">
        <v>435583</v>
      </c>
      <c r="E25" s="1026">
        <v>1099252</v>
      </c>
      <c r="F25" s="1026">
        <v>5198.3999999999996</v>
      </c>
      <c r="G25" s="1026"/>
      <c r="H25" s="1026" t="s">
        <v>1537</v>
      </c>
      <c r="I25" s="1089">
        <v>15.1</v>
      </c>
      <c r="J25" s="1089">
        <v>127.67</v>
      </c>
      <c r="K25" s="1089">
        <v>83.79</v>
      </c>
      <c r="L25" s="1089">
        <v>211.46</v>
      </c>
      <c r="M25" s="1026"/>
      <c r="N25" s="1026"/>
      <c r="O25" s="1026" t="s">
        <v>1537</v>
      </c>
      <c r="P25" s="1089">
        <v>11.83</v>
      </c>
      <c r="Q25" s="1089">
        <v>60.37</v>
      </c>
      <c r="R25" s="1089">
        <v>7.14</v>
      </c>
    </row>
    <row r="26" spans="1:18" x14ac:dyDescent="0.2">
      <c r="A26" s="1026" t="s">
        <v>2277</v>
      </c>
      <c r="B26" s="1026">
        <v>37933</v>
      </c>
      <c r="C26" s="1026">
        <v>552909</v>
      </c>
      <c r="D26" s="1026">
        <v>351013</v>
      </c>
      <c r="E26" s="1026">
        <v>903922</v>
      </c>
      <c r="F26" s="1026">
        <v>6400.9</v>
      </c>
      <c r="G26" s="1026"/>
      <c r="H26" s="1026" t="s">
        <v>2277</v>
      </c>
      <c r="I26" s="1089">
        <v>5.93</v>
      </c>
      <c r="J26" s="1089">
        <v>86.38</v>
      </c>
      <c r="K26" s="1089">
        <v>54.84</v>
      </c>
      <c r="L26" s="1089">
        <v>141.22</v>
      </c>
      <c r="M26" s="1026"/>
      <c r="N26" s="1026"/>
      <c r="O26" s="1026" t="s">
        <v>2277</v>
      </c>
      <c r="P26" s="1089">
        <v>6.86</v>
      </c>
      <c r="Q26" s="1089">
        <v>61.17</v>
      </c>
      <c r="R26" s="1089">
        <v>4.2</v>
      </c>
    </row>
    <row r="27" spans="1:18" x14ac:dyDescent="0.2">
      <c r="A27" s="1026" t="s">
        <v>1539</v>
      </c>
      <c r="B27" s="1026">
        <v>95743</v>
      </c>
      <c r="C27" s="1026">
        <v>725452</v>
      </c>
      <c r="D27" s="1026">
        <v>348423</v>
      </c>
      <c r="E27" s="1026">
        <v>1073875</v>
      </c>
      <c r="F27" s="1026">
        <v>6400.9</v>
      </c>
      <c r="G27" s="1026"/>
      <c r="H27" s="1026" t="s">
        <v>1539</v>
      </c>
      <c r="I27" s="1089">
        <v>14.96</v>
      </c>
      <c r="J27" s="1089">
        <v>113.34</v>
      </c>
      <c r="K27" s="1089">
        <v>54.43</v>
      </c>
      <c r="L27" s="1089">
        <v>167.77</v>
      </c>
      <c r="M27" s="1026"/>
      <c r="N27" s="1026"/>
      <c r="O27" s="1026" t="s">
        <v>1539</v>
      </c>
      <c r="P27" s="1089">
        <v>13.2</v>
      </c>
      <c r="Q27" s="1089">
        <v>67.55</v>
      </c>
      <c r="R27" s="1089">
        <v>8.92</v>
      </c>
    </row>
    <row r="28" spans="1:18" x14ac:dyDescent="0.2">
      <c r="A28" s="1026"/>
      <c r="B28" s="1026"/>
      <c r="C28" s="1026"/>
      <c r="D28" s="1026"/>
      <c r="E28" s="1026"/>
      <c r="F28" s="1026"/>
      <c r="G28" s="1026"/>
      <c r="H28" s="1026"/>
      <c r="I28" s="1089"/>
      <c r="J28" s="1089"/>
      <c r="K28" s="1089"/>
      <c r="L28" s="1089"/>
      <c r="M28" s="1026"/>
      <c r="N28" s="1026"/>
      <c r="O28" s="1091" t="s">
        <v>5</v>
      </c>
      <c r="P28" s="1092">
        <v>20.14</v>
      </c>
      <c r="Q28" s="1092">
        <v>63.61</v>
      </c>
      <c r="R28" s="1092">
        <v>12.51</v>
      </c>
    </row>
    <row r="29" spans="1:18" x14ac:dyDescent="0.2">
      <c r="A29" s="1026"/>
      <c r="B29" s="1026"/>
      <c r="C29" s="1026"/>
      <c r="D29" s="1026"/>
      <c r="E29" s="1026"/>
      <c r="F29" s="1026"/>
      <c r="G29" s="1026"/>
      <c r="H29" s="1026"/>
      <c r="I29" s="1089"/>
      <c r="J29" s="1089"/>
      <c r="K29" s="1089"/>
      <c r="L29" s="1089"/>
      <c r="M29" s="1026"/>
      <c r="N29" s="1026"/>
      <c r="O29" s="1090"/>
      <c r="P29" s="1093"/>
      <c r="Q29" s="1093"/>
      <c r="R29" s="1093"/>
    </row>
    <row r="30" spans="1:18" x14ac:dyDescent="0.2">
      <c r="A30" s="1088">
        <v>3</v>
      </c>
      <c r="B30" s="1088" t="s">
        <v>1516</v>
      </c>
      <c r="C30" s="1088" t="s">
        <v>1517</v>
      </c>
      <c r="D30" s="1088" t="s">
        <v>1518</v>
      </c>
      <c r="E30" s="1088" t="s">
        <v>1519</v>
      </c>
      <c r="F30" s="1088" t="s">
        <v>1520</v>
      </c>
      <c r="G30" s="1088"/>
      <c r="H30" s="1088">
        <v>3</v>
      </c>
      <c r="I30" s="1088" t="s">
        <v>1521</v>
      </c>
      <c r="J30" s="1088" t="s">
        <v>1522</v>
      </c>
      <c r="K30" s="1088" t="s">
        <v>1523</v>
      </c>
      <c r="L30" s="1088" t="s">
        <v>1524</v>
      </c>
      <c r="M30" s="1088"/>
      <c r="N30" s="1088"/>
      <c r="O30" s="1088">
        <v>3</v>
      </c>
      <c r="P30" s="1088" t="s">
        <v>1525</v>
      </c>
      <c r="Q30" s="1088" t="s">
        <v>1526</v>
      </c>
      <c r="R30" s="1088" t="s">
        <v>1527</v>
      </c>
    </row>
    <row r="31" spans="1:18" x14ac:dyDescent="0.2">
      <c r="A31" s="1026" t="s">
        <v>1528</v>
      </c>
      <c r="B31" s="1026">
        <v>314232</v>
      </c>
      <c r="C31" s="1026">
        <v>903351</v>
      </c>
      <c r="D31" s="1026">
        <v>464624</v>
      </c>
      <c r="E31" s="1026">
        <v>1367975</v>
      </c>
      <c r="F31" s="1026">
        <v>29920.9</v>
      </c>
      <c r="G31" s="1026"/>
      <c r="H31" s="1026" t="s">
        <v>1528</v>
      </c>
      <c r="I31" s="1089">
        <v>10.5</v>
      </c>
      <c r="J31" s="1089">
        <v>30.19</v>
      </c>
      <c r="K31" s="1089">
        <v>15.53</v>
      </c>
      <c r="L31" s="1089">
        <v>45.72</v>
      </c>
      <c r="M31" s="1026"/>
      <c r="N31" s="1026"/>
      <c r="O31" s="1026" t="s">
        <v>1528</v>
      </c>
      <c r="P31" s="1089">
        <v>34.79</v>
      </c>
      <c r="Q31" s="1089">
        <v>66.040000000000006</v>
      </c>
      <c r="R31" s="1089">
        <v>22.97</v>
      </c>
    </row>
    <row r="32" spans="1:18" x14ac:dyDescent="0.2">
      <c r="A32" s="1026" t="s">
        <v>1529</v>
      </c>
      <c r="B32" s="1026">
        <v>304447</v>
      </c>
      <c r="C32" s="1026">
        <v>1135108</v>
      </c>
      <c r="D32" s="1026">
        <v>677107</v>
      </c>
      <c r="E32" s="1026">
        <v>1812215</v>
      </c>
      <c r="F32" s="1026">
        <v>28622.5</v>
      </c>
      <c r="G32" s="1026"/>
      <c r="H32" s="1026" t="s">
        <v>1529</v>
      </c>
      <c r="I32" s="1089">
        <v>10.64</v>
      </c>
      <c r="J32" s="1089">
        <v>39.659999999999997</v>
      </c>
      <c r="K32" s="1089">
        <v>23.66</v>
      </c>
      <c r="L32" s="1089">
        <v>63.31</v>
      </c>
      <c r="M32" s="1026"/>
      <c r="N32" s="1026"/>
      <c r="O32" s="1026" t="s">
        <v>1529</v>
      </c>
      <c r="P32" s="1089">
        <v>26.82</v>
      </c>
      <c r="Q32" s="1089">
        <v>62.64</v>
      </c>
      <c r="R32" s="1089">
        <v>16.8</v>
      </c>
    </row>
    <row r="33" spans="1:18" x14ac:dyDescent="0.2">
      <c r="A33" s="1026" t="s">
        <v>1530</v>
      </c>
      <c r="B33" s="1026">
        <v>1394281</v>
      </c>
      <c r="C33" s="1026">
        <v>2893169</v>
      </c>
      <c r="D33" s="1026">
        <v>768339</v>
      </c>
      <c r="E33" s="1026">
        <v>3661508</v>
      </c>
      <c r="F33" s="1026">
        <v>25401.599999999999</v>
      </c>
      <c r="G33" s="1026"/>
      <c r="H33" s="1026" t="s">
        <v>1530</v>
      </c>
      <c r="I33" s="1089">
        <v>54.89</v>
      </c>
      <c r="J33" s="1089">
        <v>113.9</v>
      </c>
      <c r="K33" s="1089">
        <v>30.25</v>
      </c>
      <c r="L33" s="1089">
        <v>144.13999999999999</v>
      </c>
      <c r="M33" s="1026"/>
      <c r="N33" s="1026"/>
      <c r="O33" s="1026" t="s">
        <v>1530</v>
      </c>
      <c r="P33" s="1089">
        <v>48.19</v>
      </c>
      <c r="Q33" s="1089">
        <v>79.02</v>
      </c>
      <c r="R33" s="1089">
        <v>38.08</v>
      </c>
    </row>
    <row r="34" spans="1:18" x14ac:dyDescent="0.2">
      <c r="A34" s="1026" t="s">
        <v>1531</v>
      </c>
      <c r="B34" s="1026">
        <v>581736</v>
      </c>
      <c r="C34" s="1026">
        <v>1571221</v>
      </c>
      <c r="D34" s="1026">
        <v>1155813</v>
      </c>
      <c r="E34" s="1026">
        <v>2727034</v>
      </c>
      <c r="F34" s="1026">
        <v>28090</v>
      </c>
      <c r="G34" s="1026"/>
      <c r="H34" s="1026" t="s">
        <v>1531</v>
      </c>
      <c r="I34" s="1089">
        <v>20.71</v>
      </c>
      <c r="J34" s="1089">
        <v>55.94</v>
      </c>
      <c r="K34" s="1089">
        <v>41.15</v>
      </c>
      <c r="L34" s="1089">
        <v>97.08</v>
      </c>
      <c r="M34" s="1026"/>
      <c r="N34" s="1026"/>
      <c r="O34" s="1026" t="s">
        <v>1531</v>
      </c>
      <c r="P34" s="1089">
        <v>37.020000000000003</v>
      </c>
      <c r="Q34" s="1089">
        <v>57.62</v>
      </c>
      <c r="R34" s="1089">
        <v>21.33</v>
      </c>
    </row>
    <row r="35" spans="1:18" x14ac:dyDescent="0.2">
      <c r="A35" s="1026" t="s">
        <v>1532</v>
      </c>
      <c r="B35" s="1026">
        <v>715888</v>
      </c>
      <c r="C35" s="1026">
        <v>2443474</v>
      </c>
      <c r="D35" s="1026">
        <v>1751582</v>
      </c>
      <c r="E35" s="1026">
        <v>4195056</v>
      </c>
      <c r="F35" s="1026">
        <v>24403.599999999999</v>
      </c>
      <c r="G35" s="1026"/>
      <c r="H35" s="1026" t="s">
        <v>1532</v>
      </c>
      <c r="I35" s="1089">
        <v>29.34</v>
      </c>
      <c r="J35" s="1089">
        <v>100.13</v>
      </c>
      <c r="K35" s="1089">
        <v>71.78</v>
      </c>
      <c r="L35" s="1089">
        <v>171.9</v>
      </c>
      <c r="M35" s="1026"/>
      <c r="N35" s="1026"/>
      <c r="O35" s="1026" t="s">
        <v>1532</v>
      </c>
      <c r="P35" s="1089">
        <v>29.3</v>
      </c>
      <c r="Q35" s="1089">
        <v>58.25</v>
      </c>
      <c r="R35" s="1089">
        <v>17.07</v>
      </c>
    </row>
    <row r="36" spans="1:18" x14ac:dyDescent="0.2">
      <c r="A36" s="1026" t="s">
        <v>1533</v>
      </c>
      <c r="B36" s="1026">
        <v>762148</v>
      </c>
      <c r="C36" s="1026">
        <v>2075622</v>
      </c>
      <c r="D36" s="1026">
        <v>1917097</v>
      </c>
      <c r="E36" s="1026">
        <v>3992719</v>
      </c>
      <c r="F36" s="1026">
        <v>24304.9</v>
      </c>
      <c r="G36" s="1026"/>
      <c r="H36" s="1026" t="s">
        <v>1533</v>
      </c>
      <c r="I36" s="1089">
        <v>31.36</v>
      </c>
      <c r="J36" s="1089">
        <v>85.4</v>
      </c>
      <c r="K36" s="1089">
        <v>78.88</v>
      </c>
      <c r="L36" s="1089">
        <v>164.28</v>
      </c>
      <c r="M36" s="1026"/>
      <c r="N36" s="1026"/>
      <c r="O36" s="1026" t="s">
        <v>1533</v>
      </c>
      <c r="P36" s="1089">
        <v>36.72</v>
      </c>
      <c r="Q36" s="1089">
        <v>51.99</v>
      </c>
      <c r="R36" s="1089">
        <v>19.09</v>
      </c>
    </row>
    <row r="37" spans="1:18" x14ac:dyDescent="0.2">
      <c r="A37" s="1026" t="s">
        <v>1534</v>
      </c>
      <c r="B37" s="1026">
        <v>188186</v>
      </c>
      <c r="C37" s="1026">
        <v>1695368</v>
      </c>
      <c r="D37" s="1026">
        <v>1730283</v>
      </c>
      <c r="E37" s="1026">
        <v>3425651</v>
      </c>
      <c r="F37" s="1026">
        <v>19272.099999999999</v>
      </c>
      <c r="G37" s="1026"/>
      <c r="H37" s="1026" t="s">
        <v>1534</v>
      </c>
      <c r="I37" s="1089">
        <v>9.76</v>
      </c>
      <c r="J37" s="1089">
        <v>87.97</v>
      </c>
      <c r="K37" s="1089">
        <v>89.78</v>
      </c>
      <c r="L37" s="1089">
        <v>177.75</v>
      </c>
      <c r="M37" s="1026"/>
      <c r="N37" s="1026"/>
      <c r="O37" s="1026" t="s">
        <v>1534</v>
      </c>
      <c r="P37" s="1089">
        <v>11.1</v>
      </c>
      <c r="Q37" s="1089">
        <v>49.49</v>
      </c>
      <c r="R37" s="1089">
        <v>5.49</v>
      </c>
    </row>
    <row r="38" spans="1:18" x14ac:dyDescent="0.2">
      <c r="A38" s="1026" t="s">
        <v>1535</v>
      </c>
      <c r="B38" s="1026">
        <v>482597</v>
      </c>
      <c r="C38" s="1026">
        <v>1525470</v>
      </c>
      <c r="D38" s="1026">
        <v>1778344</v>
      </c>
      <c r="E38" s="1026">
        <v>3303814</v>
      </c>
      <c r="F38" s="1026">
        <v>16240.9</v>
      </c>
      <c r="G38" s="1026"/>
      <c r="H38" s="1026" t="s">
        <v>1535</v>
      </c>
      <c r="I38" s="1089">
        <v>29.71</v>
      </c>
      <c r="J38" s="1089">
        <v>93.93</v>
      </c>
      <c r="K38" s="1089">
        <v>109.5</v>
      </c>
      <c r="L38" s="1089">
        <v>203.43</v>
      </c>
      <c r="M38" s="1026"/>
      <c r="N38" s="1026"/>
      <c r="O38" s="1026" t="s">
        <v>1535</v>
      </c>
      <c r="P38" s="1089">
        <v>31.64</v>
      </c>
      <c r="Q38" s="1089">
        <v>46.17</v>
      </c>
      <c r="R38" s="1089">
        <v>14.61</v>
      </c>
    </row>
    <row r="39" spans="1:18" x14ac:dyDescent="0.2">
      <c r="A39" s="1026" t="s">
        <v>1536</v>
      </c>
      <c r="B39" s="1026">
        <v>66002</v>
      </c>
      <c r="C39" s="1026">
        <v>1818287</v>
      </c>
      <c r="D39" s="1026">
        <v>1483779</v>
      </c>
      <c r="E39" s="1026">
        <v>3302066</v>
      </c>
      <c r="F39" s="1026">
        <v>22562.5</v>
      </c>
      <c r="G39" s="1026"/>
      <c r="H39" s="1026" t="s">
        <v>1536</v>
      </c>
      <c r="I39" s="1089">
        <v>2.93</v>
      </c>
      <c r="J39" s="1089">
        <v>80.59</v>
      </c>
      <c r="K39" s="1089">
        <v>65.760000000000005</v>
      </c>
      <c r="L39" s="1089">
        <v>146.35</v>
      </c>
      <c r="M39" s="1026"/>
      <c r="N39" s="1026"/>
      <c r="O39" s="1026" t="s">
        <v>1536</v>
      </c>
      <c r="P39" s="1089">
        <v>3.63</v>
      </c>
      <c r="Q39" s="1089">
        <v>55.07</v>
      </c>
      <c r="R39" s="1089">
        <v>2</v>
      </c>
    </row>
    <row r="40" spans="1:18" x14ac:dyDescent="0.2">
      <c r="A40" s="1026" t="s">
        <v>1537</v>
      </c>
      <c r="B40" s="1026">
        <v>11541</v>
      </c>
      <c r="C40" s="1026">
        <v>1381708</v>
      </c>
      <c r="D40" s="1026">
        <v>941284</v>
      </c>
      <c r="E40" s="1026">
        <v>2322992</v>
      </c>
      <c r="F40" s="1026">
        <v>22752.9</v>
      </c>
      <c r="G40" s="1026"/>
      <c r="H40" s="1026" t="s">
        <v>1537</v>
      </c>
      <c r="I40" s="1089">
        <v>0.51</v>
      </c>
      <c r="J40" s="1089">
        <v>60.73</v>
      </c>
      <c r="K40" s="1089">
        <v>41.37</v>
      </c>
      <c r="L40" s="1089">
        <v>102.1</v>
      </c>
      <c r="M40" s="1026"/>
      <c r="N40" s="1026"/>
      <c r="O40" s="1026" t="s">
        <v>1537</v>
      </c>
      <c r="P40" s="1089">
        <v>0.84</v>
      </c>
      <c r="Q40" s="1089">
        <v>59.48</v>
      </c>
      <c r="R40" s="1089">
        <v>0.5</v>
      </c>
    </row>
    <row r="41" spans="1:18" x14ac:dyDescent="0.2">
      <c r="A41" s="1026" t="s">
        <v>1538</v>
      </c>
      <c r="B41" s="1026" t="s">
        <v>1540</v>
      </c>
      <c r="C41" s="1026" t="s">
        <v>1540</v>
      </c>
      <c r="D41" s="1026" t="s">
        <v>1540</v>
      </c>
      <c r="E41" s="1026" t="s">
        <v>1540</v>
      </c>
      <c r="F41" s="1026" t="s">
        <v>1540</v>
      </c>
      <c r="G41" s="1026"/>
      <c r="H41" s="1026" t="s">
        <v>1538</v>
      </c>
      <c r="I41" s="1026" t="s">
        <v>1540</v>
      </c>
      <c r="J41" s="1026" t="s">
        <v>1540</v>
      </c>
      <c r="K41" s="1026" t="s">
        <v>1540</v>
      </c>
      <c r="L41" s="1026" t="s">
        <v>1540</v>
      </c>
      <c r="M41" s="1026"/>
      <c r="N41" s="1026"/>
      <c r="O41" s="1026" t="s">
        <v>1538</v>
      </c>
      <c r="P41" s="1026" t="s">
        <v>1540</v>
      </c>
      <c r="Q41" s="1026" t="s">
        <v>1540</v>
      </c>
      <c r="R41" s="1026" t="s">
        <v>1540</v>
      </c>
    </row>
    <row r="42" spans="1:18" x14ac:dyDescent="0.2">
      <c r="A42" s="1026" t="s">
        <v>1539</v>
      </c>
      <c r="B42" s="1026">
        <v>41214</v>
      </c>
      <c r="C42" s="1026">
        <v>1665811</v>
      </c>
      <c r="D42" s="1026">
        <v>1413365</v>
      </c>
      <c r="E42" s="1026">
        <v>3079176</v>
      </c>
      <c r="F42" s="1026">
        <v>22752.9</v>
      </c>
      <c r="G42" s="1026"/>
      <c r="H42" s="1026" t="s">
        <v>1539</v>
      </c>
      <c r="I42" s="1089">
        <v>1.81</v>
      </c>
      <c r="J42" s="1089">
        <v>73.209999999999994</v>
      </c>
      <c r="K42" s="1089">
        <v>62.12</v>
      </c>
      <c r="L42" s="1089">
        <v>135.33000000000001</v>
      </c>
      <c r="M42" s="1026"/>
      <c r="N42" s="1026"/>
      <c r="O42" s="1026" t="s">
        <v>1538</v>
      </c>
      <c r="P42" s="1089">
        <v>2.4700000000000002</v>
      </c>
      <c r="Q42" s="1089">
        <v>54.1</v>
      </c>
      <c r="R42" s="1089">
        <v>1.34</v>
      </c>
    </row>
    <row r="43" spans="1:18" x14ac:dyDescent="0.2">
      <c r="A43" s="1026"/>
      <c r="B43" s="1026"/>
      <c r="C43" s="1026"/>
      <c r="D43" s="1026"/>
      <c r="E43" s="1026"/>
      <c r="F43" s="1026"/>
      <c r="G43" s="1026"/>
      <c r="H43" s="1026"/>
      <c r="I43" s="1089"/>
      <c r="J43" s="1089"/>
      <c r="K43" s="1089"/>
      <c r="L43" s="1089"/>
      <c r="M43" s="1026"/>
      <c r="N43" s="1026"/>
      <c r="O43" s="1091" t="s">
        <v>5</v>
      </c>
      <c r="P43" s="1092">
        <v>23.86</v>
      </c>
      <c r="Q43" s="1092">
        <v>58.17</v>
      </c>
      <c r="R43" s="1092">
        <v>14.48</v>
      </c>
    </row>
    <row r="46" spans="1:18" x14ac:dyDescent="0.2">
      <c r="A46" s="1058" t="s">
        <v>1514</v>
      </c>
    </row>
    <row r="47" spans="1:18" x14ac:dyDescent="0.2">
      <c r="A47" s="1094">
        <v>1</v>
      </c>
      <c r="B47" s="1094" t="s">
        <v>1516</v>
      </c>
      <c r="C47" s="1094" t="s">
        <v>1517</v>
      </c>
      <c r="D47" s="1094" t="s">
        <v>1518</v>
      </c>
      <c r="E47" s="1094" t="s">
        <v>1519</v>
      </c>
      <c r="F47" s="1094" t="s">
        <v>1520</v>
      </c>
      <c r="G47" s="1094"/>
      <c r="H47" s="1094">
        <v>1</v>
      </c>
      <c r="I47" s="1094" t="s">
        <v>1521</v>
      </c>
      <c r="J47" s="1094" t="s">
        <v>1522</v>
      </c>
      <c r="K47" s="1094" t="s">
        <v>1523</v>
      </c>
      <c r="L47" s="1094" t="s">
        <v>1524</v>
      </c>
      <c r="M47" s="1094"/>
      <c r="N47" s="1094"/>
      <c r="O47" s="1094">
        <v>1</v>
      </c>
      <c r="P47" s="1094" t="s">
        <v>1525</v>
      </c>
      <c r="Q47" s="1094" t="s">
        <v>1526</v>
      </c>
      <c r="R47" s="1094" t="s">
        <v>1527</v>
      </c>
    </row>
    <row r="48" spans="1:18" x14ac:dyDescent="0.2">
      <c r="A48" s="1077" t="s">
        <v>1528</v>
      </c>
      <c r="B48" s="1077">
        <v>903741</v>
      </c>
      <c r="C48" s="1077">
        <v>1631212</v>
      </c>
      <c r="D48" s="1077">
        <v>995822</v>
      </c>
      <c r="E48" s="1077">
        <f t="shared" ref="E48:E59" si="0">SUM(C48:D48)</f>
        <v>2627034</v>
      </c>
      <c r="F48" s="1077">
        <f>((618^2)/10)</f>
        <v>38192.400000000001</v>
      </c>
      <c r="H48" s="1077" t="s">
        <v>1528</v>
      </c>
      <c r="I48" s="1095">
        <f t="shared" ref="I48:L59" si="1">B48/$F48</f>
        <v>23.662849153234674</v>
      </c>
      <c r="J48" s="1095">
        <f t="shared" si="1"/>
        <v>42.710382170274713</v>
      </c>
      <c r="K48" s="1095">
        <f t="shared" si="1"/>
        <v>26.073826206260929</v>
      </c>
      <c r="L48" s="1095">
        <f t="shared" si="1"/>
        <v>68.784208376535645</v>
      </c>
      <c r="O48" s="1077" t="s">
        <v>1528</v>
      </c>
      <c r="P48" s="1095">
        <f>(I48/J48)*100</f>
        <v>55.403037741262331</v>
      </c>
      <c r="Q48" s="1095">
        <f>(J48/L48)*100</f>
        <v>62.093296089810792</v>
      </c>
      <c r="R48" s="1095">
        <f>(I48/L48)*100</f>
        <v>34.401572267431632</v>
      </c>
    </row>
    <row r="49" spans="1:18" x14ac:dyDescent="0.2">
      <c r="A49" s="1077" t="s">
        <v>1529</v>
      </c>
      <c r="B49" s="1077">
        <v>400312</v>
      </c>
      <c r="C49" s="1077">
        <v>923894</v>
      </c>
      <c r="D49" s="1077">
        <v>2441116</v>
      </c>
      <c r="E49" s="1077">
        <f t="shared" si="0"/>
        <v>3365010</v>
      </c>
      <c r="F49" s="1077">
        <f>((583^2)/10)</f>
        <v>33988.9</v>
      </c>
      <c r="H49" s="1077" t="s">
        <v>1529</v>
      </c>
      <c r="I49" s="1095">
        <f t="shared" si="1"/>
        <v>11.777727434544806</v>
      </c>
      <c r="J49" s="1095">
        <f t="shared" si="1"/>
        <v>27.182227138860039</v>
      </c>
      <c r="K49" s="1095">
        <f t="shared" si="1"/>
        <v>71.820976848324008</v>
      </c>
      <c r="L49" s="1095">
        <f t="shared" si="1"/>
        <v>99.003203987184051</v>
      </c>
      <c r="O49" s="1077" t="s">
        <v>1529</v>
      </c>
      <c r="P49" s="1095">
        <f>(I49/J49)*100</f>
        <v>43.328780141444796</v>
      </c>
      <c r="Q49" s="1095">
        <f t="shared" ref="Q49:Q59" si="2">(J49/L49)*100</f>
        <v>27.455906520337237</v>
      </c>
      <c r="R49" s="1095">
        <f t="shared" ref="R49:R59" si="3">(I49/L49)*100</f>
        <v>11.896309372037527</v>
      </c>
    </row>
    <row r="50" spans="1:18" x14ac:dyDescent="0.2">
      <c r="A50" s="1077" t="s">
        <v>1530</v>
      </c>
      <c r="B50" s="1077">
        <v>1261768</v>
      </c>
      <c r="C50" s="1077">
        <v>2420964</v>
      </c>
      <c r="D50" s="1077">
        <v>1468376</v>
      </c>
      <c r="E50" s="1077">
        <f t="shared" si="0"/>
        <v>3889340</v>
      </c>
      <c r="F50" s="1077">
        <f>((504^2)/10)</f>
        <v>25401.599999999999</v>
      </c>
      <c r="H50" s="1077" t="s">
        <v>1530</v>
      </c>
      <c r="I50" s="1095">
        <f t="shared" si="1"/>
        <v>49.672776518014615</v>
      </c>
      <c r="J50" s="1095">
        <f t="shared" si="1"/>
        <v>95.307539682539684</v>
      </c>
      <c r="K50" s="1095">
        <f t="shared" si="1"/>
        <v>57.806437389770728</v>
      </c>
      <c r="L50" s="1095">
        <f t="shared" si="1"/>
        <v>153.1139770723104</v>
      </c>
      <c r="O50" s="1077" t="s">
        <v>1530</v>
      </c>
      <c r="P50" s="1095">
        <f t="shared" ref="P50:P59" si="4">(I50/J50)*100</f>
        <v>52.118412334921125</v>
      </c>
      <c r="Q50" s="1095">
        <f t="shared" si="2"/>
        <v>62.246139447824056</v>
      </c>
      <c r="R50" s="1095">
        <f t="shared" si="3"/>
        <v>32.441699619986942</v>
      </c>
    </row>
    <row r="51" spans="1:18" x14ac:dyDescent="0.2">
      <c r="A51" s="1077" t="s">
        <v>1531</v>
      </c>
      <c r="B51" s="1077">
        <v>815501</v>
      </c>
      <c r="C51" s="1077">
        <v>1752492</v>
      </c>
      <c r="D51" s="1077">
        <v>809502</v>
      </c>
      <c r="E51" s="1077">
        <f t="shared" si="0"/>
        <v>2561994</v>
      </c>
      <c r="F51" s="1077">
        <f>((524^2)/10)</f>
        <v>27457.599999999999</v>
      </c>
      <c r="H51" s="1077" t="s">
        <v>1531</v>
      </c>
      <c r="I51" s="1095">
        <f t="shared" si="1"/>
        <v>29.700374395431503</v>
      </c>
      <c r="J51" s="1095">
        <f t="shared" si="1"/>
        <v>63.82538896334713</v>
      </c>
      <c r="K51" s="1095">
        <f t="shared" si="1"/>
        <v>29.481892080881067</v>
      </c>
      <c r="L51" s="1095">
        <f t="shared" si="1"/>
        <v>93.307281044228191</v>
      </c>
      <c r="O51" s="1077" t="s">
        <v>1531</v>
      </c>
      <c r="P51" s="1095">
        <f t="shared" si="4"/>
        <v>46.533793021594391</v>
      </c>
      <c r="Q51" s="1095">
        <f t="shared" si="2"/>
        <v>68.403438883931827</v>
      </c>
      <c r="R51" s="1095">
        <f t="shared" si="3"/>
        <v>31.830714669901649</v>
      </c>
    </row>
    <row r="52" spans="1:18" x14ac:dyDescent="0.2">
      <c r="A52" s="1077" t="s">
        <v>1532</v>
      </c>
      <c r="B52" s="1077">
        <v>1674631</v>
      </c>
      <c r="C52" s="1077">
        <v>3077935</v>
      </c>
      <c r="D52" s="1077">
        <v>2197352</v>
      </c>
      <c r="E52" s="1077">
        <f t="shared" si="0"/>
        <v>5275287</v>
      </c>
      <c r="F52" s="1077">
        <f>((499^2)/10)</f>
        <v>24900.1</v>
      </c>
      <c r="H52" s="1077" t="s">
        <v>1532</v>
      </c>
      <c r="I52" s="1095">
        <f t="shared" si="1"/>
        <v>67.253986931779394</v>
      </c>
      <c r="J52" s="1095">
        <f t="shared" si="1"/>
        <v>123.6113509584299</v>
      </c>
      <c r="K52" s="1095">
        <f t="shared" si="1"/>
        <v>88.246713868619011</v>
      </c>
      <c r="L52" s="1095">
        <f t="shared" si="1"/>
        <v>211.85806482704891</v>
      </c>
      <c r="O52" s="1077" t="s">
        <v>1532</v>
      </c>
      <c r="P52" s="1095">
        <f t="shared" si="4"/>
        <v>54.40761419588133</v>
      </c>
      <c r="Q52" s="1095">
        <f t="shared" si="2"/>
        <v>58.346304191601327</v>
      </c>
      <c r="R52" s="1095">
        <f t="shared" si="3"/>
        <v>31.744832082121789</v>
      </c>
    </row>
    <row r="53" spans="1:18" x14ac:dyDescent="0.2">
      <c r="A53" s="1077" t="s">
        <v>1533</v>
      </c>
      <c r="B53" s="1077">
        <v>1366933</v>
      </c>
      <c r="C53" s="1077">
        <v>2802860</v>
      </c>
      <c r="D53" s="1077">
        <v>1370924</v>
      </c>
      <c r="E53" s="1077">
        <f t="shared" si="0"/>
        <v>4173784</v>
      </c>
      <c r="F53" s="1077">
        <f>((517^2)/10)</f>
        <v>26728.9</v>
      </c>
      <c r="H53" s="1077" t="s">
        <v>1533</v>
      </c>
      <c r="I53" s="1095">
        <f t="shared" si="1"/>
        <v>51.140638035983521</v>
      </c>
      <c r="J53" s="1095">
        <f t="shared" si="1"/>
        <v>104.86252707743303</v>
      </c>
      <c r="K53" s="1095">
        <f t="shared" si="1"/>
        <v>51.289952074346488</v>
      </c>
      <c r="L53" s="1095">
        <f t="shared" si="1"/>
        <v>156.15247915177952</v>
      </c>
      <c r="O53" s="1077" t="s">
        <v>1533</v>
      </c>
      <c r="P53" s="1095">
        <f t="shared" si="4"/>
        <v>48.769221438102512</v>
      </c>
      <c r="Q53" s="1095">
        <f t="shared" si="2"/>
        <v>67.153930342346413</v>
      </c>
      <c r="R53" s="1095">
        <f t="shared" si="3"/>
        <v>32.750448993048039</v>
      </c>
    </row>
    <row r="54" spans="1:18" x14ac:dyDescent="0.2">
      <c r="A54" s="1077" t="s">
        <v>1534</v>
      </c>
      <c r="B54" s="1077">
        <v>404234</v>
      </c>
      <c r="C54" s="1077">
        <v>2181176</v>
      </c>
      <c r="D54" s="1077">
        <v>2120807</v>
      </c>
      <c r="E54" s="1077">
        <f t="shared" si="0"/>
        <v>4301983</v>
      </c>
      <c r="F54" s="1077">
        <f>((445^2)/10)</f>
        <v>19802.5</v>
      </c>
      <c r="H54" s="1077" t="s">
        <v>1534</v>
      </c>
      <c r="I54" s="1095">
        <f t="shared" si="1"/>
        <v>20.413281151369777</v>
      </c>
      <c r="J54" s="1095">
        <f t="shared" si="1"/>
        <v>110.14649665446282</v>
      </c>
      <c r="K54" s="1095">
        <f t="shared" si="1"/>
        <v>107.09794217901781</v>
      </c>
      <c r="L54" s="1095">
        <f t="shared" si="1"/>
        <v>217.24443883348061</v>
      </c>
      <c r="O54" s="1077" t="s">
        <v>1534</v>
      </c>
      <c r="P54" s="1095">
        <f t="shared" si="4"/>
        <v>18.532846501153504</v>
      </c>
      <c r="Q54" s="1095">
        <f t="shared" si="2"/>
        <v>50.701641545305961</v>
      </c>
      <c r="R54" s="1095">
        <f t="shared" si="3"/>
        <v>9.3964574011566295</v>
      </c>
    </row>
    <row r="55" spans="1:18" x14ac:dyDescent="0.2">
      <c r="A55" s="1077" t="s">
        <v>1535</v>
      </c>
      <c r="B55" s="1077">
        <v>954789</v>
      </c>
      <c r="C55" s="1077">
        <v>1958786</v>
      </c>
      <c r="D55" s="1077">
        <v>1784034</v>
      </c>
      <c r="E55" s="1077">
        <f t="shared" si="0"/>
        <v>3742820</v>
      </c>
      <c r="F55" s="1077">
        <f>((448^2)/10)</f>
        <v>20070.400000000001</v>
      </c>
      <c r="H55" s="1077" t="s">
        <v>1535</v>
      </c>
      <c r="I55" s="1095">
        <f t="shared" si="1"/>
        <v>47.571996572066325</v>
      </c>
      <c r="J55" s="1095">
        <f t="shared" si="1"/>
        <v>97.595762914540813</v>
      </c>
      <c r="K55" s="1095">
        <f t="shared" si="1"/>
        <v>88.888811383928569</v>
      </c>
      <c r="L55" s="1095">
        <f t="shared" si="1"/>
        <v>186.48457429846937</v>
      </c>
      <c r="O55" s="1077" t="s">
        <v>1535</v>
      </c>
      <c r="P55" s="1095">
        <f t="shared" si="4"/>
        <v>48.74391587442426</v>
      </c>
      <c r="Q55" s="1095">
        <f t="shared" si="2"/>
        <v>52.33449644920141</v>
      </c>
      <c r="R55" s="1095">
        <f t="shared" si="3"/>
        <v>25.509882922502285</v>
      </c>
    </row>
    <row r="56" spans="1:18" x14ac:dyDescent="0.2">
      <c r="A56" s="1077" t="s">
        <v>1536</v>
      </c>
      <c r="B56" s="1077">
        <v>10209</v>
      </c>
      <c r="C56" s="1077">
        <v>1547177</v>
      </c>
      <c r="D56" s="1077">
        <v>1601027</v>
      </c>
      <c r="E56" s="1077">
        <f t="shared" si="0"/>
        <v>3148204</v>
      </c>
      <c r="F56" s="1077">
        <f>((399^2)/10)</f>
        <v>15920.1</v>
      </c>
      <c r="H56" s="1077" t="s">
        <v>1536</v>
      </c>
      <c r="I56" s="1095">
        <f t="shared" si="1"/>
        <v>0.6412648161757778</v>
      </c>
      <c r="J56" s="1095">
        <f t="shared" si="1"/>
        <v>97.183874473150297</v>
      </c>
      <c r="K56" s="1095">
        <f t="shared" si="1"/>
        <v>100.56639091462993</v>
      </c>
      <c r="L56" s="1095">
        <f t="shared" si="1"/>
        <v>197.75026538778022</v>
      </c>
      <c r="O56" s="1077" t="s">
        <v>1536</v>
      </c>
      <c r="P56" s="1095">
        <f t="shared" si="4"/>
        <v>0.65984693412583051</v>
      </c>
      <c r="Q56" s="1095">
        <f t="shared" si="2"/>
        <v>49.144750467250539</v>
      </c>
      <c r="R56" s="1095">
        <f t="shared" si="3"/>
        <v>0.32428012924194244</v>
      </c>
    </row>
    <row r="57" spans="1:18" x14ac:dyDescent="0.2">
      <c r="A57" s="1077" t="s">
        <v>1537</v>
      </c>
      <c r="B57" s="1077">
        <v>534153</v>
      </c>
      <c r="C57" s="1077">
        <v>1667044</v>
      </c>
      <c r="D57" s="1077">
        <v>2437512</v>
      </c>
      <c r="E57" s="1077">
        <f t="shared" si="0"/>
        <v>4104556</v>
      </c>
      <c r="F57" s="1077">
        <f>((296^2)/10)</f>
        <v>8761.6</v>
      </c>
      <c r="H57" s="1077" t="s">
        <v>1537</v>
      </c>
      <c r="I57" s="1095">
        <f t="shared" si="1"/>
        <v>60.965234660336009</v>
      </c>
      <c r="J57" s="1095">
        <f t="shared" si="1"/>
        <v>190.26707450693937</v>
      </c>
      <c r="K57" s="1095">
        <f t="shared" si="1"/>
        <v>278.20398100803504</v>
      </c>
      <c r="L57" s="1095">
        <f t="shared" si="1"/>
        <v>468.47105551497441</v>
      </c>
      <c r="O57" s="1077" t="s">
        <v>1537</v>
      </c>
      <c r="P57" s="1095">
        <f t="shared" si="4"/>
        <v>32.041925708019704</v>
      </c>
      <c r="Q57" s="1095">
        <f t="shared" si="2"/>
        <v>40.614478155493558</v>
      </c>
      <c r="R57" s="1095">
        <f t="shared" si="3"/>
        <v>13.013660917283138</v>
      </c>
    </row>
    <row r="58" spans="1:18" x14ac:dyDescent="0.2">
      <c r="A58" s="1077" t="s">
        <v>2277</v>
      </c>
      <c r="B58" s="1077">
        <v>447012</v>
      </c>
      <c r="C58" s="1077">
        <v>1133820</v>
      </c>
      <c r="D58" s="1077">
        <v>3246792</v>
      </c>
      <c r="E58" s="1077">
        <f t="shared" si="0"/>
        <v>4380612</v>
      </c>
      <c r="F58" s="1077">
        <f>((400^2)/10)</f>
        <v>16000</v>
      </c>
      <c r="H58" s="1077" t="s">
        <v>2277</v>
      </c>
      <c r="I58" s="1095">
        <f t="shared" si="1"/>
        <v>27.93825</v>
      </c>
      <c r="J58" s="1095">
        <f t="shared" si="1"/>
        <v>70.863749999999996</v>
      </c>
      <c r="K58" s="1095">
        <f t="shared" si="1"/>
        <v>202.92449999999999</v>
      </c>
      <c r="L58" s="1095">
        <f t="shared" si="1"/>
        <v>273.78825000000001</v>
      </c>
      <c r="O58" s="1077" t="s">
        <v>2277</v>
      </c>
      <c r="P58" s="1095">
        <f t="shared" si="4"/>
        <v>39.425305604064135</v>
      </c>
      <c r="Q58" s="1095">
        <f t="shared" si="2"/>
        <v>25.882684885125641</v>
      </c>
      <c r="R58" s="1095">
        <f t="shared" si="3"/>
        <v>10.2043276144977</v>
      </c>
    </row>
    <row r="59" spans="1:18" x14ac:dyDescent="0.2">
      <c r="A59" s="1077" t="s">
        <v>1539</v>
      </c>
      <c r="B59" s="1077">
        <v>289493</v>
      </c>
      <c r="C59" s="1077">
        <v>974138</v>
      </c>
      <c r="D59" s="1077">
        <v>2034669</v>
      </c>
      <c r="E59" s="1077">
        <f t="shared" si="0"/>
        <v>3008807</v>
      </c>
      <c r="F59" s="1077">
        <f>((392^2)/10)</f>
        <v>15366.4</v>
      </c>
      <c r="H59" s="1077" t="s">
        <v>1539</v>
      </c>
      <c r="I59" s="1095">
        <f t="shared" si="1"/>
        <v>18.839350791336944</v>
      </c>
      <c r="J59" s="1095">
        <f t="shared" si="1"/>
        <v>63.394028529779263</v>
      </c>
      <c r="K59" s="1095">
        <f t="shared" si="1"/>
        <v>132.41025874635568</v>
      </c>
      <c r="L59" s="1095">
        <f t="shared" si="1"/>
        <v>195.80428727613494</v>
      </c>
      <c r="O59" s="1077" t="s">
        <v>1539</v>
      </c>
      <c r="P59" s="1095">
        <f t="shared" si="4"/>
        <v>29.717863382806129</v>
      </c>
      <c r="Q59" s="1095">
        <f t="shared" si="2"/>
        <v>32.376220874253484</v>
      </c>
      <c r="R59" s="1095">
        <f t="shared" si="3"/>
        <v>9.6215210879262116</v>
      </c>
    </row>
    <row r="60" spans="1:18" x14ac:dyDescent="0.2">
      <c r="I60" s="1095"/>
      <c r="J60" s="1095"/>
      <c r="K60" s="1095"/>
      <c r="L60" s="1095"/>
      <c r="O60" s="1096" t="s">
        <v>5</v>
      </c>
      <c r="P60" s="1097">
        <f>AVERAGE(P48:P59)</f>
        <v>39.14021357315</v>
      </c>
      <c r="Q60" s="1097">
        <f>AVERAGE(Q48:Q59)</f>
        <v>49.729440654373526</v>
      </c>
      <c r="R60" s="1097">
        <f>AVERAGE(R48:R59)</f>
        <v>20.261308923094628</v>
      </c>
    </row>
    <row r="62" spans="1:18" x14ac:dyDescent="0.2">
      <c r="A62" s="1094">
        <v>2</v>
      </c>
      <c r="B62" s="1094" t="s">
        <v>1516</v>
      </c>
      <c r="C62" s="1094" t="s">
        <v>1517</v>
      </c>
      <c r="D62" s="1094" t="s">
        <v>1518</v>
      </c>
      <c r="E62" s="1094" t="s">
        <v>1519</v>
      </c>
      <c r="F62" s="1094" t="s">
        <v>1520</v>
      </c>
      <c r="G62" s="1094"/>
      <c r="H62" s="1094">
        <v>2</v>
      </c>
      <c r="I62" s="1094" t="s">
        <v>1521</v>
      </c>
      <c r="J62" s="1094" t="s">
        <v>1522</v>
      </c>
      <c r="K62" s="1094" t="s">
        <v>1523</v>
      </c>
      <c r="L62" s="1094" t="s">
        <v>1524</v>
      </c>
      <c r="M62" s="1094"/>
      <c r="N62" s="1094"/>
      <c r="O62" s="1094">
        <v>2</v>
      </c>
      <c r="P62" s="1094" t="s">
        <v>1525</v>
      </c>
      <c r="Q62" s="1094" t="s">
        <v>1526</v>
      </c>
      <c r="R62" s="1094" t="s">
        <v>1527</v>
      </c>
    </row>
    <row r="63" spans="1:18" x14ac:dyDescent="0.2">
      <c r="A63" s="1077" t="s">
        <v>1528</v>
      </c>
      <c r="B63" s="1077">
        <v>685524</v>
      </c>
      <c r="C63" s="1077">
        <v>1191208</v>
      </c>
      <c r="D63" s="1077">
        <v>837843</v>
      </c>
      <c r="E63" s="1077">
        <f t="shared" ref="E63:E72" si="5">SUM(C63:D63)</f>
        <v>2029051</v>
      </c>
      <c r="F63" s="1077">
        <f>((537^2)/10)</f>
        <v>28836.9</v>
      </c>
      <c r="H63" s="1077" t="s">
        <v>1528</v>
      </c>
      <c r="I63" s="1095">
        <f t="shared" ref="I63:L72" si="6">B63/$F63</f>
        <v>23.772458204592031</v>
      </c>
      <c r="J63" s="1095">
        <f t="shared" si="6"/>
        <v>41.308462421411456</v>
      </c>
      <c r="K63" s="1095">
        <f t="shared" si="6"/>
        <v>29.054544697939097</v>
      </c>
      <c r="L63" s="1095">
        <f t="shared" si="6"/>
        <v>70.363007119350556</v>
      </c>
      <c r="O63" s="1077" t="s">
        <v>1528</v>
      </c>
      <c r="P63" s="1095">
        <f>(I63/J63)*100</f>
        <v>57.548639700203488</v>
      </c>
      <c r="Q63" s="1095">
        <f>(J63/L63)*100</f>
        <v>58.707642144036797</v>
      </c>
      <c r="R63" s="1095">
        <f>(I63/L63)*100</f>
        <v>33.785449453956552</v>
      </c>
    </row>
    <row r="64" spans="1:18" x14ac:dyDescent="0.2">
      <c r="A64" s="1077" t="s">
        <v>1529</v>
      </c>
      <c r="B64" s="1077">
        <v>731445</v>
      </c>
      <c r="C64" s="1077">
        <v>958751</v>
      </c>
      <c r="D64" s="1077">
        <v>1465503</v>
      </c>
      <c r="E64" s="1077">
        <f t="shared" si="5"/>
        <v>2424254</v>
      </c>
      <c r="F64" s="1077">
        <f>((541^2)/10)</f>
        <v>29268.1</v>
      </c>
      <c r="H64" s="1077" t="s">
        <v>1529</v>
      </c>
      <c r="I64" s="1095">
        <f t="shared" si="6"/>
        <v>24.991202025413337</v>
      </c>
      <c r="J64" s="1095">
        <f t="shared" si="6"/>
        <v>32.757541487148124</v>
      </c>
      <c r="K64" s="1095">
        <f t="shared" si="6"/>
        <v>50.071682138574083</v>
      </c>
      <c r="L64" s="1095">
        <f t="shared" si="6"/>
        <v>82.829223625722207</v>
      </c>
      <c r="O64" s="1077" t="s">
        <v>1529</v>
      </c>
      <c r="P64" s="1095">
        <f>(I64/J64)*100</f>
        <v>76.291445849860921</v>
      </c>
      <c r="Q64" s="1095">
        <f t="shared" ref="Q64:Q72" si="7">(J64/L64)*100</f>
        <v>39.548289906915699</v>
      </c>
      <c r="R64" s="1095">
        <f t="shared" ref="R64:R72" si="8">(I64/L64)*100</f>
        <v>30.171962178880595</v>
      </c>
    </row>
    <row r="65" spans="1:18" x14ac:dyDescent="0.2">
      <c r="A65" s="1077" t="s">
        <v>1530</v>
      </c>
      <c r="B65" s="1077">
        <v>1579826</v>
      </c>
      <c r="C65" s="1077">
        <v>2864163</v>
      </c>
      <c r="D65" s="1077">
        <v>1388788</v>
      </c>
      <c r="E65" s="1077">
        <f t="shared" si="5"/>
        <v>4252951</v>
      </c>
      <c r="F65" s="1077">
        <f>((504^2)/10)</f>
        <v>25401.599999999999</v>
      </c>
      <c r="H65" s="1077" t="s">
        <v>1530</v>
      </c>
      <c r="I65" s="1095">
        <f t="shared" si="6"/>
        <v>62.193956286218196</v>
      </c>
      <c r="J65" s="1095">
        <f t="shared" si="6"/>
        <v>112.755220143613</v>
      </c>
      <c r="K65" s="1095">
        <f t="shared" si="6"/>
        <v>54.673248929201314</v>
      </c>
      <c r="L65" s="1095">
        <f t="shared" si="6"/>
        <v>167.42846907281432</v>
      </c>
      <c r="O65" s="1077" t="s">
        <v>1530</v>
      </c>
      <c r="P65" s="1095">
        <f t="shared" ref="P65:P72" si="9">(I65/J65)*100</f>
        <v>55.158383094816884</v>
      </c>
      <c r="Q65" s="1095">
        <f t="shared" si="7"/>
        <v>67.345309174735362</v>
      </c>
      <c r="R65" s="1095">
        <f t="shared" si="8"/>
        <v>37.146583630989397</v>
      </c>
    </row>
    <row r="66" spans="1:18" x14ac:dyDescent="0.2">
      <c r="A66" s="1077" t="s">
        <v>1531</v>
      </c>
      <c r="B66" s="1077">
        <v>1087025</v>
      </c>
      <c r="C66" s="1077">
        <v>1540838</v>
      </c>
      <c r="D66" s="1077">
        <v>730046</v>
      </c>
      <c r="E66" s="1077">
        <f t="shared" si="5"/>
        <v>2270884</v>
      </c>
      <c r="F66" s="1077">
        <f>((529^2)/10)</f>
        <v>27984.1</v>
      </c>
      <c r="H66" s="1077" t="s">
        <v>1531</v>
      </c>
      <c r="I66" s="1095">
        <f t="shared" si="6"/>
        <v>38.844379486922932</v>
      </c>
      <c r="J66" s="1095">
        <f t="shared" si="6"/>
        <v>55.061195464567383</v>
      </c>
      <c r="K66" s="1095">
        <f t="shared" si="6"/>
        <v>26.08788562076322</v>
      </c>
      <c r="L66" s="1095">
        <f t="shared" si="6"/>
        <v>81.149081085330607</v>
      </c>
      <c r="O66" s="1077" t="s">
        <v>1531</v>
      </c>
      <c r="P66" s="1095">
        <f t="shared" si="9"/>
        <v>70.547650044975512</v>
      </c>
      <c r="Q66" s="1095">
        <f t="shared" si="7"/>
        <v>67.851902607090452</v>
      </c>
      <c r="R66" s="1095">
        <f t="shared" si="8"/>
        <v>47.867922800107792</v>
      </c>
    </row>
    <row r="67" spans="1:18" x14ac:dyDescent="0.2">
      <c r="A67" s="1077" t="s">
        <v>1532</v>
      </c>
      <c r="B67" s="1077">
        <v>1446739</v>
      </c>
      <c r="C67" s="1077">
        <v>3317883</v>
      </c>
      <c r="D67" s="1077">
        <v>1105531</v>
      </c>
      <c r="E67" s="1077">
        <f t="shared" si="5"/>
        <v>4423414</v>
      </c>
      <c r="F67" s="1077">
        <f>((529^2)/10)</f>
        <v>27984.1</v>
      </c>
      <c r="H67" s="1077" t="s">
        <v>1532</v>
      </c>
      <c r="I67" s="1095">
        <f t="shared" si="6"/>
        <v>51.698607423501208</v>
      </c>
      <c r="J67" s="1095">
        <f t="shared" si="6"/>
        <v>118.56314835924687</v>
      </c>
      <c r="K67" s="1095">
        <f t="shared" si="6"/>
        <v>39.505683584606977</v>
      </c>
      <c r="L67" s="1095">
        <f t="shared" si="6"/>
        <v>158.06883194385384</v>
      </c>
      <c r="O67" s="1077" t="s">
        <v>1532</v>
      </c>
      <c r="P67" s="1095">
        <f t="shared" si="9"/>
        <v>43.604280199151084</v>
      </c>
      <c r="Q67" s="1095">
        <f t="shared" si="7"/>
        <v>75.007290748729389</v>
      </c>
      <c r="R67" s="1095">
        <f t="shared" si="8"/>
        <v>32.706389227867888</v>
      </c>
    </row>
    <row r="68" spans="1:18" x14ac:dyDescent="0.2">
      <c r="A68" s="1077" t="s">
        <v>1533</v>
      </c>
      <c r="B68" s="1077">
        <v>1646087</v>
      </c>
      <c r="C68" s="1077">
        <v>2801689</v>
      </c>
      <c r="D68" s="1077">
        <v>1005265</v>
      </c>
      <c r="E68" s="1077">
        <f t="shared" si="5"/>
        <v>3806954</v>
      </c>
      <c r="F68" s="1077">
        <f>((529^2)/10)</f>
        <v>27984.1</v>
      </c>
      <c r="H68" s="1077" t="s">
        <v>1533</v>
      </c>
      <c r="I68" s="1095">
        <f t="shared" si="6"/>
        <v>58.822224048656203</v>
      </c>
      <c r="J68" s="1095">
        <f t="shared" si="6"/>
        <v>100.11717368076873</v>
      </c>
      <c r="K68" s="1095">
        <f t="shared" si="6"/>
        <v>35.922720401942534</v>
      </c>
      <c r="L68" s="1095">
        <f t="shared" si="6"/>
        <v>136.03989408271127</v>
      </c>
      <c r="O68" s="1077" t="s">
        <v>1533</v>
      </c>
      <c r="P68" s="1095">
        <f t="shared" si="9"/>
        <v>58.753380550089609</v>
      </c>
      <c r="Q68" s="1095">
        <f t="shared" si="7"/>
        <v>73.59398090967214</v>
      </c>
      <c r="R68" s="1095">
        <f t="shared" si="8"/>
        <v>43.238951665819968</v>
      </c>
    </row>
    <row r="69" spans="1:18" x14ac:dyDescent="0.2">
      <c r="A69" s="1077" t="s">
        <v>1534</v>
      </c>
      <c r="B69" s="1077">
        <v>547908</v>
      </c>
      <c r="C69" s="1077">
        <v>2540710</v>
      </c>
      <c r="D69" s="1077">
        <v>1039490</v>
      </c>
      <c r="E69" s="1077">
        <f t="shared" si="5"/>
        <v>3580200</v>
      </c>
      <c r="F69" s="1077">
        <f>((443^2)/10)</f>
        <v>19624.900000000001</v>
      </c>
      <c r="H69" s="1077" t="s">
        <v>1534</v>
      </c>
      <c r="I69" s="1095">
        <f t="shared" si="6"/>
        <v>27.919021243420346</v>
      </c>
      <c r="J69" s="1095">
        <f t="shared" si="6"/>
        <v>129.46358962338661</v>
      </c>
      <c r="K69" s="1095">
        <f t="shared" si="6"/>
        <v>52.967913212296622</v>
      </c>
      <c r="L69" s="1095">
        <f t="shared" si="6"/>
        <v>182.43150283568323</v>
      </c>
      <c r="O69" s="1077" t="s">
        <v>1534</v>
      </c>
      <c r="P69" s="1095">
        <f t="shared" si="9"/>
        <v>21.56515304777011</v>
      </c>
      <c r="Q69" s="1095">
        <f t="shared" si="7"/>
        <v>70.965588514608129</v>
      </c>
      <c r="R69" s="1095">
        <f t="shared" si="8"/>
        <v>15.303837774426011</v>
      </c>
    </row>
    <row r="70" spans="1:18" x14ac:dyDescent="0.2">
      <c r="A70" s="1077" t="s">
        <v>1535</v>
      </c>
      <c r="B70" s="1077">
        <v>1038974</v>
      </c>
      <c r="C70" s="1077">
        <v>2097216</v>
      </c>
      <c r="D70" s="1077">
        <v>1382434</v>
      </c>
      <c r="E70" s="1077">
        <f t="shared" si="5"/>
        <v>3479650</v>
      </c>
      <c r="F70" s="1077">
        <f>((428^2)/10)</f>
        <v>18318.400000000001</v>
      </c>
      <c r="H70" s="1077" t="s">
        <v>1535</v>
      </c>
      <c r="I70" s="1095">
        <f t="shared" si="6"/>
        <v>56.717508079308232</v>
      </c>
      <c r="J70" s="1095">
        <f t="shared" si="6"/>
        <v>114.48685474713947</v>
      </c>
      <c r="K70" s="1095">
        <f t="shared" si="6"/>
        <v>75.466962180103053</v>
      </c>
      <c r="L70" s="1095">
        <f t="shared" si="6"/>
        <v>189.95381692724254</v>
      </c>
      <c r="O70" s="1077" t="s">
        <v>1535</v>
      </c>
      <c r="P70" s="1095">
        <f t="shared" si="9"/>
        <v>49.540629100674423</v>
      </c>
      <c r="Q70" s="1095">
        <f t="shared" si="7"/>
        <v>60.27088931358039</v>
      </c>
      <c r="R70" s="1095">
        <f t="shared" si="8"/>
        <v>29.858577730518874</v>
      </c>
    </row>
    <row r="71" spans="1:18" x14ac:dyDescent="0.2">
      <c r="A71" s="1077" t="s">
        <v>1536</v>
      </c>
      <c r="B71" s="1077">
        <v>175026</v>
      </c>
      <c r="C71" s="1077">
        <v>1626982</v>
      </c>
      <c r="D71" s="1077">
        <v>845304</v>
      </c>
      <c r="E71" s="1077">
        <f t="shared" si="5"/>
        <v>2472286</v>
      </c>
      <c r="F71" s="1077">
        <f>((399^2)/10)</f>
        <v>15920.1</v>
      </c>
      <c r="H71" s="1077" t="s">
        <v>1536</v>
      </c>
      <c r="I71" s="1095">
        <f t="shared" si="6"/>
        <v>10.994026419432039</v>
      </c>
      <c r="J71" s="1095">
        <f t="shared" si="6"/>
        <v>102.19671986985006</v>
      </c>
      <c r="K71" s="1095">
        <f t="shared" si="6"/>
        <v>53.096651402943451</v>
      </c>
      <c r="L71" s="1095">
        <f t="shared" si="6"/>
        <v>155.29337127279351</v>
      </c>
      <c r="O71" s="1077" t="s">
        <v>1536</v>
      </c>
      <c r="P71" s="1095">
        <f t="shared" si="9"/>
        <v>10.757709673493624</v>
      </c>
      <c r="Q71" s="1095">
        <f t="shared" si="7"/>
        <v>65.808810145751735</v>
      </c>
      <c r="R71" s="1095">
        <f t="shared" si="8"/>
        <v>7.079520735060588</v>
      </c>
    </row>
    <row r="72" spans="1:18" x14ac:dyDescent="0.2">
      <c r="A72" s="1077" t="s">
        <v>1537</v>
      </c>
      <c r="B72" s="1077">
        <v>494258</v>
      </c>
      <c r="C72" s="1077">
        <v>1248550</v>
      </c>
      <c r="D72" s="1077">
        <v>2255705</v>
      </c>
      <c r="E72" s="1077">
        <f t="shared" si="5"/>
        <v>3504255</v>
      </c>
      <c r="F72" s="1077">
        <f>((397^2)/10)</f>
        <v>15760.9</v>
      </c>
      <c r="H72" s="1077" t="s">
        <v>1537</v>
      </c>
      <c r="I72" s="1095">
        <f t="shared" si="6"/>
        <v>31.359757374261623</v>
      </c>
      <c r="J72" s="1095">
        <f t="shared" si="6"/>
        <v>79.218191854526083</v>
      </c>
      <c r="K72" s="1095">
        <f t="shared" si="6"/>
        <v>143.12031673318148</v>
      </c>
      <c r="L72" s="1095">
        <f t="shared" si="6"/>
        <v>222.33850858770757</v>
      </c>
      <c r="O72" s="1077" t="s">
        <v>1537</v>
      </c>
      <c r="P72" s="1095">
        <f t="shared" si="9"/>
        <v>39.586560410075684</v>
      </c>
      <c r="Q72" s="1095">
        <f t="shared" si="7"/>
        <v>35.629541799897559</v>
      </c>
      <c r="R72" s="1095">
        <f t="shared" si="8"/>
        <v>14.104510088449612</v>
      </c>
    </row>
    <row r="73" spans="1:18" x14ac:dyDescent="0.2">
      <c r="I73" s="1095"/>
      <c r="J73" s="1095"/>
      <c r="K73" s="1095"/>
      <c r="L73" s="1095"/>
      <c r="O73" s="1096" t="s">
        <v>5</v>
      </c>
      <c r="P73" s="1097">
        <f>AVERAGE(P63:P72)</f>
        <v>48.335383167111139</v>
      </c>
      <c r="Q73" s="1097">
        <f t="shared" ref="Q73:R73" si="10">AVERAGE(Q63:Q72)</f>
        <v>61.472924526501764</v>
      </c>
      <c r="R73" s="1097">
        <f t="shared" si="10"/>
        <v>29.12637052860773</v>
      </c>
    </row>
    <row r="75" spans="1:18" x14ac:dyDescent="0.2">
      <c r="A75" s="1094">
        <v>3</v>
      </c>
      <c r="B75" s="1094" t="s">
        <v>1516</v>
      </c>
      <c r="C75" s="1094" t="s">
        <v>1517</v>
      </c>
      <c r="D75" s="1094" t="s">
        <v>1518</v>
      </c>
      <c r="E75" s="1094" t="s">
        <v>1519</v>
      </c>
      <c r="F75" s="1094" t="s">
        <v>1520</v>
      </c>
      <c r="G75" s="1094"/>
      <c r="H75" s="1094">
        <v>3</v>
      </c>
      <c r="I75" s="1094" t="s">
        <v>1521</v>
      </c>
      <c r="J75" s="1094" t="s">
        <v>1522</v>
      </c>
      <c r="K75" s="1094" t="s">
        <v>1523</v>
      </c>
      <c r="L75" s="1094" t="s">
        <v>1524</v>
      </c>
      <c r="M75" s="1094"/>
      <c r="N75" s="1094"/>
      <c r="O75" s="1094">
        <v>3</v>
      </c>
      <c r="P75" s="1094" t="s">
        <v>1525</v>
      </c>
      <c r="Q75" s="1094" t="s">
        <v>1526</v>
      </c>
      <c r="R75" s="1094" t="s">
        <v>1527</v>
      </c>
    </row>
    <row r="76" spans="1:18" x14ac:dyDescent="0.2">
      <c r="A76" s="1077" t="s">
        <v>1528</v>
      </c>
      <c r="B76" s="1077">
        <v>783459</v>
      </c>
      <c r="C76" s="1077">
        <v>1210518</v>
      </c>
      <c r="D76" s="1077">
        <v>807533</v>
      </c>
      <c r="E76" s="1077">
        <f t="shared" ref="E76:E85" si="11">SUM(C76:D76)</f>
        <v>2018051</v>
      </c>
      <c r="F76" s="1077">
        <f>((614^2)/10)</f>
        <v>37699.599999999999</v>
      </c>
      <c r="H76" s="1077" t="s">
        <v>1528</v>
      </c>
      <c r="I76" s="1095">
        <f t="shared" ref="I76:L85" si="12">B76/$F76</f>
        <v>20.781626330252841</v>
      </c>
      <c r="J76" s="1095">
        <f t="shared" si="12"/>
        <v>32.10957145433904</v>
      </c>
      <c r="K76" s="1095">
        <f t="shared" si="12"/>
        <v>21.420200744835491</v>
      </c>
      <c r="L76" s="1095">
        <f t="shared" si="12"/>
        <v>53.529772199174531</v>
      </c>
      <c r="O76" s="1077" t="s">
        <v>1528</v>
      </c>
      <c r="P76" s="1095">
        <f>(I76/J76)*100</f>
        <v>64.720970691885611</v>
      </c>
      <c r="Q76" s="1095">
        <f>(J76/L76)*100</f>
        <v>59.984509806739275</v>
      </c>
      <c r="R76" s="1095">
        <f>(I76/L76)*100</f>
        <v>38.822557011690982</v>
      </c>
    </row>
    <row r="77" spans="1:18" x14ac:dyDescent="0.2">
      <c r="A77" s="1077" t="s">
        <v>1529</v>
      </c>
      <c r="B77" s="1077">
        <v>498018</v>
      </c>
      <c r="C77" s="1077">
        <v>1719223</v>
      </c>
      <c r="D77" s="1077">
        <v>808242</v>
      </c>
      <c r="E77" s="1077">
        <f t="shared" si="11"/>
        <v>2527465</v>
      </c>
      <c r="F77" s="1077">
        <f>((618^2)/10)</f>
        <v>38192.400000000001</v>
      </c>
      <c r="H77" s="1077" t="s">
        <v>1529</v>
      </c>
      <c r="I77" s="1095">
        <f t="shared" si="12"/>
        <v>13.039714707638169</v>
      </c>
      <c r="J77" s="1095">
        <f t="shared" si="12"/>
        <v>45.014793519129462</v>
      </c>
      <c r="K77" s="1095">
        <f t="shared" si="12"/>
        <v>21.162377855280106</v>
      </c>
      <c r="L77" s="1095">
        <f t="shared" si="12"/>
        <v>66.177171374409568</v>
      </c>
      <c r="O77" s="1077" t="s">
        <v>1529</v>
      </c>
      <c r="P77" s="1095">
        <f>(I77/J77)*100</f>
        <v>28.967620838018103</v>
      </c>
      <c r="Q77" s="1095">
        <f t="shared" ref="Q77:Q85" si="13">(J77/L77)*100</f>
        <v>68.021634325302244</v>
      </c>
      <c r="R77" s="1095">
        <f t="shared" ref="R77:R85" si="14">(I77/L77)*100</f>
        <v>19.704249119176726</v>
      </c>
    </row>
    <row r="78" spans="1:18" x14ac:dyDescent="0.2">
      <c r="A78" s="1077" t="s">
        <v>1530</v>
      </c>
      <c r="B78" s="1077">
        <v>2128813</v>
      </c>
      <c r="C78" s="1077">
        <v>4413469</v>
      </c>
      <c r="D78" s="1077">
        <v>756244</v>
      </c>
      <c r="E78" s="1077">
        <f t="shared" si="11"/>
        <v>5169713</v>
      </c>
      <c r="F78" s="1077">
        <f>((626^2)/10)</f>
        <v>39187.599999999999</v>
      </c>
      <c r="H78" s="1077" t="s">
        <v>1530</v>
      </c>
      <c r="I78" s="1095">
        <f t="shared" si="12"/>
        <v>54.323638089599775</v>
      </c>
      <c r="J78" s="1095">
        <f t="shared" si="12"/>
        <v>112.62412089538527</v>
      </c>
      <c r="K78" s="1095">
        <f t="shared" si="12"/>
        <v>19.298043258581796</v>
      </c>
      <c r="L78" s="1095">
        <f t="shared" si="12"/>
        <v>131.92216415396709</v>
      </c>
      <c r="O78" s="1077" t="s">
        <v>1530</v>
      </c>
      <c r="P78" s="1095">
        <f t="shared" ref="P78:P85" si="15">(I78/J78)*100</f>
        <v>48.234461372675327</v>
      </c>
      <c r="Q78" s="1095">
        <f t="shared" si="13"/>
        <v>85.371644422040433</v>
      </c>
      <c r="R78" s="1095">
        <f t="shared" si="14"/>
        <v>41.178552851966828</v>
      </c>
    </row>
    <row r="79" spans="1:18" x14ac:dyDescent="0.2">
      <c r="A79" s="1077" t="s">
        <v>1531</v>
      </c>
      <c r="B79" s="1077">
        <v>1176483</v>
      </c>
      <c r="C79" s="1077">
        <v>2837997</v>
      </c>
      <c r="D79" s="1077">
        <v>506440</v>
      </c>
      <c r="E79" s="1077">
        <f t="shared" si="11"/>
        <v>3344437</v>
      </c>
      <c r="F79" s="1077">
        <f>((601^2)/10)</f>
        <v>36120.1</v>
      </c>
      <c r="H79" s="1077" t="s">
        <v>1531</v>
      </c>
      <c r="I79" s="1095">
        <f t="shared" si="12"/>
        <v>32.571421452321559</v>
      </c>
      <c r="J79" s="1095">
        <f t="shared" si="12"/>
        <v>78.571127986910341</v>
      </c>
      <c r="K79" s="1095">
        <f t="shared" si="12"/>
        <v>14.021002156693919</v>
      </c>
      <c r="L79" s="1095">
        <f t="shared" si="12"/>
        <v>92.592130143604251</v>
      </c>
      <c r="O79" s="1077" t="s">
        <v>1531</v>
      </c>
      <c r="P79" s="1095">
        <f t="shared" si="15"/>
        <v>41.454694983821334</v>
      </c>
      <c r="Q79" s="1095">
        <f t="shared" si="13"/>
        <v>84.857242041037111</v>
      </c>
      <c r="R79" s="1095">
        <f t="shared" si="14"/>
        <v>35.177310859794936</v>
      </c>
    </row>
    <row r="80" spans="1:18" x14ac:dyDescent="0.2">
      <c r="A80" s="1077" t="s">
        <v>1532</v>
      </c>
      <c r="B80" s="1077">
        <v>2034014</v>
      </c>
      <c r="C80" s="1077">
        <v>3733765</v>
      </c>
      <c r="D80" s="1077">
        <v>1410587</v>
      </c>
      <c r="E80" s="1077">
        <f t="shared" si="11"/>
        <v>5144352</v>
      </c>
      <c r="F80" s="1077">
        <f>((553^2)/10)</f>
        <v>30580.9</v>
      </c>
      <c r="H80" s="1077" t="s">
        <v>1532</v>
      </c>
      <c r="I80" s="1095">
        <f t="shared" si="12"/>
        <v>66.512561762407245</v>
      </c>
      <c r="J80" s="1095">
        <f t="shared" si="12"/>
        <v>122.09467347265776</v>
      </c>
      <c r="K80" s="1095">
        <f t="shared" si="12"/>
        <v>46.126405697674038</v>
      </c>
      <c r="L80" s="1095">
        <f t="shared" si="12"/>
        <v>168.22107917033179</v>
      </c>
      <c r="O80" s="1077" t="s">
        <v>1532</v>
      </c>
      <c r="P80" s="1095">
        <f t="shared" si="15"/>
        <v>54.476219044315854</v>
      </c>
      <c r="Q80" s="1095">
        <f t="shared" si="13"/>
        <v>72.579889556546675</v>
      </c>
      <c r="R80" s="1095">
        <f t="shared" si="14"/>
        <v>39.538779616946897</v>
      </c>
    </row>
    <row r="81" spans="1:18" x14ac:dyDescent="0.2">
      <c r="A81" s="1077" t="s">
        <v>1533</v>
      </c>
      <c r="B81" s="1077">
        <v>1803202</v>
      </c>
      <c r="C81" s="1077">
        <v>3651421</v>
      </c>
      <c r="D81" s="1077">
        <v>1003745</v>
      </c>
      <c r="E81" s="1077">
        <f t="shared" si="11"/>
        <v>4655166</v>
      </c>
      <c r="F81" s="1077">
        <f>((555^2)/10)</f>
        <v>30802.5</v>
      </c>
      <c r="H81" s="1077" t="s">
        <v>1533</v>
      </c>
      <c r="I81" s="1095">
        <f t="shared" si="12"/>
        <v>58.540767794821846</v>
      </c>
      <c r="J81" s="1095">
        <f t="shared" si="12"/>
        <v>118.5430078727376</v>
      </c>
      <c r="K81" s="1095">
        <f t="shared" si="12"/>
        <v>32.586478370262157</v>
      </c>
      <c r="L81" s="1095">
        <f t="shared" si="12"/>
        <v>151.12948624299975</v>
      </c>
      <c r="O81" s="1077" t="s">
        <v>1533</v>
      </c>
      <c r="P81" s="1095">
        <f t="shared" si="15"/>
        <v>49.383568753096398</v>
      </c>
      <c r="Q81" s="1095">
        <f t="shared" si="13"/>
        <v>78.438040662781958</v>
      </c>
      <c r="R81" s="1095">
        <f t="shared" si="14"/>
        <v>38.735503739286635</v>
      </c>
    </row>
    <row r="82" spans="1:18" x14ac:dyDescent="0.2">
      <c r="A82" s="1077" t="s">
        <v>1534</v>
      </c>
      <c r="B82" s="1077">
        <v>1123262</v>
      </c>
      <c r="C82" s="1077">
        <v>2990103</v>
      </c>
      <c r="D82" s="1077">
        <v>1531530</v>
      </c>
      <c r="E82" s="1077">
        <f t="shared" si="11"/>
        <v>4521633</v>
      </c>
      <c r="F82" s="1077">
        <f>((517^2)/10)</f>
        <v>26728.9</v>
      </c>
      <c r="H82" s="1077" t="s">
        <v>1534</v>
      </c>
      <c r="I82" s="1095">
        <f t="shared" si="12"/>
        <v>42.024250904451733</v>
      </c>
      <c r="J82" s="1095">
        <f t="shared" si="12"/>
        <v>111.8677910426542</v>
      </c>
      <c r="K82" s="1095">
        <f t="shared" si="12"/>
        <v>57.298654265607638</v>
      </c>
      <c r="L82" s="1095">
        <f t="shared" si="12"/>
        <v>169.16644530826184</v>
      </c>
      <c r="O82" s="1077" t="s">
        <v>1534</v>
      </c>
      <c r="P82" s="1095">
        <f t="shared" si="15"/>
        <v>37.565996890408123</v>
      </c>
      <c r="Q82" s="1095">
        <f t="shared" si="13"/>
        <v>66.128830004558097</v>
      </c>
      <c r="R82" s="1095">
        <f t="shared" si="14"/>
        <v>24.841954223175563</v>
      </c>
    </row>
    <row r="83" spans="1:18" x14ac:dyDescent="0.2">
      <c r="A83" s="1077" t="s">
        <v>1535</v>
      </c>
      <c r="B83" s="1077">
        <v>2001536</v>
      </c>
      <c r="C83" s="1077">
        <v>4296046</v>
      </c>
      <c r="D83" s="1077">
        <v>1495329</v>
      </c>
      <c r="E83" s="1077">
        <f t="shared" si="11"/>
        <v>5791375</v>
      </c>
      <c r="F83" s="1077">
        <f>((536^2)/10)</f>
        <v>28729.599999999999</v>
      </c>
      <c r="H83" s="1077" t="s">
        <v>1535</v>
      </c>
      <c r="I83" s="1095">
        <f t="shared" si="12"/>
        <v>69.668077522833599</v>
      </c>
      <c r="J83" s="1095">
        <f t="shared" si="12"/>
        <v>149.53379093339274</v>
      </c>
      <c r="K83" s="1095">
        <f t="shared" si="12"/>
        <v>52.048375194920922</v>
      </c>
      <c r="L83" s="1095">
        <f t="shared" si="12"/>
        <v>201.58216612831367</v>
      </c>
      <c r="O83" s="1077" t="s">
        <v>1535</v>
      </c>
      <c r="P83" s="1095">
        <f t="shared" si="15"/>
        <v>46.590190142284328</v>
      </c>
      <c r="Q83" s="1095">
        <f t="shared" si="13"/>
        <v>74.180069499902871</v>
      </c>
      <c r="R83" s="1095">
        <f t="shared" si="14"/>
        <v>34.560635427683408</v>
      </c>
    </row>
    <row r="84" spans="1:18" x14ac:dyDescent="0.2">
      <c r="A84" s="1077" t="s">
        <v>1536</v>
      </c>
      <c r="B84" s="1077">
        <v>222428</v>
      </c>
      <c r="C84" s="1077">
        <v>1640679</v>
      </c>
      <c r="D84" s="1077">
        <v>1705006</v>
      </c>
      <c r="E84" s="1077">
        <f t="shared" si="11"/>
        <v>3345685</v>
      </c>
      <c r="F84" s="1077">
        <f>((405^2)/10)</f>
        <v>16402.5</v>
      </c>
      <c r="H84" s="1077" t="s">
        <v>1536</v>
      </c>
      <c r="I84" s="1095">
        <f t="shared" si="12"/>
        <v>13.560615759792714</v>
      </c>
      <c r="J84" s="1095">
        <f t="shared" si="12"/>
        <v>100.02615454961133</v>
      </c>
      <c r="K84" s="1095">
        <f t="shared" si="12"/>
        <v>103.94793476604177</v>
      </c>
      <c r="L84" s="1095">
        <f t="shared" si="12"/>
        <v>203.97408931565309</v>
      </c>
      <c r="O84" s="1077" t="s">
        <v>1536</v>
      </c>
      <c r="P84" s="1095">
        <f t="shared" si="15"/>
        <v>13.557069969201777</v>
      </c>
      <c r="Q84" s="1095">
        <f t="shared" si="13"/>
        <v>49.038657255539597</v>
      </c>
      <c r="R84" s="1095">
        <f t="shared" si="14"/>
        <v>6.6482050760905462</v>
      </c>
    </row>
    <row r="85" spans="1:18" x14ac:dyDescent="0.2">
      <c r="A85" s="1077" t="s">
        <v>1537</v>
      </c>
      <c r="B85" s="1077">
        <v>723569</v>
      </c>
      <c r="C85" s="1077">
        <v>1957475</v>
      </c>
      <c r="D85" s="1077">
        <v>1387815</v>
      </c>
      <c r="E85" s="1077">
        <f t="shared" si="11"/>
        <v>3345290</v>
      </c>
      <c r="F85" s="1077">
        <f>((419^2)/10)</f>
        <v>17556.099999999999</v>
      </c>
      <c r="H85" s="1077" t="s">
        <v>1537</v>
      </c>
      <c r="I85" s="1095">
        <f t="shared" si="12"/>
        <v>41.21467751949465</v>
      </c>
      <c r="J85" s="1095">
        <f t="shared" si="12"/>
        <v>111.49828264819637</v>
      </c>
      <c r="K85" s="1095">
        <f t="shared" si="12"/>
        <v>79.050301604570492</v>
      </c>
      <c r="L85" s="1095">
        <f t="shared" si="12"/>
        <v>190.54858425276686</v>
      </c>
      <c r="O85" s="1077" t="s">
        <v>1537</v>
      </c>
      <c r="P85" s="1095">
        <f t="shared" si="15"/>
        <v>36.964405675679124</v>
      </c>
      <c r="Q85" s="1095">
        <f t="shared" si="13"/>
        <v>58.514358994287498</v>
      </c>
      <c r="R85" s="1095">
        <f t="shared" si="14"/>
        <v>21.629485037171666</v>
      </c>
    </row>
    <row r="86" spans="1:18" x14ac:dyDescent="0.2">
      <c r="I86" s="1095"/>
      <c r="J86" s="1095"/>
      <c r="K86" s="1095"/>
      <c r="L86" s="1095"/>
      <c r="O86" s="1096" t="s">
        <v>5</v>
      </c>
      <c r="P86" s="1097">
        <f>AVERAGE(P76:P85)</f>
        <v>42.191519836138603</v>
      </c>
      <c r="Q86" s="1097">
        <f t="shared" ref="Q86:R86" si="16">AVERAGE(Q76:Q85)</f>
        <v>69.711487656873572</v>
      </c>
      <c r="R86" s="1097">
        <f t="shared" si="16"/>
        <v>30.083723296298416</v>
      </c>
    </row>
    <row r="88" spans="1:18" ht="16" thickBot="1" x14ac:dyDescent="0.25"/>
    <row r="89" spans="1:18" ht="16" thickBot="1" x14ac:dyDescent="0.25">
      <c r="B89" s="1198" t="s">
        <v>2280</v>
      </c>
      <c r="C89" s="1199"/>
      <c r="D89" s="1048" t="s">
        <v>2108</v>
      </c>
    </row>
    <row r="90" spans="1:18" ht="16" thickBot="1" x14ac:dyDescent="0.25">
      <c r="B90" s="1036" t="s">
        <v>2105</v>
      </c>
      <c r="C90" s="1037" t="s">
        <v>2278</v>
      </c>
      <c r="D90" s="1050" t="s">
        <v>2279</v>
      </c>
    </row>
  </sheetData>
  <mergeCells count="1">
    <mergeCell ref="B89:C8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6"/>
  <sheetViews>
    <sheetView zoomScale="150" zoomScaleNormal="150" workbookViewId="0">
      <selection activeCell="D466" sqref="D466"/>
    </sheetView>
  </sheetViews>
  <sheetFormatPr baseColWidth="10" defaultColWidth="10.6640625" defaultRowHeight="15" customHeight="1" x14ac:dyDescent="0.2"/>
  <cols>
    <col min="1" max="1" width="10.83203125" style="87" customWidth="1"/>
    <col min="2" max="2" width="28.33203125" style="87" customWidth="1"/>
    <col min="3" max="3" width="31.5" style="87" customWidth="1"/>
    <col min="4" max="4" width="19" style="87" customWidth="1"/>
  </cols>
  <sheetData>
    <row r="1" spans="1:5" ht="19.5" customHeight="1" x14ac:dyDescent="0.2">
      <c r="A1" s="163" t="s">
        <v>1</v>
      </c>
      <c r="B1" s="164" t="s">
        <v>2</v>
      </c>
      <c r="C1" s="165" t="s">
        <v>3</v>
      </c>
      <c r="D1" s="166" t="s">
        <v>349</v>
      </c>
      <c r="E1" s="8"/>
    </row>
    <row r="2" spans="1:5" ht="19.5" customHeight="1" x14ac:dyDescent="0.2">
      <c r="A2" s="167">
        <v>1</v>
      </c>
      <c r="B2" s="16" t="s">
        <v>350</v>
      </c>
      <c r="C2" s="168" t="s">
        <v>351</v>
      </c>
      <c r="D2" s="75">
        <v>1106.33</v>
      </c>
      <c r="E2" s="8"/>
    </row>
    <row r="3" spans="1:5" ht="19.5" customHeight="1" x14ac:dyDescent="0.2">
      <c r="A3" s="167">
        <v>2</v>
      </c>
      <c r="B3" s="16" t="s">
        <v>352</v>
      </c>
      <c r="C3" s="168" t="s">
        <v>353</v>
      </c>
      <c r="D3" s="169">
        <v>952.67</v>
      </c>
      <c r="E3" s="8"/>
    </row>
    <row r="4" spans="1:5" ht="19.5" customHeight="1" x14ac:dyDescent="0.2">
      <c r="A4" s="167">
        <v>3</v>
      </c>
      <c r="B4" s="16" t="s">
        <v>354</v>
      </c>
      <c r="C4" s="168" t="s">
        <v>355</v>
      </c>
      <c r="D4" s="170">
        <v>733.67</v>
      </c>
      <c r="E4" s="8"/>
    </row>
    <row r="5" spans="1:5" ht="19.5" customHeight="1" x14ac:dyDescent="0.2">
      <c r="A5" s="167">
        <v>4</v>
      </c>
      <c r="B5" s="16" t="s">
        <v>356</v>
      </c>
      <c r="C5" s="168" t="s">
        <v>357</v>
      </c>
      <c r="D5" s="171">
        <v>972</v>
      </c>
      <c r="E5" s="8"/>
    </row>
    <row r="6" spans="1:5" ht="19.5" customHeight="1" x14ac:dyDescent="0.2">
      <c r="A6" s="167">
        <v>5</v>
      </c>
      <c r="B6" s="16" t="s">
        <v>358</v>
      </c>
      <c r="C6" s="168" t="s">
        <v>359</v>
      </c>
      <c r="D6" s="172">
        <v>998.33</v>
      </c>
      <c r="E6" s="8"/>
    </row>
    <row r="7" spans="1:5" ht="19.5" customHeight="1" x14ac:dyDescent="0.2">
      <c r="A7" s="167">
        <v>6</v>
      </c>
      <c r="B7" s="16" t="s">
        <v>360</v>
      </c>
      <c r="C7" s="168" t="s">
        <v>361</v>
      </c>
      <c r="D7" s="54">
        <v>854</v>
      </c>
      <c r="E7" s="8"/>
    </row>
    <row r="8" spans="1:5" ht="19.5" customHeight="1" x14ac:dyDescent="0.2">
      <c r="A8" s="167">
        <v>7</v>
      </c>
      <c r="B8" s="16" t="s">
        <v>362</v>
      </c>
      <c r="C8" s="168" t="s">
        <v>363</v>
      </c>
      <c r="D8" s="170">
        <v>731.5</v>
      </c>
      <c r="E8" s="8"/>
    </row>
    <row r="9" spans="1:5" ht="19.5" customHeight="1" x14ac:dyDescent="0.2">
      <c r="A9" s="167">
        <v>8</v>
      </c>
      <c r="B9" s="16" t="s">
        <v>364</v>
      </c>
      <c r="C9" s="168" t="s">
        <v>365</v>
      </c>
      <c r="D9" s="173">
        <v>673.67</v>
      </c>
      <c r="E9" s="8"/>
    </row>
    <row r="10" spans="1:5" ht="19.5" customHeight="1" x14ac:dyDescent="0.2">
      <c r="A10" s="167">
        <v>9</v>
      </c>
      <c r="B10" s="16" t="s">
        <v>366</v>
      </c>
      <c r="C10" s="168" t="s">
        <v>367</v>
      </c>
      <c r="D10" s="174">
        <v>842.33</v>
      </c>
      <c r="E10" s="8"/>
    </row>
    <row r="11" spans="1:5" ht="19.5" customHeight="1" x14ac:dyDescent="0.2">
      <c r="A11" s="167">
        <v>10</v>
      </c>
      <c r="B11" s="16" t="s">
        <v>368</v>
      </c>
      <c r="C11" s="168" t="s">
        <v>369</v>
      </c>
      <c r="D11" s="175">
        <v>807.33</v>
      </c>
      <c r="E11" s="8"/>
    </row>
    <row r="12" spans="1:5" ht="19.5" customHeight="1" x14ac:dyDescent="0.2">
      <c r="A12" s="167">
        <v>11</v>
      </c>
      <c r="B12" s="16" t="s">
        <v>370</v>
      </c>
      <c r="C12" s="168" t="s">
        <v>371</v>
      </c>
      <c r="D12" s="176">
        <v>1481.33</v>
      </c>
      <c r="E12" s="8"/>
    </row>
    <row r="13" spans="1:5" ht="19.5" customHeight="1" x14ac:dyDescent="0.2">
      <c r="A13" s="167">
        <v>12</v>
      </c>
      <c r="B13" s="16" t="s">
        <v>372</v>
      </c>
      <c r="C13" s="168" t="s">
        <v>373</v>
      </c>
      <c r="D13" s="177">
        <v>577.66999999999996</v>
      </c>
      <c r="E13" s="8"/>
    </row>
    <row r="14" spans="1:5" ht="19.5" customHeight="1" x14ac:dyDescent="0.2">
      <c r="A14" s="167">
        <v>13</v>
      </c>
      <c r="B14" s="16" t="s">
        <v>374</v>
      </c>
      <c r="C14" s="168" t="s">
        <v>375</v>
      </c>
      <c r="D14" s="177">
        <v>575</v>
      </c>
      <c r="E14" s="8"/>
    </row>
    <row r="15" spans="1:5" ht="19.5" customHeight="1" x14ac:dyDescent="0.2">
      <c r="A15" s="167">
        <v>14</v>
      </c>
      <c r="B15" s="16" t="s">
        <v>376</v>
      </c>
      <c r="C15" s="168" t="s">
        <v>377</v>
      </c>
      <c r="D15" s="178">
        <v>698.67</v>
      </c>
      <c r="E15" s="8"/>
    </row>
    <row r="16" spans="1:5" ht="19.5" customHeight="1" x14ac:dyDescent="0.2">
      <c r="A16" s="167">
        <v>15</v>
      </c>
      <c r="B16" s="16" t="s">
        <v>378</v>
      </c>
      <c r="C16" s="168" t="s">
        <v>379</v>
      </c>
      <c r="D16" s="179">
        <v>535.5</v>
      </c>
      <c r="E16" s="8"/>
    </row>
    <row r="17" spans="1:5" ht="19.5" customHeight="1" x14ac:dyDescent="0.2">
      <c r="A17" s="167">
        <v>16</v>
      </c>
      <c r="B17" s="16" t="s">
        <v>380</v>
      </c>
      <c r="C17" s="168" t="s">
        <v>381</v>
      </c>
      <c r="D17" s="77">
        <v>847</v>
      </c>
      <c r="E17" s="8"/>
    </row>
    <row r="18" spans="1:5" ht="19.5" customHeight="1" x14ac:dyDescent="0.2">
      <c r="A18" s="167">
        <v>17</v>
      </c>
      <c r="B18" s="16" t="s">
        <v>382</v>
      </c>
      <c r="C18" s="168" t="s">
        <v>383</v>
      </c>
      <c r="D18" s="180">
        <v>269.5</v>
      </c>
      <c r="E18" s="8"/>
    </row>
    <row r="19" spans="1:5" ht="19.5" customHeight="1" x14ac:dyDescent="0.2">
      <c r="A19" s="167">
        <v>18</v>
      </c>
      <c r="B19" s="16" t="s">
        <v>384</v>
      </c>
      <c r="C19" s="168" t="s">
        <v>385</v>
      </c>
      <c r="D19" s="181">
        <v>663</v>
      </c>
      <c r="E19" s="8"/>
    </row>
    <row r="20" spans="1:5" ht="19.5" customHeight="1" x14ac:dyDescent="0.2">
      <c r="A20" s="182">
        <v>19</v>
      </c>
      <c r="B20" s="85" t="s">
        <v>386</v>
      </c>
      <c r="C20" s="183" t="s">
        <v>387</v>
      </c>
      <c r="D20" s="184">
        <v>704</v>
      </c>
      <c r="E20" s="8"/>
    </row>
    <row r="21" spans="1:5" ht="19.5" customHeight="1" x14ac:dyDescent="0.2">
      <c r="A21" s="167">
        <v>20</v>
      </c>
      <c r="B21" s="16" t="s">
        <v>388</v>
      </c>
      <c r="C21" s="168" t="s">
        <v>389</v>
      </c>
      <c r="D21" s="185">
        <v>563</v>
      </c>
      <c r="E21" s="8"/>
    </row>
    <row r="22" spans="1:5" ht="19.5" customHeight="1" x14ac:dyDescent="0.2">
      <c r="A22" s="167">
        <v>21</v>
      </c>
      <c r="B22" s="16" t="s">
        <v>390</v>
      </c>
      <c r="C22" s="168" t="s">
        <v>391</v>
      </c>
      <c r="D22" s="186">
        <v>7149</v>
      </c>
      <c r="E22" s="8"/>
    </row>
    <row r="23" spans="1:5" ht="19.5" customHeight="1" x14ac:dyDescent="0.2">
      <c r="A23" s="167">
        <v>22</v>
      </c>
      <c r="B23" s="16" t="s">
        <v>392</v>
      </c>
      <c r="C23" s="168" t="s">
        <v>393</v>
      </c>
      <c r="D23" s="24">
        <v>907</v>
      </c>
      <c r="E23" s="8"/>
    </row>
    <row r="24" spans="1:5" ht="19.5" customHeight="1" x14ac:dyDescent="0.2">
      <c r="A24" s="167">
        <v>23</v>
      </c>
      <c r="B24" s="16" t="s">
        <v>394</v>
      </c>
      <c r="C24" s="168" t="s">
        <v>395</v>
      </c>
      <c r="D24" s="59">
        <v>4112</v>
      </c>
      <c r="E24" s="8"/>
    </row>
    <row r="25" spans="1:5" ht="19.5" customHeight="1" x14ac:dyDescent="0.2">
      <c r="A25" s="167">
        <v>24</v>
      </c>
      <c r="B25" s="16" t="s">
        <v>396</v>
      </c>
      <c r="C25" s="168" t="s">
        <v>397</v>
      </c>
      <c r="D25" s="187">
        <v>409</v>
      </c>
      <c r="E25" s="8"/>
    </row>
    <row r="26" spans="1:5" ht="19.5" customHeight="1" x14ac:dyDescent="0.2">
      <c r="A26" s="167">
        <v>25</v>
      </c>
      <c r="B26" s="16" t="s">
        <v>398</v>
      </c>
      <c r="C26" s="168" t="s">
        <v>399</v>
      </c>
      <c r="D26" s="188">
        <v>822.33</v>
      </c>
      <c r="E26" s="8"/>
    </row>
    <row r="27" spans="1:5" ht="19.5" customHeight="1" x14ac:dyDescent="0.2">
      <c r="A27" s="167">
        <v>26</v>
      </c>
      <c r="B27" s="16" t="s">
        <v>400</v>
      </c>
      <c r="C27" s="168" t="s">
        <v>401</v>
      </c>
      <c r="D27" s="189">
        <v>2996</v>
      </c>
      <c r="E27" s="8"/>
    </row>
    <row r="28" spans="1:5" ht="19.5" customHeight="1" x14ac:dyDescent="0.2">
      <c r="A28" s="167">
        <v>27</v>
      </c>
      <c r="B28" s="16" t="s">
        <v>402</v>
      </c>
      <c r="C28" s="168" t="s">
        <v>403</v>
      </c>
      <c r="D28" s="190">
        <v>625.33000000000004</v>
      </c>
      <c r="E28" s="8"/>
    </row>
    <row r="29" spans="1:5" ht="19.5" customHeight="1" x14ac:dyDescent="0.2">
      <c r="A29" s="167">
        <v>28</v>
      </c>
      <c r="B29" s="16" t="s">
        <v>404</v>
      </c>
      <c r="C29" s="168" t="s">
        <v>405</v>
      </c>
      <c r="D29" s="191">
        <v>4199</v>
      </c>
      <c r="E29" s="8"/>
    </row>
    <row r="30" spans="1:5" ht="19.5" customHeight="1" x14ac:dyDescent="0.2">
      <c r="A30" s="167">
        <v>29</v>
      </c>
      <c r="B30" s="16" t="s">
        <v>406</v>
      </c>
      <c r="C30" s="168" t="s">
        <v>407</v>
      </c>
      <c r="D30" s="192">
        <v>447.67</v>
      </c>
      <c r="E30" s="8"/>
    </row>
    <row r="31" spans="1:5" ht="19.5" customHeight="1" x14ac:dyDescent="0.2">
      <c r="A31" s="167">
        <v>30</v>
      </c>
      <c r="B31" s="16" t="s">
        <v>408</v>
      </c>
      <c r="C31" s="168" t="s">
        <v>409</v>
      </c>
      <c r="D31" s="59">
        <v>3842.5</v>
      </c>
      <c r="E31" s="8"/>
    </row>
    <row r="32" spans="1:5" ht="19.5" customHeight="1" x14ac:dyDescent="0.2">
      <c r="A32" s="167">
        <v>31</v>
      </c>
      <c r="B32" s="16" t="s">
        <v>410</v>
      </c>
      <c r="C32" s="168" t="s">
        <v>411</v>
      </c>
      <c r="D32" s="37">
        <v>720</v>
      </c>
      <c r="E32" s="8"/>
    </row>
    <row r="33" spans="1:5" ht="19.5" customHeight="1" x14ac:dyDescent="0.2">
      <c r="A33" s="167">
        <v>32</v>
      </c>
      <c r="B33" s="16" t="s">
        <v>412</v>
      </c>
      <c r="C33" s="168" t="s">
        <v>413</v>
      </c>
      <c r="D33" s="181">
        <v>666.33</v>
      </c>
      <c r="E33" s="8"/>
    </row>
    <row r="34" spans="1:5" ht="19.5" customHeight="1" x14ac:dyDescent="0.2">
      <c r="A34" s="167">
        <v>33</v>
      </c>
      <c r="B34" s="16" t="s">
        <v>414</v>
      </c>
      <c r="C34" s="168" t="s">
        <v>415</v>
      </c>
      <c r="D34" s="181">
        <v>663.33</v>
      </c>
      <c r="E34" s="8"/>
    </row>
    <row r="35" spans="1:5" ht="19.5" customHeight="1" x14ac:dyDescent="0.2">
      <c r="A35" s="167">
        <v>34</v>
      </c>
      <c r="B35" s="16" t="s">
        <v>416</v>
      </c>
      <c r="C35" s="168" t="s">
        <v>417</v>
      </c>
      <c r="D35" s="193">
        <v>1084.5</v>
      </c>
      <c r="E35" s="8"/>
    </row>
    <row r="36" spans="1:5" ht="19.5" customHeight="1" x14ac:dyDescent="0.2">
      <c r="A36" s="167">
        <v>35</v>
      </c>
      <c r="B36" s="16" t="s">
        <v>418</v>
      </c>
      <c r="C36" s="168" t="s">
        <v>419</v>
      </c>
      <c r="D36" s="194">
        <v>1036.33</v>
      </c>
      <c r="E36" s="8"/>
    </row>
    <row r="37" spans="1:5" ht="19.5" customHeight="1" x14ac:dyDescent="0.2">
      <c r="A37" s="167">
        <v>36</v>
      </c>
      <c r="B37" s="16" t="s">
        <v>420</v>
      </c>
      <c r="C37" s="168" t="s">
        <v>421</v>
      </c>
      <c r="D37" s="195">
        <v>2646</v>
      </c>
      <c r="E37" s="8"/>
    </row>
    <row r="38" spans="1:5" ht="19.5" customHeight="1" x14ac:dyDescent="0.2">
      <c r="A38" s="167">
        <v>37</v>
      </c>
      <c r="B38" s="16" t="s">
        <v>422</v>
      </c>
      <c r="C38" s="168" t="s">
        <v>423</v>
      </c>
      <c r="D38" s="42">
        <v>1900</v>
      </c>
      <c r="E38" s="8"/>
    </row>
    <row r="39" spans="1:5" ht="19.5" customHeight="1" x14ac:dyDescent="0.2">
      <c r="A39" s="167">
        <v>38</v>
      </c>
      <c r="B39" s="16" t="s">
        <v>424</v>
      </c>
      <c r="C39" s="168" t="s">
        <v>425</v>
      </c>
      <c r="D39" s="59">
        <v>4016.67</v>
      </c>
      <c r="E39" s="8"/>
    </row>
    <row r="40" spans="1:5" ht="19.5" customHeight="1" x14ac:dyDescent="0.2">
      <c r="A40" s="167">
        <v>39</v>
      </c>
      <c r="B40" s="16" t="s">
        <v>426</v>
      </c>
      <c r="C40" s="168" t="s">
        <v>427</v>
      </c>
      <c r="D40" s="196">
        <v>1150.67</v>
      </c>
      <c r="E40" s="8"/>
    </row>
    <row r="41" spans="1:5" ht="19.5" customHeight="1" x14ac:dyDescent="0.2">
      <c r="A41" s="167">
        <v>40</v>
      </c>
      <c r="B41" s="16" t="s">
        <v>428</v>
      </c>
      <c r="C41" s="168" t="s">
        <v>429</v>
      </c>
      <c r="D41" s="197">
        <v>2381.33</v>
      </c>
      <c r="E41" s="8"/>
    </row>
    <row r="42" spans="1:5" ht="19.5" customHeight="1" x14ac:dyDescent="0.2">
      <c r="A42" s="167">
        <v>41</v>
      </c>
      <c r="B42" s="16" t="s">
        <v>430</v>
      </c>
      <c r="C42" s="168" t="s">
        <v>431</v>
      </c>
      <c r="D42" s="51">
        <v>1210.33</v>
      </c>
      <c r="E42" s="8"/>
    </row>
    <row r="43" spans="1:5" ht="19.5" customHeight="1" x14ac:dyDescent="0.2">
      <c r="A43" s="167">
        <v>42</v>
      </c>
      <c r="B43" s="16" t="s">
        <v>432</v>
      </c>
      <c r="C43" s="168" t="s">
        <v>433</v>
      </c>
      <c r="D43" s="42">
        <v>1912.33</v>
      </c>
      <c r="E43" s="8"/>
    </row>
    <row r="44" spans="1:5" ht="19.5" customHeight="1" x14ac:dyDescent="0.2">
      <c r="A44" s="167">
        <v>43</v>
      </c>
      <c r="B44" s="16" t="s">
        <v>434</v>
      </c>
      <c r="C44" s="168" t="s">
        <v>435</v>
      </c>
      <c r="D44" s="46">
        <v>1071.33</v>
      </c>
      <c r="E44" s="8"/>
    </row>
    <row r="45" spans="1:5" ht="19.5" customHeight="1" x14ac:dyDescent="0.2">
      <c r="A45" s="167">
        <v>44</v>
      </c>
      <c r="B45" s="16" t="s">
        <v>436</v>
      </c>
      <c r="C45" s="168" t="s">
        <v>437</v>
      </c>
      <c r="D45" s="42">
        <v>2085.67</v>
      </c>
      <c r="E45" s="8"/>
    </row>
    <row r="46" spans="1:5" ht="19.5" customHeight="1" x14ac:dyDescent="0.2">
      <c r="A46" s="167">
        <v>45</v>
      </c>
      <c r="B46" s="16" t="s">
        <v>438</v>
      </c>
      <c r="C46" s="168" t="s">
        <v>439</v>
      </c>
      <c r="D46" s="198">
        <v>1063.67</v>
      </c>
      <c r="E46" s="8"/>
    </row>
    <row r="47" spans="1:5" ht="19.5" customHeight="1" x14ac:dyDescent="0.2">
      <c r="A47" s="167">
        <v>46</v>
      </c>
      <c r="B47" s="16" t="s">
        <v>440</v>
      </c>
      <c r="C47" s="168" t="s">
        <v>441</v>
      </c>
      <c r="D47" s="199">
        <v>753</v>
      </c>
      <c r="E47" s="8"/>
    </row>
    <row r="48" spans="1:5" ht="19.5" customHeight="1" x14ac:dyDescent="0.2">
      <c r="A48" s="167">
        <v>47</v>
      </c>
      <c r="B48" s="16" t="s">
        <v>442</v>
      </c>
      <c r="C48" s="168" t="s">
        <v>443</v>
      </c>
      <c r="D48" s="21">
        <v>1398.67</v>
      </c>
      <c r="E48" s="8"/>
    </row>
    <row r="49" spans="1:5" ht="19.5" customHeight="1" x14ac:dyDescent="0.2">
      <c r="A49" s="167">
        <v>48</v>
      </c>
      <c r="B49" s="16" t="s">
        <v>444</v>
      </c>
      <c r="C49" s="168" t="s">
        <v>445</v>
      </c>
      <c r="D49" s="170">
        <v>737</v>
      </c>
      <c r="E49" s="8"/>
    </row>
    <row r="50" spans="1:5" ht="19.5" customHeight="1" x14ac:dyDescent="0.2">
      <c r="A50" s="167">
        <v>49</v>
      </c>
      <c r="B50" s="16" t="s">
        <v>446</v>
      </c>
      <c r="C50" s="168" t="s">
        <v>447</v>
      </c>
      <c r="D50" s="24">
        <v>916.67</v>
      </c>
      <c r="E50" s="8"/>
    </row>
    <row r="51" spans="1:5" ht="19.5" customHeight="1" x14ac:dyDescent="0.2">
      <c r="A51" s="167">
        <v>50</v>
      </c>
      <c r="B51" s="16" t="s">
        <v>448</v>
      </c>
      <c r="C51" s="168" t="s">
        <v>449</v>
      </c>
      <c r="D51" s="42">
        <v>1926.67</v>
      </c>
      <c r="E51" s="8"/>
    </row>
    <row r="52" spans="1:5" ht="19.5" customHeight="1" x14ac:dyDescent="0.2">
      <c r="A52" s="167">
        <v>51</v>
      </c>
      <c r="B52" s="16" t="s">
        <v>450</v>
      </c>
      <c r="C52" s="168" t="s">
        <v>451</v>
      </c>
      <c r="D52" s="200">
        <v>3416.33</v>
      </c>
      <c r="E52" s="8"/>
    </row>
    <row r="53" spans="1:5" ht="19.5" customHeight="1" x14ac:dyDescent="0.2">
      <c r="A53" s="167">
        <v>52</v>
      </c>
      <c r="B53" s="16" t="s">
        <v>452</v>
      </c>
      <c r="C53" s="168" t="s">
        <v>453</v>
      </c>
      <c r="D53" s="51">
        <v>1226.33</v>
      </c>
      <c r="E53" s="8"/>
    </row>
    <row r="54" spans="1:5" ht="19.5" customHeight="1" x14ac:dyDescent="0.2">
      <c r="A54" s="167">
        <v>53</v>
      </c>
      <c r="B54" s="16" t="s">
        <v>454</v>
      </c>
      <c r="C54" s="168" t="s">
        <v>455</v>
      </c>
      <c r="D54" s="21">
        <v>1381.67</v>
      </c>
      <c r="E54" s="8"/>
    </row>
    <row r="55" spans="1:5" ht="19.5" customHeight="1" x14ac:dyDescent="0.2">
      <c r="A55" s="167">
        <v>54</v>
      </c>
      <c r="B55" s="16" t="s">
        <v>456</v>
      </c>
      <c r="C55" s="168" t="s">
        <v>457</v>
      </c>
      <c r="D55" s="201">
        <v>1741</v>
      </c>
      <c r="E55" s="8"/>
    </row>
    <row r="56" spans="1:5" ht="19.5" customHeight="1" x14ac:dyDescent="0.2">
      <c r="A56" s="167">
        <v>55</v>
      </c>
      <c r="B56" s="16" t="s">
        <v>458</v>
      </c>
      <c r="C56" s="168" t="s">
        <v>459</v>
      </c>
      <c r="D56" s="73">
        <v>2479.67</v>
      </c>
      <c r="E56" s="8"/>
    </row>
    <row r="57" spans="1:5" ht="19.5" customHeight="1" x14ac:dyDescent="0.2">
      <c r="A57" s="167">
        <v>56</v>
      </c>
      <c r="B57" s="16" t="s">
        <v>460</v>
      </c>
      <c r="C57" s="168" t="s">
        <v>461</v>
      </c>
      <c r="D57" s="191">
        <v>5222</v>
      </c>
      <c r="E57" s="8"/>
    </row>
    <row r="58" spans="1:5" ht="19.5" customHeight="1" x14ac:dyDescent="0.2">
      <c r="A58" s="167">
        <v>57</v>
      </c>
      <c r="B58" s="16" t="s">
        <v>462</v>
      </c>
      <c r="C58" s="168" t="s">
        <v>463</v>
      </c>
      <c r="D58" s="202">
        <v>13122.5</v>
      </c>
      <c r="E58" s="8"/>
    </row>
    <row r="59" spans="1:5" ht="19.5" customHeight="1" x14ac:dyDescent="0.2">
      <c r="A59" s="167">
        <v>58</v>
      </c>
      <c r="B59" s="16" t="s">
        <v>464</v>
      </c>
      <c r="C59" s="168" t="s">
        <v>465</v>
      </c>
      <c r="D59" s="189">
        <v>3031.67</v>
      </c>
      <c r="E59" s="8"/>
    </row>
    <row r="60" spans="1:5" ht="19.5" customHeight="1" x14ac:dyDescent="0.2">
      <c r="A60" s="167">
        <v>59</v>
      </c>
      <c r="B60" s="16" t="s">
        <v>466</v>
      </c>
      <c r="C60" s="168" t="s">
        <v>467</v>
      </c>
      <c r="D60" s="59">
        <v>4061</v>
      </c>
      <c r="E60" s="8"/>
    </row>
    <row r="61" spans="1:5" ht="19.5" customHeight="1" x14ac:dyDescent="0.2">
      <c r="A61" s="167">
        <v>60</v>
      </c>
      <c r="B61" s="16" t="s">
        <v>468</v>
      </c>
      <c r="C61" s="168" t="s">
        <v>469</v>
      </c>
      <c r="D61" s="203">
        <v>3712</v>
      </c>
      <c r="E61" s="8"/>
    </row>
    <row r="62" spans="1:5" ht="19.5" customHeight="1" x14ac:dyDescent="0.2">
      <c r="A62" s="167">
        <v>61</v>
      </c>
      <c r="B62" s="16" t="s">
        <v>470</v>
      </c>
      <c r="C62" s="168" t="s">
        <v>471</v>
      </c>
      <c r="D62" s="204">
        <v>677.33</v>
      </c>
      <c r="E62" s="8"/>
    </row>
    <row r="63" spans="1:5" ht="19.5" customHeight="1" x14ac:dyDescent="0.2">
      <c r="A63" s="167">
        <v>62</v>
      </c>
      <c r="B63" s="16" t="s">
        <v>472</v>
      </c>
      <c r="C63" s="168" t="s">
        <v>473</v>
      </c>
      <c r="D63" s="37">
        <v>729</v>
      </c>
      <c r="E63" s="8"/>
    </row>
    <row r="64" spans="1:5" ht="19.5" customHeight="1" x14ac:dyDescent="0.2">
      <c r="A64" s="167">
        <v>63</v>
      </c>
      <c r="B64" s="16" t="s">
        <v>474</v>
      </c>
      <c r="C64" s="168" t="s">
        <v>475</v>
      </c>
      <c r="D64" s="205">
        <v>1462</v>
      </c>
      <c r="E64" s="8"/>
    </row>
    <row r="65" spans="1:5" ht="19.5" customHeight="1" x14ac:dyDescent="0.2">
      <c r="A65" s="167">
        <v>64</v>
      </c>
      <c r="B65" s="16" t="s">
        <v>476</v>
      </c>
      <c r="C65" s="168" t="s">
        <v>477</v>
      </c>
      <c r="D65" s="79">
        <v>1281.67</v>
      </c>
      <c r="E65" s="8"/>
    </row>
    <row r="66" spans="1:5" ht="19.5" customHeight="1" x14ac:dyDescent="0.2">
      <c r="A66" s="167">
        <v>65</v>
      </c>
      <c r="B66" s="16" t="s">
        <v>478</v>
      </c>
      <c r="C66" s="168" t="s">
        <v>479</v>
      </c>
      <c r="D66" s="187">
        <v>430</v>
      </c>
      <c r="E66" s="8"/>
    </row>
    <row r="67" spans="1:5" ht="19.5" customHeight="1" x14ac:dyDescent="0.2">
      <c r="A67" s="167">
        <v>66</v>
      </c>
      <c r="B67" s="16" t="s">
        <v>480</v>
      </c>
      <c r="C67" s="168" t="s">
        <v>481</v>
      </c>
      <c r="D67" s="206">
        <v>876.5</v>
      </c>
      <c r="E67" s="8"/>
    </row>
    <row r="68" spans="1:5" ht="19.5" customHeight="1" x14ac:dyDescent="0.2">
      <c r="A68" s="167">
        <v>67</v>
      </c>
      <c r="B68" s="16" t="s">
        <v>482</v>
      </c>
      <c r="C68" s="168" t="s">
        <v>483</v>
      </c>
      <c r="D68" s="190">
        <v>595.66999999999996</v>
      </c>
      <c r="E68" s="8"/>
    </row>
    <row r="69" spans="1:5" ht="19.5" customHeight="1" x14ac:dyDescent="0.2">
      <c r="A69" s="167">
        <v>68</v>
      </c>
      <c r="B69" s="16" t="s">
        <v>484</v>
      </c>
      <c r="C69" s="168" t="s">
        <v>485</v>
      </c>
      <c r="D69" s="67">
        <v>1526</v>
      </c>
      <c r="E69" s="8"/>
    </row>
    <row r="70" spans="1:5" ht="19.5" customHeight="1" x14ac:dyDescent="0.2">
      <c r="A70" s="167">
        <v>69</v>
      </c>
      <c r="B70" s="16" t="s">
        <v>486</v>
      </c>
      <c r="C70" s="168" t="s">
        <v>487</v>
      </c>
      <c r="D70" s="207">
        <v>1593.33</v>
      </c>
      <c r="E70" s="8"/>
    </row>
    <row r="71" spans="1:5" ht="19.5" customHeight="1" x14ac:dyDescent="0.2">
      <c r="A71" s="167">
        <v>70</v>
      </c>
      <c r="B71" s="16" t="s">
        <v>488</v>
      </c>
      <c r="C71" s="168" t="s">
        <v>489</v>
      </c>
      <c r="D71" s="208">
        <v>1655.5</v>
      </c>
      <c r="E71" s="8"/>
    </row>
    <row r="72" spans="1:5" ht="19.5" customHeight="1" x14ac:dyDescent="0.2">
      <c r="A72" s="167">
        <v>71</v>
      </c>
      <c r="B72" s="16" t="s">
        <v>490</v>
      </c>
      <c r="C72" s="168" t="s">
        <v>491</v>
      </c>
      <c r="D72" s="175">
        <v>804.33</v>
      </c>
      <c r="E72" s="8"/>
    </row>
    <row r="73" spans="1:5" ht="19.5" customHeight="1" x14ac:dyDescent="0.2">
      <c r="A73" s="167">
        <v>72</v>
      </c>
      <c r="B73" s="16" t="s">
        <v>492</v>
      </c>
      <c r="C73" s="168" t="s">
        <v>493</v>
      </c>
      <c r="D73" s="175">
        <v>795.33</v>
      </c>
      <c r="E73" s="8"/>
    </row>
    <row r="74" spans="1:5" ht="19.5" customHeight="1" x14ac:dyDescent="0.2">
      <c r="A74" s="167">
        <v>73</v>
      </c>
      <c r="B74" s="16" t="s">
        <v>494</v>
      </c>
      <c r="C74" s="168" t="s">
        <v>495</v>
      </c>
      <c r="D74" s="209">
        <v>1025.33</v>
      </c>
      <c r="E74" s="8"/>
    </row>
    <row r="75" spans="1:5" ht="19.5" customHeight="1" x14ac:dyDescent="0.2">
      <c r="A75" s="167">
        <v>74</v>
      </c>
      <c r="B75" s="16" t="s">
        <v>496</v>
      </c>
      <c r="C75" s="168" t="s">
        <v>497</v>
      </c>
      <c r="D75" s="42">
        <v>1941</v>
      </c>
      <c r="E75" s="8"/>
    </row>
    <row r="76" spans="1:5" ht="19.5" customHeight="1" x14ac:dyDescent="0.2">
      <c r="A76" s="167">
        <v>75</v>
      </c>
      <c r="B76" s="16" t="s">
        <v>498</v>
      </c>
      <c r="C76" s="168" t="s">
        <v>499</v>
      </c>
      <c r="D76" s="210">
        <v>1335.33</v>
      </c>
      <c r="E76" s="8"/>
    </row>
    <row r="77" spans="1:5" ht="19.5" customHeight="1" x14ac:dyDescent="0.2">
      <c r="A77" s="167">
        <v>76</v>
      </c>
      <c r="B77" s="16" t="s">
        <v>500</v>
      </c>
      <c r="C77" s="168" t="s">
        <v>501</v>
      </c>
      <c r="D77" s="176">
        <v>1514</v>
      </c>
      <c r="E77" s="8"/>
    </row>
    <row r="78" spans="1:5" ht="19.5" customHeight="1" x14ac:dyDescent="0.2">
      <c r="A78" s="167">
        <v>77</v>
      </c>
      <c r="B78" s="16" t="s">
        <v>502</v>
      </c>
      <c r="C78" s="168" t="s">
        <v>503</v>
      </c>
      <c r="D78" s="187">
        <v>429</v>
      </c>
      <c r="E78" s="8"/>
    </row>
    <row r="79" spans="1:5" ht="19.5" customHeight="1" x14ac:dyDescent="0.2">
      <c r="A79" s="167">
        <v>78</v>
      </c>
      <c r="B79" s="16" t="s">
        <v>504</v>
      </c>
      <c r="C79" s="168" t="s">
        <v>505</v>
      </c>
      <c r="D79" s="187">
        <v>414.67</v>
      </c>
      <c r="E79" s="8"/>
    </row>
    <row r="80" spans="1:5" ht="19.5" customHeight="1" x14ac:dyDescent="0.2">
      <c r="A80" s="167">
        <v>79</v>
      </c>
      <c r="B80" s="16" t="s">
        <v>506</v>
      </c>
      <c r="C80" s="168" t="s">
        <v>507</v>
      </c>
      <c r="D80" s="205">
        <v>1440.67</v>
      </c>
      <c r="E80" s="8"/>
    </row>
    <row r="81" spans="1:5" ht="19.5" customHeight="1" x14ac:dyDescent="0.2">
      <c r="A81" s="167">
        <v>80</v>
      </c>
      <c r="B81" s="16" t="s">
        <v>508</v>
      </c>
      <c r="C81" s="168" t="s">
        <v>509</v>
      </c>
      <c r="D81" s="199">
        <v>757.33</v>
      </c>
      <c r="E81" s="8"/>
    </row>
    <row r="82" spans="1:5" ht="19.5" customHeight="1" x14ac:dyDescent="0.2">
      <c r="A82" s="167">
        <v>81</v>
      </c>
      <c r="B82" s="16" t="s">
        <v>510</v>
      </c>
      <c r="C82" s="168" t="s">
        <v>511</v>
      </c>
      <c r="D82" s="188">
        <v>813.67</v>
      </c>
      <c r="E82" s="8"/>
    </row>
    <row r="83" spans="1:5" ht="19.5" customHeight="1" x14ac:dyDescent="0.2">
      <c r="A83" s="167">
        <v>82</v>
      </c>
      <c r="B83" s="16" t="s">
        <v>512</v>
      </c>
      <c r="C83" s="168" t="s">
        <v>513</v>
      </c>
      <c r="D83" s="211">
        <v>369</v>
      </c>
      <c r="E83" s="8"/>
    </row>
    <row r="84" spans="1:5" ht="19.5" customHeight="1" x14ac:dyDescent="0.2">
      <c r="A84" s="167">
        <v>83</v>
      </c>
      <c r="B84" s="16" t="s">
        <v>514</v>
      </c>
      <c r="C84" s="168" t="s">
        <v>515</v>
      </c>
      <c r="D84" s="201">
        <v>1751.5</v>
      </c>
      <c r="E84" s="8"/>
    </row>
    <row r="85" spans="1:5" ht="19.5" customHeight="1" x14ac:dyDescent="0.2">
      <c r="A85" s="167">
        <v>84</v>
      </c>
      <c r="B85" s="16" t="s">
        <v>516</v>
      </c>
      <c r="C85" s="168" t="s">
        <v>517</v>
      </c>
      <c r="D85" s="212">
        <v>401</v>
      </c>
      <c r="E85" s="8"/>
    </row>
    <row r="86" spans="1:5" ht="19.5" customHeight="1" x14ac:dyDescent="0.2">
      <c r="A86" s="167">
        <v>85</v>
      </c>
      <c r="B86" s="16" t="s">
        <v>518</v>
      </c>
      <c r="C86" s="168" t="s">
        <v>519</v>
      </c>
      <c r="D86" s="185">
        <v>543.33000000000004</v>
      </c>
      <c r="E86" s="8"/>
    </row>
    <row r="87" spans="1:5" ht="19.5" customHeight="1" x14ac:dyDescent="0.2">
      <c r="A87" s="167">
        <v>86</v>
      </c>
      <c r="B87" s="16" t="s">
        <v>520</v>
      </c>
      <c r="C87" s="168" t="s">
        <v>521</v>
      </c>
      <c r="D87" s="213">
        <v>239.5</v>
      </c>
      <c r="E87" s="8"/>
    </row>
    <row r="88" spans="1:5" ht="19.5" customHeight="1" x14ac:dyDescent="0.2">
      <c r="A88" s="167">
        <v>87</v>
      </c>
      <c r="B88" s="16" t="s">
        <v>522</v>
      </c>
      <c r="C88" s="168" t="s">
        <v>523</v>
      </c>
      <c r="D88" s="37">
        <v>720.67</v>
      </c>
      <c r="E88" s="8"/>
    </row>
    <row r="89" spans="1:5" ht="19.5" customHeight="1" x14ac:dyDescent="0.2">
      <c r="A89" s="167">
        <v>88</v>
      </c>
      <c r="B89" s="16" t="s">
        <v>524</v>
      </c>
      <c r="C89" s="168" t="s">
        <v>525</v>
      </c>
      <c r="D89" s="169">
        <v>953</v>
      </c>
      <c r="E89" s="8"/>
    </row>
    <row r="90" spans="1:5" ht="19.5" customHeight="1" x14ac:dyDescent="0.2">
      <c r="A90" s="167">
        <v>89</v>
      </c>
      <c r="B90" s="16" t="s">
        <v>526</v>
      </c>
      <c r="C90" s="168" t="s">
        <v>527</v>
      </c>
      <c r="D90" s="214">
        <v>774</v>
      </c>
      <c r="E90" s="8"/>
    </row>
    <row r="91" spans="1:5" ht="19.5" customHeight="1" x14ac:dyDescent="0.2">
      <c r="A91" s="167">
        <v>90</v>
      </c>
      <c r="B91" s="16" t="s">
        <v>528</v>
      </c>
      <c r="C91" s="168" t="s">
        <v>529</v>
      </c>
      <c r="D91" s="215">
        <v>622</v>
      </c>
      <c r="E91" s="8"/>
    </row>
    <row r="92" spans="1:5" ht="19.5" customHeight="1" x14ac:dyDescent="0.2">
      <c r="A92" s="167">
        <v>91</v>
      </c>
      <c r="B92" s="16" t="s">
        <v>530</v>
      </c>
      <c r="C92" s="168" t="s">
        <v>531</v>
      </c>
      <c r="D92" s="213">
        <v>231.5</v>
      </c>
      <c r="E92" s="8"/>
    </row>
    <row r="93" spans="1:5" ht="19.5" customHeight="1" x14ac:dyDescent="0.2">
      <c r="A93" s="167">
        <v>92</v>
      </c>
      <c r="B93" s="16" t="s">
        <v>532</v>
      </c>
      <c r="C93" s="168" t="s">
        <v>533</v>
      </c>
      <c r="D93" s="39">
        <v>315.33</v>
      </c>
      <c r="E93" s="8"/>
    </row>
    <row r="94" spans="1:5" ht="19.5" customHeight="1" x14ac:dyDescent="0.2">
      <c r="A94" s="167">
        <v>93</v>
      </c>
      <c r="B94" s="16" t="s">
        <v>534</v>
      </c>
      <c r="C94" s="168" t="s">
        <v>535</v>
      </c>
      <c r="D94" s="216">
        <v>327.5</v>
      </c>
      <c r="E94" s="8"/>
    </row>
    <row r="95" spans="1:5" ht="19.5" customHeight="1" x14ac:dyDescent="0.2">
      <c r="A95" s="167">
        <v>94</v>
      </c>
      <c r="B95" s="16" t="s">
        <v>536</v>
      </c>
      <c r="C95" s="168" t="s">
        <v>537</v>
      </c>
      <c r="D95" s="179">
        <v>506.5</v>
      </c>
      <c r="E95" s="8"/>
    </row>
    <row r="96" spans="1:5" ht="19.5" customHeight="1" x14ac:dyDescent="0.2">
      <c r="A96" s="167">
        <v>95</v>
      </c>
      <c r="B96" s="16" t="s">
        <v>538</v>
      </c>
      <c r="C96" s="168" t="s">
        <v>539</v>
      </c>
      <c r="D96" s="178">
        <v>704.33</v>
      </c>
      <c r="E96" s="8"/>
    </row>
    <row r="97" spans="1:5" ht="19.5" customHeight="1" x14ac:dyDescent="0.2">
      <c r="A97" s="167">
        <v>96</v>
      </c>
      <c r="B97" s="16" t="s">
        <v>540</v>
      </c>
      <c r="C97" s="168" t="s">
        <v>541</v>
      </c>
      <c r="D97" s="206">
        <v>876.33</v>
      </c>
      <c r="E97" s="8"/>
    </row>
    <row r="98" spans="1:5" ht="19.5" customHeight="1" x14ac:dyDescent="0.2">
      <c r="A98" s="167">
        <v>97</v>
      </c>
      <c r="B98" s="16" t="s">
        <v>542</v>
      </c>
      <c r="C98" s="168" t="s">
        <v>543</v>
      </c>
      <c r="D98" s="210">
        <v>1293</v>
      </c>
      <c r="E98" s="8"/>
    </row>
    <row r="99" spans="1:5" ht="19.5" customHeight="1" x14ac:dyDescent="0.2">
      <c r="A99" s="167">
        <v>98</v>
      </c>
      <c r="B99" s="16" t="s">
        <v>544</v>
      </c>
      <c r="C99" s="168" t="s">
        <v>545</v>
      </c>
      <c r="D99" s="21">
        <v>1389.33</v>
      </c>
      <c r="E99" s="8"/>
    </row>
    <row r="100" spans="1:5" ht="19.5" customHeight="1" x14ac:dyDescent="0.2">
      <c r="A100" s="167">
        <v>99</v>
      </c>
      <c r="B100" s="16" t="s">
        <v>546</v>
      </c>
      <c r="C100" s="168" t="s">
        <v>547</v>
      </c>
      <c r="D100" s="175">
        <v>804.67</v>
      </c>
      <c r="E100" s="8"/>
    </row>
    <row r="101" spans="1:5" ht="19.5" customHeight="1" x14ac:dyDescent="0.2">
      <c r="A101" s="167">
        <v>100</v>
      </c>
      <c r="B101" s="16" t="s">
        <v>548</v>
      </c>
      <c r="C101" s="168" t="s">
        <v>549</v>
      </c>
      <c r="D101" s="51">
        <v>1209.33</v>
      </c>
      <c r="E101" s="8"/>
    </row>
    <row r="102" spans="1:5" ht="19.5" customHeight="1" x14ac:dyDescent="0.2">
      <c r="A102" s="167">
        <v>101</v>
      </c>
      <c r="B102" s="16" t="s">
        <v>550</v>
      </c>
      <c r="C102" s="168" t="s">
        <v>551</v>
      </c>
      <c r="D102" s="217">
        <v>1835.67</v>
      </c>
      <c r="E102" s="8"/>
    </row>
    <row r="103" spans="1:5" ht="19.5" customHeight="1" x14ac:dyDescent="0.2">
      <c r="A103" s="167">
        <v>102</v>
      </c>
      <c r="B103" s="16" t="s">
        <v>552</v>
      </c>
      <c r="C103" s="168" t="s">
        <v>553</v>
      </c>
      <c r="D103" s="210">
        <v>1347.5</v>
      </c>
      <c r="E103" s="8"/>
    </row>
    <row r="104" spans="1:5" ht="19.5" customHeight="1" x14ac:dyDescent="0.2">
      <c r="A104" s="167">
        <v>103</v>
      </c>
      <c r="B104" s="16" t="s">
        <v>554</v>
      </c>
      <c r="C104" s="168" t="s">
        <v>555</v>
      </c>
      <c r="D104" s="204">
        <v>685</v>
      </c>
      <c r="E104" s="8"/>
    </row>
    <row r="105" spans="1:5" ht="19.5" customHeight="1" x14ac:dyDescent="0.2">
      <c r="A105" s="167">
        <v>104</v>
      </c>
      <c r="B105" s="16" t="s">
        <v>556</v>
      </c>
      <c r="C105" s="168" t="s">
        <v>557</v>
      </c>
      <c r="D105" s="175">
        <v>793</v>
      </c>
      <c r="E105" s="8"/>
    </row>
    <row r="106" spans="1:5" ht="19.5" customHeight="1" x14ac:dyDescent="0.2">
      <c r="A106" s="167">
        <v>105</v>
      </c>
      <c r="B106" s="16" t="s">
        <v>558</v>
      </c>
      <c r="C106" s="168" t="s">
        <v>559</v>
      </c>
      <c r="D106" s="178">
        <v>704.67</v>
      </c>
      <c r="E106" s="8"/>
    </row>
    <row r="107" spans="1:5" ht="19.5" customHeight="1" x14ac:dyDescent="0.2">
      <c r="A107" s="167">
        <v>106</v>
      </c>
      <c r="B107" s="16" t="s">
        <v>560</v>
      </c>
      <c r="C107" s="168" t="s">
        <v>561</v>
      </c>
      <c r="D107" s="194">
        <v>1029</v>
      </c>
      <c r="E107" s="8"/>
    </row>
    <row r="108" spans="1:5" ht="19.5" customHeight="1" x14ac:dyDescent="0.2">
      <c r="A108" s="167">
        <v>107</v>
      </c>
      <c r="B108" s="16" t="s">
        <v>562</v>
      </c>
      <c r="C108" s="168" t="s">
        <v>563</v>
      </c>
      <c r="D108" s="201">
        <v>1714.67</v>
      </c>
      <c r="E108" s="8"/>
    </row>
    <row r="109" spans="1:5" ht="19.5" customHeight="1" x14ac:dyDescent="0.2">
      <c r="A109" s="167">
        <v>108</v>
      </c>
      <c r="B109" s="16" t="s">
        <v>564</v>
      </c>
      <c r="C109" s="168" t="s">
        <v>565</v>
      </c>
      <c r="D109" s="175">
        <v>800.33</v>
      </c>
      <c r="E109" s="8"/>
    </row>
    <row r="110" spans="1:5" ht="19.5" customHeight="1" x14ac:dyDescent="0.2">
      <c r="A110" s="167">
        <v>109</v>
      </c>
      <c r="B110" s="16" t="s">
        <v>566</v>
      </c>
      <c r="C110" s="168" t="s">
        <v>567</v>
      </c>
      <c r="D110" s="24">
        <v>916</v>
      </c>
      <c r="E110" s="8"/>
    </row>
    <row r="111" spans="1:5" ht="19.5" customHeight="1" x14ac:dyDescent="0.2">
      <c r="A111" s="167">
        <v>110</v>
      </c>
      <c r="B111" s="16" t="s">
        <v>568</v>
      </c>
      <c r="C111" s="168" t="s">
        <v>569</v>
      </c>
      <c r="D111" s="196">
        <v>1132</v>
      </c>
      <c r="E111" s="8"/>
    </row>
    <row r="112" spans="1:5" ht="19.5" customHeight="1" x14ac:dyDescent="0.2">
      <c r="A112" s="167">
        <v>111</v>
      </c>
      <c r="B112" s="16" t="s">
        <v>570</v>
      </c>
      <c r="C112" s="168" t="s">
        <v>571</v>
      </c>
      <c r="D112" s="24">
        <v>904.67</v>
      </c>
      <c r="E112" s="8"/>
    </row>
    <row r="113" spans="1:5" ht="19.5" customHeight="1" x14ac:dyDescent="0.2">
      <c r="A113" s="167">
        <v>112</v>
      </c>
      <c r="B113" s="16" t="s">
        <v>572</v>
      </c>
      <c r="C113" s="168" t="s">
        <v>573</v>
      </c>
      <c r="D113" s="24">
        <v>907.5</v>
      </c>
      <c r="E113" s="8"/>
    </row>
    <row r="114" spans="1:5" ht="19.5" customHeight="1" x14ac:dyDescent="0.2">
      <c r="A114" s="167">
        <v>113</v>
      </c>
      <c r="B114" s="16" t="s">
        <v>574</v>
      </c>
      <c r="C114" s="168" t="s">
        <v>575</v>
      </c>
      <c r="D114" s="195">
        <v>2621.33</v>
      </c>
      <c r="E114" s="8"/>
    </row>
    <row r="115" spans="1:5" ht="19.5" customHeight="1" x14ac:dyDescent="0.2">
      <c r="A115" s="167">
        <v>114</v>
      </c>
      <c r="B115" s="16" t="s">
        <v>576</v>
      </c>
      <c r="C115" s="168" t="s">
        <v>577</v>
      </c>
      <c r="D115" s="70">
        <v>10230.33</v>
      </c>
      <c r="E115" s="8"/>
    </row>
    <row r="116" spans="1:5" ht="19.5" customHeight="1" x14ac:dyDescent="0.2">
      <c r="A116" s="167">
        <v>115</v>
      </c>
      <c r="B116" s="16" t="s">
        <v>578</v>
      </c>
      <c r="C116" s="168" t="s">
        <v>579</v>
      </c>
      <c r="D116" s="79">
        <v>1258</v>
      </c>
      <c r="E116" s="8"/>
    </row>
    <row r="117" spans="1:5" ht="19.5" customHeight="1" x14ac:dyDescent="0.2">
      <c r="A117" s="167">
        <v>116</v>
      </c>
      <c r="B117" s="16" t="s">
        <v>580</v>
      </c>
      <c r="C117" s="168" t="s">
        <v>581</v>
      </c>
      <c r="D117" s="218">
        <v>1816.5</v>
      </c>
      <c r="E117" s="8"/>
    </row>
    <row r="118" spans="1:5" ht="19.5" customHeight="1" x14ac:dyDescent="0.2">
      <c r="A118" s="167">
        <v>117</v>
      </c>
      <c r="B118" s="16" t="s">
        <v>582</v>
      </c>
      <c r="C118" s="168" t="s">
        <v>583</v>
      </c>
      <c r="D118" s="73">
        <v>2426.33</v>
      </c>
      <c r="E118" s="8"/>
    </row>
    <row r="119" spans="1:5" ht="19.5" customHeight="1" x14ac:dyDescent="0.2">
      <c r="A119" s="167">
        <v>118</v>
      </c>
      <c r="B119" s="16" t="s">
        <v>584</v>
      </c>
      <c r="C119" s="168" t="s">
        <v>585</v>
      </c>
      <c r="D119" s="208">
        <v>1677</v>
      </c>
      <c r="E119" s="8"/>
    </row>
    <row r="120" spans="1:5" ht="19.5" customHeight="1" x14ac:dyDescent="0.2">
      <c r="A120" s="167">
        <v>119</v>
      </c>
      <c r="B120" s="16" t="s">
        <v>586</v>
      </c>
      <c r="C120" s="168" t="s">
        <v>587</v>
      </c>
      <c r="D120" s="219">
        <v>994</v>
      </c>
      <c r="E120" s="8"/>
    </row>
    <row r="121" spans="1:5" ht="19.5" customHeight="1" x14ac:dyDescent="0.2">
      <c r="A121" s="167">
        <v>120</v>
      </c>
      <c r="B121" s="16" t="s">
        <v>588</v>
      </c>
      <c r="C121" s="168" t="s">
        <v>589</v>
      </c>
      <c r="D121" s="205">
        <v>1419</v>
      </c>
      <c r="E121" s="8"/>
    </row>
    <row r="122" spans="1:5" ht="19.5" customHeight="1" x14ac:dyDescent="0.2">
      <c r="A122" s="167">
        <v>121</v>
      </c>
      <c r="B122" s="16" t="s">
        <v>590</v>
      </c>
      <c r="C122" s="168" t="s">
        <v>591</v>
      </c>
      <c r="D122" s="67">
        <v>1577.67</v>
      </c>
      <c r="E122" s="8"/>
    </row>
    <row r="123" spans="1:5" ht="19.5" customHeight="1" x14ac:dyDescent="0.2">
      <c r="A123" s="167">
        <v>122</v>
      </c>
      <c r="B123" s="16" t="s">
        <v>592</v>
      </c>
      <c r="C123" s="168" t="s">
        <v>593</v>
      </c>
      <c r="D123" s="220">
        <v>1643.33</v>
      </c>
      <c r="E123" s="8"/>
    </row>
    <row r="124" spans="1:5" ht="19.5" customHeight="1" x14ac:dyDescent="0.2">
      <c r="A124" s="167">
        <v>123</v>
      </c>
      <c r="B124" s="16" t="s">
        <v>594</v>
      </c>
      <c r="C124" s="168" t="s">
        <v>595</v>
      </c>
      <c r="D124" s="196">
        <v>1145</v>
      </c>
      <c r="E124" s="8"/>
    </row>
    <row r="125" spans="1:5" ht="19.5" customHeight="1" x14ac:dyDescent="0.2">
      <c r="A125" s="167">
        <v>124</v>
      </c>
      <c r="B125" s="16" t="s">
        <v>596</v>
      </c>
      <c r="C125" s="168" t="s">
        <v>597</v>
      </c>
      <c r="D125" s="174">
        <v>842</v>
      </c>
      <c r="E125" s="8"/>
    </row>
    <row r="126" spans="1:5" ht="19.5" customHeight="1" x14ac:dyDescent="0.2">
      <c r="A126" s="167">
        <v>125</v>
      </c>
      <c r="B126" s="16" t="s">
        <v>598</v>
      </c>
      <c r="C126" s="168" t="s">
        <v>599</v>
      </c>
      <c r="D126" s="196">
        <v>1124</v>
      </c>
      <c r="E126" s="8"/>
    </row>
    <row r="127" spans="1:5" ht="19.5" customHeight="1" x14ac:dyDescent="0.2">
      <c r="A127" s="167">
        <v>126</v>
      </c>
      <c r="B127" s="16" t="s">
        <v>600</v>
      </c>
      <c r="C127" s="168" t="s">
        <v>601</v>
      </c>
      <c r="D127" s="219">
        <v>987.33</v>
      </c>
      <c r="E127" s="8"/>
    </row>
    <row r="128" spans="1:5" ht="19.5" customHeight="1" x14ac:dyDescent="0.2">
      <c r="A128" s="167">
        <v>127</v>
      </c>
      <c r="B128" s="16" t="s">
        <v>602</v>
      </c>
      <c r="C128" s="168" t="s">
        <v>603</v>
      </c>
      <c r="D128" s="79">
        <v>1275</v>
      </c>
      <c r="E128" s="8"/>
    </row>
    <row r="129" spans="1:5" ht="19.5" customHeight="1" x14ac:dyDescent="0.2">
      <c r="A129" s="167">
        <v>128</v>
      </c>
      <c r="B129" s="16" t="s">
        <v>604</v>
      </c>
      <c r="C129" s="168" t="s">
        <v>605</v>
      </c>
      <c r="D129" s="174">
        <v>841.67</v>
      </c>
      <c r="E129" s="8"/>
    </row>
    <row r="130" spans="1:5" ht="19.5" customHeight="1" x14ac:dyDescent="0.2">
      <c r="A130" s="167">
        <v>129</v>
      </c>
      <c r="B130" s="16" t="s">
        <v>606</v>
      </c>
      <c r="C130" s="168" t="s">
        <v>607</v>
      </c>
      <c r="D130" s="56">
        <v>932</v>
      </c>
      <c r="E130" s="8"/>
    </row>
    <row r="131" spans="1:5" ht="19.5" customHeight="1" x14ac:dyDescent="0.2">
      <c r="A131" s="167">
        <v>130</v>
      </c>
      <c r="B131" s="16" t="s">
        <v>608</v>
      </c>
      <c r="C131" s="168" t="s">
        <v>609</v>
      </c>
      <c r="D131" s="174">
        <v>842</v>
      </c>
      <c r="E131" s="8"/>
    </row>
    <row r="132" spans="1:5" ht="19.5" customHeight="1" x14ac:dyDescent="0.2">
      <c r="A132" s="167">
        <v>131</v>
      </c>
      <c r="B132" s="16" t="s">
        <v>610</v>
      </c>
      <c r="C132" s="168" t="s">
        <v>611</v>
      </c>
      <c r="D132" s="196">
        <v>1111.5</v>
      </c>
      <c r="E132" s="8"/>
    </row>
    <row r="133" spans="1:5" ht="19.5" customHeight="1" x14ac:dyDescent="0.2">
      <c r="A133" s="167">
        <v>132</v>
      </c>
      <c r="B133" s="16" t="s">
        <v>612</v>
      </c>
      <c r="C133" s="168" t="s">
        <v>613</v>
      </c>
      <c r="D133" s="21">
        <v>1394.67</v>
      </c>
      <c r="E133" s="8"/>
    </row>
    <row r="134" spans="1:5" ht="19.5" customHeight="1" x14ac:dyDescent="0.2">
      <c r="A134" s="167">
        <v>133</v>
      </c>
      <c r="B134" s="16" t="s">
        <v>614</v>
      </c>
      <c r="C134" s="168" t="s">
        <v>615</v>
      </c>
      <c r="D134" s="195">
        <v>2649</v>
      </c>
      <c r="E134" s="8"/>
    </row>
    <row r="135" spans="1:5" ht="19.5" customHeight="1" x14ac:dyDescent="0.2">
      <c r="A135" s="167">
        <v>134</v>
      </c>
      <c r="B135" s="16" t="s">
        <v>616</v>
      </c>
      <c r="C135" s="168" t="s">
        <v>617</v>
      </c>
      <c r="D135" s="221">
        <v>492.67</v>
      </c>
      <c r="E135" s="8"/>
    </row>
    <row r="136" spans="1:5" ht="19.5" customHeight="1" x14ac:dyDescent="0.2">
      <c r="A136" s="167">
        <v>135</v>
      </c>
      <c r="B136" s="16" t="s">
        <v>618</v>
      </c>
      <c r="C136" s="168" t="s">
        <v>619</v>
      </c>
      <c r="D136" s="63">
        <v>7988</v>
      </c>
      <c r="E136" s="8"/>
    </row>
    <row r="137" spans="1:5" ht="19.5" customHeight="1" x14ac:dyDescent="0.2">
      <c r="A137" s="167">
        <v>136</v>
      </c>
      <c r="B137" s="16" t="s">
        <v>620</v>
      </c>
      <c r="C137" s="168" t="s">
        <v>621</v>
      </c>
      <c r="D137" s="222">
        <v>965</v>
      </c>
      <c r="E137" s="8"/>
    </row>
    <row r="138" spans="1:5" ht="19.5" customHeight="1" x14ac:dyDescent="0.2">
      <c r="A138" s="167">
        <v>137</v>
      </c>
      <c r="B138" s="16" t="s">
        <v>622</v>
      </c>
      <c r="C138" s="168" t="s">
        <v>623</v>
      </c>
      <c r="D138" s="208">
        <v>1658.33</v>
      </c>
      <c r="E138" s="8"/>
    </row>
    <row r="139" spans="1:5" ht="19.5" customHeight="1" x14ac:dyDescent="0.2">
      <c r="A139" s="167">
        <v>138</v>
      </c>
      <c r="B139" s="16" t="s">
        <v>624</v>
      </c>
      <c r="C139" s="168" t="s">
        <v>625</v>
      </c>
      <c r="D139" s="200">
        <v>3451.5</v>
      </c>
      <c r="E139" s="8"/>
    </row>
    <row r="140" spans="1:5" ht="19.5" customHeight="1" x14ac:dyDescent="0.2">
      <c r="A140" s="167">
        <v>139</v>
      </c>
      <c r="B140" s="16" t="s">
        <v>626</v>
      </c>
      <c r="C140" s="168" t="s">
        <v>627</v>
      </c>
      <c r="D140" s="212">
        <v>389</v>
      </c>
      <c r="E140" s="8"/>
    </row>
    <row r="141" spans="1:5" ht="19.5" customHeight="1" x14ac:dyDescent="0.2">
      <c r="A141" s="167">
        <v>140</v>
      </c>
      <c r="B141" s="16" t="s">
        <v>628</v>
      </c>
      <c r="C141" s="168" t="s">
        <v>629</v>
      </c>
      <c r="D141" s="223">
        <v>2269.5</v>
      </c>
      <c r="E141" s="8"/>
    </row>
    <row r="142" spans="1:5" ht="19.5" customHeight="1" x14ac:dyDescent="0.2">
      <c r="A142" s="167">
        <v>141</v>
      </c>
      <c r="B142" s="16" t="s">
        <v>630</v>
      </c>
      <c r="C142" s="168" t="s">
        <v>631</v>
      </c>
      <c r="D142" s="224">
        <v>941.5</v>
      </c>
      <c r="E142" s="8"/>
    </row>
    <row r="143" spans="1:5" ht="19.5" customHeight="1" x14ac:dyDescent="0.2">
      <c r="A143" s="167">
        <v>142</v>
      </c>
      <c r="B143" s="16" t="s">
        <v>632</v>
      </c>
      <c r="C143" s="168" t="s">
        <v>633</v>
      </c>
      <c r="D143" s="207">
        <v>1610</v>
      </c>
      <c r="E143" s="8"/>
    </row>
    <row r="144" spans="1:5" ht="19.5" customHeight="1" x14ac:dyDescent="0.2">
      <c r="A144" s="167">
        <v>143</v>
      </c>
      <c r="B144" s="16" t="s">
        <v>634</v>
      </c>
      <c r="C144" s="168" t="s">
        <v>635</v>
      </c>
      <c r="D144" s="177">
        <v>575</v>
      </c>
      <c r="E144" s="8"/>
    </row>
    <row r="145" spans="1:5" ht="19.5" customHeight="1" x14ac:dyDescent="0.2">
      <c r="A145" s="167">
        <v>144</v>
      </c>
      <c r="B145" s="16" t="s">
        <v>636</v>
      </c>
      <c r="C145" s="168" t="s">
        <v>637</v>
      </c>
      <c r="D145" s="196">
        <v>1145</v>
      </c>
      <c r="E145" s="8"/>
    </row>
    <row r="146" spans="1:5" ht="19.5" customHeight="1" x14ac:dyDescent="0.2">
      <c r="A146" s="167">
        <v>145</v>
      </c>
      <c r="B146" s="16" t="s">
        <v>638</v>
      </c>
      <c r="C146" s="168" t="s">
        <v>639</v>
      </c>
      <c r="D146" s="79">
        <v>1285</v>
      </c>
      <c r="E146" s="8"/>
    </row>
    <row r="147" spans="1:5" ht="19.5" customHeight="1" x14ac:dyDescent="0.2">
      <c r="A147" s="167">
        <v>146</v>
      </c>
      <c r="B147" s="16" t="s">
        <v>640</v>
      </c>
      <c r="C147" s="168" t="s">
        <v>641</v>
      </c>
      <c r="D147" s="196">
        <v>1148.33</v>
      </c>
      <c r="E147" s="8"/>
    </row>
    <row r="148" spans="1:5" ht="19.5" customHeight="1" x14ac:dyDescent="0.2">
      <c r="A148" s="167">
        <v>147</v>
      </c>
      <c r="B148" s="16" t="s">
        <v>642</v>
      </c>
      <c r="C148" s="168" t="s">
        <v>643</v>
      </c>
      <c r="D148" s="51">
        <v>1196.67</v>
      </c>
      <c r="E148" s="8"/>
    </row>
    <row r="149" spans="1:5" ht="19.5" customHeight="1" x14ac:dyDescent="0.2">
      <c r="A149" s="167">
        <v>148</v>
      </c>
      <c r="B149" s="16" t="s">
        <v>644</v>
      </c>
      <c r="C149" s="168" t="s">
        <v>645</v>
      </c>
      <c r="D149" s="170">
        <v>740.67</v>
      </c>
      <c r="E149" s="8"/>
    </row>
    <row r="150" spans="1:5" ht="19.5" customHeight="1" x14ac:dyDescent="0.2">
      <c r="A150" s="167">
        <v>149</v>
      </c>
      <c r="B150" s="16" t="s">
        <v>646</v>
      </c>
      <c r="C150" s="168" t="s">
        <v>647</v>
      </c>
      <c r="D150" s="172">
        <v>1009</v>
      </c>
      <c r="E150" s="8"/>
    </row>
    <row r="151" spans="1:5" ht="19.5" customHeight="1" x14ac:dyDescent="0.2">
      <c r="A151" s="167">
        <v>150</v>
      </c>
      <c r="B151" s="16" t="s">
        <v>648</v>
      </c>
      <c r="C151" s="168" t="s">
        <v>649</v>
      </c>
      <c r="D151" s="225">
        <v>1045</v>
      </c>
      <c r="E151" s="8"/>
    </row>
    <row r="152" spans="1:5" ht="19.5" customHeight="1" x14ac:dyDescent="0.2">
      <c r="A152" s="167">
        <v>151</v>
      </c>
      <c r="B152" s="16" t="s">
        <v>650</v>
      </c>
      <c r="C152" s="168" t="s">
        <v>651</v>
      </c>
      <c r="D152" s="195">
        <v>2624.33</v>
      </c>
      <c r="E152" s="8"/>
    </row>
    <row r="153" spans="1:5" ht="19.5" customHeight="1" x14ac:dyDescent="0.2">
      <c r="A153" s="167">
        <v>152</v>
      </c>
      <c r="B153" s="16" t="s">
        <v>652</v>
      </c>
      <c r="C153" s="168" t="s">
        <v>653</v>
      </c>
      <c r="D153" s="186">
        <v>6787</v>
      </c>
      <c r="E153" s="8"/>
    </row>
    <row r="154" spans="1:5" ht="19.5" customHeight="1" x14ac:dyDescent="0.2">
      <c r="A154" s="167">
        <v>153</v>
      </c>
      <c r="B154" s="16" t="s">
        <v>654</v>
      </c>
      <c r="C154" s="168" t="s">
        <v>655</v>
      </c>
      <c r="D154" s="187">
        <v>435.67</v>
      </c>
      <c r="E154" s="8"/>
    </row>
    <row r="155" spans="1:5" ht="19.5" customHeight="1" x14ac:dyDescent="0.2">
      <c r="A155" s="167">
        <v>154</v>
      </c>
      <c r="B155" s="16" t="s">
        <v>656</v>
      </c>
      <c r="C155" s="168" t="s">
        <v>657</v>
      </c>
      <c r="D155" s="176">
        <v>1523.67</v>
      </c>
      <c r="E155" s="8"/>
    </row>
    <row r="156" spans="1:5" ht="19.5" customHeight="1" x14ac:dyDescent="0.2">
      <c r="A156" s="167">
        <v>155</v>
      </c>
      <c r="B156" s="16" t="s">
        <v>658</v>
      </c>
      <c r="C156" s="168" t="s">
        <v>659</v>
      </c>
      <c r="D156" s="176">
        <v>1495</v>
      </c>
      <c r="E156" s="8"/>
    </row>
    <row r="157" spans="1:5" ht="19.5" customHeight="1" x14ac:dyDescent="0.2">
      <c r="A157" s="167">
        <v>156</v>
      </c>
      <c r="B157" s="16" t="s">
        <v>660</v>
      </c>
      <c r="C157" s="168" t="s">
        <v>661</v>
      </c>
      <c r="D157" s="42">
        <v>1954.33</v>
      </c>
      <c r="E157" s="8"/>
    </row>
    <row r="158" spans="1:5" ht="19.5" customHeight="1" x14ac:dyDescent="0.2">
      <c r="A158" s="167">
        <v>157</v>
      </c>
      <c r="B158" s="16" t="s">
        <v>662</v>
      </c>
      <c r="C158" s="168" t="s">
        <v>663</v>
      </c>
      <c r="D158" s="201">
        <v>1746.33</v>
      </c>
      <c r="E158" s="8"/>
    </row>
    <row r="159" spans="1:5" ht="19.5" customHeight="1" x14ac:dyDescent="0.2">
      <c r="A159" s="167">
        <v>158</v>
      </c>
      <c r="B159" s="16" t="s">
        <v>664</v>
      </c>
      <c r="C159" s="168" t="s">
        <v>665</v>
      </c>
      <c r="D159" s="21">
        <v>1376.67</v>
      </c>
      <c r="E159" s="8"/>
    </row>
    <row r="160" spans="1:5" ht="19.5" customHeight="1" x14ac:dyDescent="0.2">
      <c r="A160" s="167">
        <v>159</v>
      </c>
      <c r="B160" s="16" t="s">
        <v>666</v>
      </c>
      <c r="C160" s="168" t="s">
        <v>667</v>
      </c>
      <c r="D160" s="205">
        <v>1408.67</v>
      </c>
      <c r="E160" s="8"/>
    </row>
    <row r="161" spans="1:5" ht="19.5" customHeight="1" x14ac:dyDescent="0.2">
      <c r="A161" s="167">
        <v>160</v>
      </c>
      <c r="B161" s="16" t="s">
        <v>668</v>
      </c>
      <c r="C161" s="168" t="s">
        <v>669</v>
      </c>
      <c r="D161" s="193">
        <v>1076</v>
      </c>
      <c r="E161" s="8"/>
    </row>
    <row r="162" spans="1:5" ht="19.5" customHeight="1" x14ac:dyDescent="0.2">
      <c r="A162" s="167">
        <v>161</v>
      </c>
      <c r="B162" s="16" t="s">
        <v>670</v>
      </c>
      <c r="C162" s="168" t="s">
        <v>671</v>
      </c>
      <c r="D162" s="226">
        <v>957</v>
      </c>
      <c r="E162" s="8"/>
    </row>
    <row r="163" spans="1:5" ht="19.5" customHeight="1" x14ac:dyDescent="0.2">
      <c r="A163" s="167">
        <v>162</v>
      </c>
      <c r="B163" s="16" t="s">
        <v>672</v>
      </c>
      <c r="C163" s="168" t="s">
        <v>673</v>
      </c>
      <c r="D163" s="227">
        <v>452.67</v>
      </c>
      <c r="E163" s="8"/>
    </row>
    <row r="164" spans="1:5" ht="19.5" customHeight="1" x14ac:dyDescent="0.2">
      <c r="A164" s="167">
        <v>163</v>
      </c>
      <c r="B164" s="16" t="s">
        <v>674</v>
      </c>
      <c r="C164" s="168" t="s">
        <v>675</v>
      </c>
      <c r="D164" s="195">
        <v>2689</v>
      </c>
      <c r="E164" s="8"/>
    </row>
    <row r="165" spans="1:5" ht="19.5" customHeight="1" x14ac:dyDescent="0.2">
      <c r="A165" s="167">
        <v>164</v>
      </c>
      <c r="B165" s="16" t="s">
        <v>676</v>
      </c>
      <c r="C165" s="168" t="s">
        <v>677</v>
      </c>
      <c r="D165" s="51">
        <v>1198.33</v>
      </c>
      <c r="E165" s="8"/>
    </row>
    <row r="166" spans="1:5" ht="19.5" customHeight="1" x14ac:dyDescent="0.2">
      <c r="A166" s="167">
        <v>165</v>
      </c>
      <c r="B166" s="16" t="s">
        <v>678</v>
      </c>
      <c r="C166" s="168" t="s">
        <v>679</v>
      </c>
      <c r="D166" s="200">
        <v>3426.67</v>
      </c>
      <c r="E166" s="8"/>
    </row>
    <row r="167" spans="1:5" ht="19.5" customHeight="1" x14ac:dyDescent="0.2">
      <c r="A167" s="167">
        <v>166</v>
      </c>
      <c r="B167" s="16" t="s">
        <v>680</v>
      </c>
      <c r="C167" s="168" t="s">
        <v>681</v>
      </c>
      <c r="D167" s="223">
        <v>2220</v>
      </c>
      <c r="E167" s="8"/>
    </row>
    <row r="168" spans="1:5" ht="19.5" customHeight="1" x14ac:dyDescent="0.2">
      <c r="A168" s="167">
        <v>167</v>
      </c>
      <c r="B168" s="16" t="s">
        <v>682</v>
      </c>
      <c r="C168" s="168" t="s">
        <v>683</v>
      </c>
      <c r="D168" s="227">
        <v>467.33</v>
      </c>
      <c r="E168" s="8"/>
    </row>
    <row r="169" spans="1:5" ht="19.5" customHeight="1" x14ac:dyDescent="0.2">
      <c r="A169" s="167">
        <v>168</v>
      </c>
      <c r="B169" s="16" t="s">
        <v>684</v>
      </c>
      <c r="C169" s="168" t="s">
        <v>685</v>
      </c>
      <c r="D169" s="67">
        <v>1558.33</v>
      </c>
      <c r="E169" s="8"/>
    </row>
    <row r="170" spans="1:5" ht="19.5" customHeight="1" x14ac:dyDescent="0.2">
      <c r="A170" s="167">
        <v>169</v>
      </c>
      <c r="B170" s="16" t="s">
        <v>686</v>
      </c>
      <c r="C170" s="168" t="s">
        <v>687</v>
      </c>
      <c r="D170" s="21">
        <v>1363.33</v>
      </c>
      <c r="E170" s="8"/>
    </row>
    <row r="171" spans="1:5" ht="19.5" customHeight="1" x14ac:dyDescent="0.2">
      <c r="A171" s="167">
        <v>170</v>
      </c>
      <c r="B171" s="16" t="s">
        <v>688</v>
      </c>
      <c r="C171" s="168" t="s">
        <v>689</v>
      </c>
      <c r="D171" s="228">
        <v>3130</v>
      </c>
      <c r="E171" s="8"/>
    </row>
    <row r="172" spans="1:5" ht="19.5" customHeight="1" x14ac:dyDescent="0.2">
      <c r="A172" s="167">
        <v>171</v>
      </c>
      <c r="B172" s="16" t="s">
        <v>690</v>
      </c>
      <c r="C172" s="168" t="s">
        <v>691</v>
      </c>
      <c r="D172" s="59">
        <v>3959.33</v>
      </c>
      <c r="E172" s="8"/>
    </row>
    <row r="173" spans="1:5" ht="19.5" customHeight="1" x14ac:dyDescent="0.2">
      <c r="A173" s="167">
        <v>172</v>
      </c>
      <c r="B173" s="16" t="s">
        <v>692</v>
      </c>
      <c r="C173" s="168" t="s">
        <v>693</v>
      </c>
      <c r="D173" s="170">
        <v>746</v>
      </c>
      <c r="E173" s="8"/>
    </row>
    <row r="174" spans="1:5" ht="19.5" customHeight="1" x14ac:dyDescent="0.2">
      <c r="A174" s="167">
        <v>173</v>
      </c>
      <c r="B174" s="16" t="s">
        <v>694</v>
      </c>
      <c r="C174" s="168" t="s">
        <v>695</v>
      </c>
      <c r="D174" s="42">
        <v>1972.67</v>
      </c>
      <c r="E174" s="8"/>
    </row>
    <row r="175" spans="1:5" ht="19.5" customHeight="1" x14ac:dyDescent="0.2">
      <c r="A175" s="167">
        <v>174</v>
      </c>
      <c r="B175" s="16" t="s">
        <v>696</v>
      </c>
      <c r="C175" s="168" t="s">
        <v>697</v>
      </c>
      <c r="D175" s="174">
        <v>844.67</v>
      </c>
      <c r="E175" s="8"/>
    </row>
    <row r="176" spans="1:5" ht="19.5" customHeight="1" x14ac:dyDescent="0.2">
      <c r="A176" s="167">
        <v>175</v>
      </c>
      <c r="B176" s="16" t="s">
        <v>698</v>
      </c>
      <c r="C176" s="168" t="s">
        <v>699</v>
      </c>
      <c r="D176" s="79">
        <v>1268.67</v>
      </c>
      <c r="E176" s="8"/>
    </row>
    <row r="177" spans="1:5" ht="19.5" customHeight="1" x14ac:dyDescent="0.2">
      <c r="A177" s="167">
        <v>176</v>
      </c>
      <c r="B177" s="16" t="s">
        <v>700</v>
      </c>
      <c r="C177" s="168" t="s">
        <v>701</v>
      </c>
      <c r="D177" s="17">
        <v>762</v>
      </c>
      <c r="E177" s="8"/>
    </row>
    <row r="178" spans="1:5" ht="19.5" customHeight="1" x14ac:dyDescent="0.2">
      <c r="A178" s="167">
        <v>177</v>
      </c>
      <c r="B178" s="16" t="s">
        <v>702</v>
      </c>
      <c r="C178" s="168" t="s">
        <v>703</v>
      </c>
      <c r="D178" s="185">
        <v>544.5</v>
      </c>
      <c r="E178" s="8"/>
    </row>
    <row r="179" spans="1:5" ht="19.5" customHeight="1" x14ac:dyDescent="0.2">
      <c r="A179" s="167">
        <v>178</v>
      </c>
      <c r="B179" s="16" t="s">
        <v>704</v>
      </c>
      <c r="C179" s="168" t="s">
        <v>705</v>
      </c>
      <c r="D179" s="175">
        <v>786</v>
      </c>
      <c r="E179" s="8"/>
    </row>
    <row r="180" spans="1:5" ht="19.5" customHeight="1" x14ac:dyDescent="0.2">
      <c r="A180" s="167">
        <v>179</v>
      </c>
      <c r="B180" s="16" t="s">
        <v>706</v>
      </c>
      <c r="C180" s="168" t="s">
        <v>707</v>
      </c>
      <c r="D180" s="204">
        <v>687</v>
      </c>
      <c r="E180" s="8"/>
    </row>
    <row r="181" spans="1:5" ht="19.5" customHeight="1" x14ac:dyDescent="0.2">
      <c r="A181" s="167">
        <v>180</v>
      </c>
      <c r="B181" s="16" t="s">
        <v>708</v>
      </c>
      <c r="C181" s="168" t="s">
        <v>709</v>
      </c>
      <c r="D181" s="216">
        <v>341.5</v>
      </c>
      <c r="E181" s="8"/>
    </row>
    <row r="182" spans="1:5" ht="19.5" customHeight="1" x14ac:dyDescent="0.2">
      <c r="A182" s="167">
        <v>181</v>
      </c>
      <c r="B182" s="16" t="s">
        <v>710</v>
      </c>
      <c r="C182" s="168" t="s">
        <v>711</v>
      </c>
      <c r="D182" s="206">
        <v>894.67</v>
      </c>
      <c r="E182" s="8"/>
    </row>
    <row r="183" spans="1:5" ht="19.5" customHeight="1" x14ac:dyDescent="0.2">
      <c r="A183" s="167">
        <v>182</v>
      </c>
      <c r="B183" s="16" t="s">
        <v>712</v>
      </c>
      <c r="C183" s="168" t="s">
        <v>713</v>
      </c>
      <c r="D183" s="175">
        <v>806.33</v>
      </c>
      <c r="E183" s="8"/>
    </row>
    <row r="184" spans="1:5" ht="19.5" customHeight="1" x14ac:dyDescent="0.2">
      <c r="A184" s="167">
        <v>183</v>
      </c>
      <c r="B184" s="16" t="s">
        <v>714</v>
      </c>
      <c r="C184" s="168" t="s">
        <v>715</v>
      </c>
      <c r="D184" s="229">
        <v>642.66999999999996</v>
      </c>
      <c r="E184" s="8"/>
    </row>
    <row r="185" spans="1:5" ht="19.5" customHeight="1" x14ac:dyDescent="0.2">
      <c r="A185" s="167">
        <v>184</v>
      </c>
      <c r="B185" s="16" t="s">
        <v>716</v>
      </c>
      <c r="C185" s="168" t="s">
        <v>717</v>
      </c>
      <c r="D185" s="173">
        <v>670.5</v>
      </c>
      <c r="E185" s="8"/>
    </row>
    <row r="186" spans="1:5" ht="19.5" customHeight="1" x14ac:dyDescent="0.2">
      <c r="A186" s="167">
        <v>185</v>
      </c>
      <c r="B186" s="16" t="s">
        <v>718</v>
      </c>
      <c r="C186" s="168" t="s">
        <v>719</v>
      </c>
      <c r="D186" s="169">
        <v>946.67</v>
      </c>
      <c r="E186" s="8"/>
    </row>
    <row r="187" spans="1:5" ht="19.5" customHeight="1" x14ac:dyDescent="0.2">
      <c r="A187" s="167">
        <v>186</v>
      </c>
      <c r="B187" s="16" t="s">
        <v>720</v>
      </c>
      <c r="C187" s="168" t="s">
        <v>721</v>
      </c>
      <c r="D187" s="172">
        <v>1000</v>
      </c>
      <c r="E187" s="8"/>
    </row>
    <row r="188" spans="1:5" ht="19.5" customHeight="1" x14ac:dyDescent="0.2">
      <c r="A188" s="167">
        <v>187</v>
      </c>
      <c r="B188" s="16" t="s">
        <v>722</v>
      </c>
      <c r="C188" s="168" t="s">
        <v>723</v>
      </c>
      <c r="D188" s="46">
        <v>1071</v>
      </c>
      <c r="E188" s="8"/>
    </row>
    <row r="189" spans="1:5" ht="19.5" customHeight="1" x14ac:dyDescent="0.2">
      <c r="A189" s="167">
        <v>188</v>
      </c>
      <c r="B189" s="16" t="s">
        <v>724</v>
      </c>
      <c r="C189" s="168" t="s">
        <v>725</v>
      </c>
      <c r="D189" s="181">
        <v>654</v>
      </c>
      <c r="E189" s="8"/>
    </row>
    <row r="190" spans="1:5" ht="19.5" customHeight="1" x14ac:dyDescent="0.2">
      <c r="A190" s="167">
        <v>189</v>
      </c>
      <c r="B190" s="16" t="s">
        <v>726</v>
      </c>
      <c r="C190" s="168" t="s">
        <v>727</v>
      </c>
      <c r="D190" s="208">
        <v>1677</v>
      </c>
      <c r="E190" s="8"/>
    </row>
    <row r="191" spans="1:5" ht="19.5" customHeight="1" x14ac:dyDescent="0.2">
      <c r="A191" s="167">
        <v>190</v>
      </c>
      <c r="B191" s="16" t="s">
        <v>728</v>
      </c>
      <c r="C191" s="168" t="s">
        <v>729</v>
      </c>
      <c r="D191" s="59">
        <v>4110</v>
      </c>
      <c r="E191" s="8"/>
    </row>
    <row r="192" spans="1:5" ht="19.5" customHeight="1" x14ac:dyDescent="0.2">
      <c r="A192" s="167">
        <v>191</v>
      </c>
      <c r="B192" s="16" t="s">
        <v>730</v>
      </c>
      <c r="C192" s="168" t="s">
        <v>731</v>
      </c>
      <c r="D192" s="205">
        <v>1432.67</v>
      </c>
      <c r="E192" s="8"/>
    </row>
    <row r="193" spans="1:5" ht="19.5" customHeight="1" x14ac:dyDescent="0.2">
      <c r="A193" s="167">
        <v>192</v>
      </c>
      <c r="B193" s="16" t="s">
        <v>732</v>
      </c>
      <c r="C193" s="168" t="s">
        <v>733</v>
      </c>
      <c r="D193" s="217">
        <v>1864</v>
      </c>
      <c r="E193" s="8"/>
    </row>
    <row r="194" spans="1:5" ht="19.5" customHeight="1" x14ac:dyDescent="0.2">
      <c r="A194" s="167">
        <v>193</v>
      </c>
      <c r="B194" s="16" t="s">
        <v>734</v>
      </c>
      <c r="C194" s="168" t="s">
        <v>735</v>
      </c>
      <c r="D194" s="51">
        <v>1202.33</v>
      </c>
      <c r="E194" s="8"/>
    </row>
    <row r="195" spans="1:5" ht="19.5" customHeight="1" x14ac:dyDescent="0.2">
      <c r="A195" s="167">
        <v>194</v>
      </c>
      <c r="B195" s="16" t="s">
        <v>736</v>
      </c>
      <c r="C195" s="168" t="s">
        <v>737</v>
      </c>
      <c r="D195" s="224">
        <v>941.67</v>
      </c>
      <c r="E195" s="8"/>
    </row>
    <row r="196" spans="1:5" ht="19.5" customHeight="1" x14ac:dyDescent="0.2">
      <c r="A196" s="167">
        <v>195</v>
      </c>
      <c r="B196" s="16" t="s">
        <v>738</v>
      </c>
      <c r="C196" s="168" t="s">
        <v>739</v>
      </c>
      <c r="D196" s="217">
        <v>1859.33</v>
      </c>
      <c r="E196" s="8"/>
    </row>
    <row r="197" spans="1:5" ht="19.5" customHeight="1" x14ac:dyDescent="0.2">
      <c r="A197" s="167">
        <v>196</v>
      </c>
      <c r="B197" s="16" t="s">
        <v>740</v>
      </c>
      <c r="C197" s="168" t="s">
        <v>741</v>
      </c>
      <c r="D197" s="67">
        <v>1535</v>
      </c>
      <c r="E197" s="8"/>
    </row>
    <row r="198" spans="1:5" ht="19.5" customHeight="1" x14ac:dyDescent="0.2">
      <c r="A198" s="167">
        <v>197</v>
      </c>
      <c r="B198" s="16" t="s">
        <v>742</v>
      </c>
      <c r="C198" s="168" t="s">
        <v>743</v>
      </c>
      <c r="D198" s="51">
        <v>1192.33</v>
      </c>
      <c r="E198" s="8"/>
    </row>
    <row r="199" spans="1:5" ht="19.5" customHeight="1" x14ac:dyDescent="0.2">
      <c r="A199" s="167">
        <v>198</v>
      </c>
      <c r="B199" s="16" t="s">
        <v>744</v>
      </c>
      <c r="C199" s="168" t="s">
        <v>745</v>
      </c>
      <c r="D199" s="56">
        <v>924.67</v>
      </c>
      <c r="E199" s="8"/>
    </row>
    <row r="200" spans="1:5" ht="19.5" customHeight="1" x14ac:dyDescent="0.2">
      <c r="A200" s="167">
        <v>199</v>
      </c>
      <c r="B200" s="16" t="s">
        <v>746</v>
      </c>
      <c r="C200" s="168" t="s">
        <v>747</v>
      </c>
      <c r="D200" s="175">
        <v>790</v>
      </c>
      <c r="E200" s="8"/>
    </row>
    <row r="201" spans="1:5" ht="19.5" customHeight="1" x14ac:dyDescent="0.2">
      <c r="A201" s="167">
        <v>200</v>
      </c>
      <c r="B201" s="16" t="s">
        <v>748</v>
      </c>
      <c r="C201" s="168" t="s">
        <v>749</v>
      </c>
      <c r="D201" s="210">
        <v>1343</v>
      </c>
      <c r="E201" s="8"/>
    </row>
    <row r="202" spans="1:5" ht="19.5" customHeight="1" x14ac:dyDescent="0.2">
      <c r="A202" s="167">
        <v>201</v>
      </c>
      <c r="B202" s="16" t="s">
        <v>750</v>
      </c>
      <c r="C202" s="168" t="s">
        <v>751</v>
      </c>
      <c r="D202" s="171">
        <v>972.67</v>
      </c>
      <c r="E202" s="8"/>
    </row>
    <row r="203" spans="1:5" ht="19.5" customHeight="1" x14ac:dyDescent="0.2">
      <c r="A203" s="167">
        <v>202</v>
      </c>
      <c r="B203" s="16" t="s">
        <v>752</v>
      </c>
      <c r="C203" s="168" t="s">
        <v>753</v>
      </c>
      <c r="D203" s="196">
        <v>1128.33</v>
      </c>
      <c r="E203" s="8"/>
    </row>
    <row r="204" spans="1:5" ht="19.5" customHeight="1" x14ac:dyDescent="0.2">
      <c r="A204" s="167">
        <v>203</v>
      </c>
      <c r="B204" s="16" t="s">
        <v>754</v>
      </c>
      <c r="C204" s="168" t="s">
        <v>755</v>
      </c>
      <c r="D204" s="193">
        <v>1088.67</v>
      </c>
      <c r="E204" s="8"/>
    </row>
    <row r="205" spans="1:5" ht="19.5" customHeight="1" x14ac:dyDescent="0.2">
      <c r="A205" s="167">
        <v>204</v>
      </c>
      <c r="B205" s="16" t="s">
        <v>756</v>
      </c>
      <c r="C205" s="168" t="s">
        <v>757</v>
      </c>
      <c r="D205" s="210">
        <v>1332</v>
      </c>
      <c r="E205" s="8"/>
    </row>
    <row r="206" spans="1:5" ht="19.5" customHeight="1" x14ac:dyDescent="0.2">
      <c r="A206" s="167">
        <v>205</v>
      </c>
      <c r="B206" s="16" t="s">
        <v>758</v>
      </c>
      <c r="C206" s="168" t="s">
        <v>759</v>
      </c>
      <c r="D206" s="79">
        <v>1231.33</v>
      </c>
      <c r="E206" s="8"/>
    </row>
    <row r="207" spans="1:5" ht="19.5" customHeight="1" x14ac:dyDescent="0.2">
      <c r="A207" s="167">
        <v>206</v>
      </c>
      <c r="B207" s="16" t="s">
        <v>760</v>
      </c>
      <c r="C207" s="168" t="s">
        <v>761</v>
      </c>
      <c r="D207" s="21">
        <v>1365</v>
      </c>
      <c r="E207" s="8"/>
    </row>
    <row r="208" spans="1:5" ht="19.5" customHeight="1" x14ac:dyDescent="0.2">
      <c r="A208" s="167">
        <v>207</v>
      </c>
      <c r="B208" s="16" t="s">
        <v>762</v>
      </c>
      <c r="C208" s="168" t="s">
        <v>763</v>
      </c>
      <c r="D208" s="176">
        <v>1467.67</v>
      </c>
      <c r="E208" s="8"/>
    </row>
    <row r="209" spans="1:5" ht="19.5" customHeight="1" x14ac:dyDescent="0.2">
      <c r="A209" s="167">
        <v>208</v>
      </c>
      <c r="B209" s="16" t="s">
        <v>764</v>
      </c>
      <c r="C209" s="168" t="s">
        <v>765</v>
      </c>
      <c r="D209" s="195">
        <v>2578.67</v>
      </c>
      <c r="E209" s="8"/>
    </row>
    <row r="210" spans="1:5" ht="19.5" customHeight="1" x14ac:dyDescent="0.2">
      <c r="A210" s="167">
        <v>209</v>
      </c>
      <c r="B210" s="16" t="s">
        <v>766</v>
      </c>
      <c r="C210" s="168" t="s">
        <v>767</v>
      </c>
      <c r="D210" s="203">
        <v>3695.67</v>
      </c>
      <c r="E210" s="8"/>
    </row>
    <row r="211" spans="1:5" ht="19.5" customHeight="1" x14ac:dyDescent="0.2">
      <c r="A211" s="167">
        <v>210</v>
      </c>
      <c r="B211" s="16" t="s">
        <v>768</v>
      </c>
      <c r="C211" s="168" t="s">
        <v>769</v>
      </c>
      <c r="D211" s="172">
        <v>1011.67</v>
      </c>
      <c r="E211" s="8"/>
    </row>
    <row r="212" spans="1:5" ht="19.5" customHeight="1" x14ac:dyDescent="0.2">
      <c r="A212" s="167">
        <v>211</v>
      </c>
      <c r="B212" s="16" t="s">
        <v>770</v>
      </c>
      <c r="C212" s="168" t="s">
        <v>771</v>
      </c>
      <c r="D212" s="218">
        <v>1762.67</v>
      </c>
      <c r="E212" s="8"/>
    </row>
    <row r="213" spans="1:5" ht="19.5" customHeight="1" x14ac:dyDescent="0.2">
      <c r="A213" s="167">
        <v>212</v>
      </c>
      <c r="B213" s="16" t="s">
        <v>772</v>
      </c>
      <c r="C213" s="168" t="s">
        <v>773</v>
      </c>
      <c r="D213" s="79">
        <v>1244.5</v>
      </c>
      <c r="E213" s="8"/>
    </row>
    <row r="214" spans="1:5" ht="19.5" customHeight="1" x14ac:dyDescent="0.2">
      <c r="A214" s="167">
        <v>213</v>
      </c>
      <c r="B214" s="16" t="s">
        <v>774</v>
      </c>
      <c r="C214" s="168" t="s">
        <v>775</v>
      </c>
      <c r="D214" s="73">
        <v>2474.67</v>
      </c>
      <c r="E214" s="8"/>
    </row>
    <row r="215" spans="1:5" ht="19.5" customHeight="1" x14ac:dyDescent="0.2">
      <c r="A215" s="167">
        <v>214</v>
      </c>
      <c r="B215" s="16" t="s">
        <v>776</v>
      </c>
      <c r="C215" s="168" t="s">
        <v>777</v>
      </c>
      <c r="D215" s="42">
        <v>1986.67</v>
      </c>
      <c r="E215" s="8"/>
    </row>
    <row r="216" spans="1:5" ht="19.5" customHeight="1" x14ac:dyDescent="0.2">
      <c r="A216" s="167">
        <v>215</v>
      </c>
      <c r="B216" s="16" t="s">
        <v>778</v>
      </c>
      <c r="C216" s="168" t="s">
        <v>779</v>
      </c>
      <c r="D216" s="222">
        <v>961.67</v>
      </c>
      <c r="E216" s="8"/>
    </row>
    <row r="217" spans="1:5" ht="19.5" customHeight="1" x14ac:dyDescent="0.2">
      <c r="A217" s="167">
        <v>216</v>
      </c>
      <c r="B217" s="16" t="s">
        <v>780</v>
      </c>
      <c r="C217" s="168" t="s">
        <v>781</v>
      </c>
      <c r="D217" s="181">
        <v>650.66999999999996</v>
      </c>
      <c r="E217" s="8"/>
    </row>
    <row r="218" spans="1:5" ht="19.5" customHeight="1" x14ac:dyDescent="0.2">
      <c r="A218" s="167">
        <v>217</v>
      </c>
      <c r="B218" s="16" t="s">
        <v>782</v>
      </c>
      <c r="C218" s="168" t="s">
        <v>783</v>
      </c>
      <c r="D218" s="51">
        <v>1212.33</v>
      </c>
      <c r="E218" s="8"/>
    </row>
    <row r="219" spans="1:5" ht="19.5" customHeight="1" x14ac:dyDescent="0.2">
      <c r="A219" s="167">
        <v>218</v>
      </c>
      <c r="B219" s="16" t="s">
        <v>784</v>
      </c>
      <c r="C219" s="168" t="s">
        <v>785</v>
      </c>
      <c r="D219" s="181">
        <v>657.67</v>
      </c>
      <c r="E219" s="8"/>
    </row>
    <row r="220" spans="1:5" ht="19.5" customHeight="1" x14ac:dyDescent="0.2">
      <c r="A220" s="167">
        <v>219</v>
      </c>
      <c r="B220" s="16" t="s">
        <v>786</v>
      </c>
      <c r="C220" s="168" t="s">
        <v>787</v>
      </c>
      <c r="D220" s="230">
        <v>827.5</v>
      </c>
      <c r="E220" s="8"/>
    </row>
    <row r="221" spans="1:5" ht="19.5" customHeight="1" x14ac:dyDescent="0.2">
      <c r="A221" s="167">
        <v>220</v>
      </c>
      <c r="B221" s="16" t="s">
        <v>788</v>
      </c>
      <c r="C221" s="168" t="s">
        <v>789</v>
      </c>
      <c r="D221" s="185">
        <v>553.66999999999996</v>
      </c>
      <c r="E221" s="8"/>
    </row>
    <row r="222" spans="1:5" ht="19.5" customHeight="1" x14ac:dyDescent="0.2">
      <c r="A222" s="167">
        <v>221</v>
      </c>
      <c r="B222" s="16" t="s">
        <v>790</v>
      </c>
      <c r="C222" s="168" t="s">
        <v>791</v>
      </c>
      <c r="D222" s="181">
        <v>657.67</v>
      </c>
      <c r="E222" s="8"/>
    </row>
    <row r="223" spans="1:5" ht="19.5" customHeight="1" x14ac:dyDescent="0.2">
      <c r="A223" s="167">
        <v>222</v>
      </c>
      <c r="B223" s="16" t="s">
        <v>792</v>
      </c>
      <c r="C223" s="168" t="s">
        <v>793</v>
      </c>
      <c r="D223" s="172">
        <v>1011.67</v>
      </c>
      <c r="E223" s="8"/>
    </row>
    <row r="224" spans="1:5" ht="19.5" customHeight="1" x14ac:dyDescent="0.2">
      <c r="A224" s="167">
        <v>223</v>
      </c>
      <c r="B224" s="16" t="s">
        <v>794</v>
      </c>
      <c r="C224" s="168" t="s">
        <v>795</v>
      </c>
      <c r="D224" s="225">
        <v>1045.67</v>
      </c>
      <c r="E224" s="8"/>
    </row>
    <row r="225" spans="1:5" ht="19.5" customHeight="1" x14ac:dyDescent="0.2">
      <c r="A225" s="167">
        <v>224</v>
      </c>
      <c r="B225" s="16" t="s">
        <v>796</v>
      </c>
      <c r="C225" s="168" t="s">
        <v>797</v>
      </c>
      <c r="D225" s="174">
        <v>846.67</v>
      </c>
      <c r="E225" s="8"/>
    </row>
    <row r="226" spans="1:5" ht="19.5" customHeight="1" x14ac:dyDescent="0.2">
      <c r="A226" s="167">
        <v>225</v>
      </c>
      <c r="B226" s="16" t="s">
        <v>798</v>
      </c>
      <c r="C226" s="168" t="s">
        <v>799</v>
      </c>
      <c r="D226" s="51">
        <v>1181</v>
      </c>
      <c r="E226" s="8"/>
    </row>
    <row r="227" spans="1:5" ht="19.5" customHeight="1" x14ac:dyDescent="0.2">
      <c r="A227" s="167">
        <v>226</v>
      </c>
      <c r="B227" s="16" t="s">
        <v>800</v>
      </c>
      <c r="C227" s="168" t="s">
        <v>801</v>
      </c>
      <c r="D227" s="21">
        <v>1360.67</v>
      </c>
      <c r="E227" s="8"/>
    </row>
    <row r="228" spans="1:5" ht="19.5" customHeight="1" x14ac:dyDescent="0.2">
      <c r="A228" s="167">
        <v>227</v>
      </c>
      <c r="B228" s="16" t="s">
        <v>802</v>
      </c>
      <c r="C228" s="168" t="s">
        <v>803</v>
      </c>
      <c r="D228" s="191">
        <v>4480.5</v>
      </c>
      <c r="E228" s="8"/>
    </row>
    <row r="229" spans="1:5" ht="19.5" customHeight="1" x14ac:dyDescent="0.2">
      <c r="A229" s="167">
        <v>228</v>
      </c>
      <c r="B229" s="16" t="s">
        <v>804</v>
      </c>
      <c r="C229" s="168" t="s">
        <v>805</v>
      </c>
      <c r="D229" s="59">
        <v>3907</v>
      </c>
      <c r="E229" s="8"/>
    </row>
    <row r="230" spans="1:5" ht="19.5" customHeight="1" x14ac:dyDescent="0.2">
      <c r="A230" s="167">
        <v>229</v>
      </c>
      <c r="B230" s="16" t="s">
        <v>806</v>
      </c>
      <c r="C230" s="168" t="s">
        <v>807</v>
      </c>
      <c r="D230" s="224">
        <v>943.33</v>
      </c>
      <c r="E230" s="8"/>
    </row>
    <row r="231" spans="1:5" ht="19.5" customHeight="1" x14ac:dyDescent="0.2">
      <c r="A231" s="167">
        <v>230</v>
      </c>
      <c r="B231" s="16" t="s">
        <v>808</v>
      </c>
      <c r="C231" s="168" t="s">
        <v>809</v>
      </c>
      <c r="D231" s="207">
        <v>1614</v>
      </c>
      <c r="E231" s="8"/>
    </row>
    <row r="232" spans="1:5" ht="19.5" customHeight="1" x14ac:dyDescent="0.2">
      <c r="A232" s="167">
        <v>231</v>
      </c>
      <c r="B232" s="16" t="s">
        <v>810</v>
      </c>
      <c r="C232" s="168" t="s">
        <v>811</v>
      </c>
      <c r="D232" s="77">
        <v>848.67</v>
      </c>
      <c r="E232" s="8"/>
    </row>
    <row r="233" spans="1:5" ht="19.5" customHeight="1" x14ac:dyDescent="0.2">
      <c r="A233" s="167">
        <v>232</v>
      </c>
      <c r="B233" s="16" t="s">
        <v>812</v>
      </c>
      <c r="C233" s="168" t="s">
        <v>813</v>
      </c>
      <c r="D233" s="170">
        <v>741.67</v>
      </c>
      <c r="E233" s="8"/>
    </row>
    <row r="234" spans="1:5" ht="19.5" customHeight="1" x14ac:dyDescent="0.2">
      <c r="A234" s="167">
        <v>233</v>
      </c>
      <c r="B234" s="16" t="s">
        <v>814</v>
      </c>
      <c r="C234" s="168" t="s">
        <v>815</v>
      </c>
      <c r="D234" s="217">
        <v>1851.33</v>
      </c>
      <c r="E234" s="8"/>
    </row>
    <row r="235" spans="1:5" ht="19.5" customHeight="1" x14ac:dyDescent="0.2">
      <c r="A235" s="167">
        <v>234</v>
      </c>
      <c r="B235" s="16" t="s">
        <v>816</v>
      </c>
      <c r="C235" s="168" t="s">
        <v>817</v>
      </c>
      <c r="D235" s="193">
        <v>1079.33</v>
      </c>
      <c r="E235" s="8"/>
    </row>
    <row r="236" spans="1:5" ht="19.5" customHeight="1" x14ac:dyDescent="0.2">
      <c r="A236" s="167">
        <v>235</v>
      </c>
      <c r="B236" s="16" t="s">
        <v>818</v>
      </c>
      <c r="C236" s="168" t="s">
        <v>819</v>
      </c>
      <c r="D236" s="174">
        <v>842</v>
      </c>
      <c r="E236" s="8"/>
    </row>
    <row r="237" spans="1:5" ht="19.5" customHeight="1" x14ac:dyDescent="0.2">
      <c r="A237" s="167">
        <v>236</v>
      </c>
      <c r="B237" s="16" t="s">
        <v>820</v>
      </c>
      <c r="C237" s="168" t="s">
        <v>821</v>
      </c>
      <c r="D237" s="177">
        <v>574</v>
      </c>
      <c r="E237" s="8"/>
    </row>
    <row r="238" spans="1:5" ht="19.5" customHeight="1" x14ac:dyDescent="0.2">
      <c r="A238" s="167">
        <v>237</v>
      </c>
      <c r="B238" s="16" t="s">
        <v>822</v>
      </c>
      <c r="C238" s="168" t="s">
        <v>823</v>
      </c>
      <c r="D238" s="206">
        <v>878.67</v>
      </c>
      <c r="E238" s="8"/>
    </row>
    <row r="239" spans="1:5" ht="19.5" customHeight="1" x14ac:dyDescent="0.2">
      <c r="A239" s="167">
        <v>238</v>
      </c>
      <c r="B239" s="16" t="s">
        <v>824</v>
      </c>
      <c r="C239" s="168" t="s">
        <v>825</v>
      </c>
      <c r="D239" s="77">
        <v>850</v>
      </c>
      <c r="E239" s="8"/>
    </row>
    <row r="240" spans="1:5" ht="19.5" customHeight="1" x14ac:dyDescent="0.2">
      <c r="A240" s="167">
        <v>239</v>
      </c>
      <c r="B240" s="16" t="s">
        <v>826</v>
      </c>
      <c r="C240" s="168" t="s">
        <v>827</v>
      </c>
      <c r="D240" s="170">
        <v>742</v>
      </c>
      <c r="E240" s="8"/>
    </row>
    <row r="241" spans="1:5" ht="19.5" customHeight="1" x14ac:dyDescent="0.2">
      <c r="A241" s="167">
        <v>240</v>
      </c>
      <c r="B241" s="16" t="s">
        <v>828</v>
      </c>
      <c r="C241" s="168" t="s">
        <v>829</v>
      </c>
      <c r="D241" s="196">
        <v>1130.67</v>
      </c>
      <c r="E241" s="8"/>
    </row>
    <row r="242" spans="1:5" ht="19.5" customHeight="1" x14ac:dyDescent="0.2">
      <c r="A242" s="167">
        <v>241</v>
      </c>
      <c r="B242" s="16" t="s">
        <v>830</v>
      </c>
      <c r="C242" s="168" t="s">
        <v>831</v>
      </c>
      <c r="D242" s="194">
        <v>1034.67</v>
      </c>
      <c r="E242" s="8"/>
    </row>
    <row r="243" spans="1:5" ht="19.5" customHeight="1" x14ac:dyDescent="0.2">
      <c r="A243" s="167">
        <v>242</v>
      </c>
      <c r="B243" s="16" t="s">
        <v>832</v>
      </c>
      <c r="C243" s="168" t="s">
        <v>833</v>
      </c>
      <c r="D243" s="181">
        <v>645.33000000000004</v>
      </c>
      <c r="E243" s="8"/>
    </row>
    <row r="244" spans="1:5" ht="19.5" customHeight="1" x14ac:dyDescent="0.2">
      <c r="A244" s="167">
        <v>243</v>
      </c>
      <c r="B244" s="16" t="s">
        <v>834</v>
      </c>
      <c r="C244" s="168" t="s">
        <v>835</v>
      </c>
      <c r="D244" s="175">
        <v>786</v>
      </c>
      <c r="E244" s="8"/>
    </row>
    <row r="245" spans="1:5" ht="19.5" customHeight="1" x14ac:dyDescent="0.2">
      <c r="A245" s="167">
        <v>244</v>
      </c>
      <c r="B245" s="16" t="s">
        <v>836</v>
      </c>
      <c r="C245" s="168" t="s">
        <v>837</v>
      </c>
      <c r="D245" s="185">
        <v>541.66999999999996</v>
      </c>
      <c r="E245" s="8"/>
    </row>
    <row r="246" spans="1:5" ht="19.5" customHeight="1" x14ac:dyDescent="0.2">
      <c r="A246" s="167">
        <v>245</v>
      </c>
      <c r="B246" s="16" t="s">
        <v>838</v>
      </c>
      <c r="C246" s="168" t="s">
        <v>839</v>
      </c>
      <c r="D246" s="17">
        <v>762.67</v>
      </c>
      <c r="E246" s="8"/>
    </row>
    <row r="247" spans="1:5" ht="19.5" customHeight="1" x14ac:dyDescent="0.2">
      <c r="A247" s="167">
        <v>246</v>
      </c>
      <c r="B247" s="16" t="s">
        <v>840</v>
      </c>
      <c r="C247" s="168" t="s">
        <v>841</v>
      </c>
      <c r="D247" s="51">
        <v>1224</v>
      </c>
      <c r="E247" s="8"/>
    </row>
    <row r="248" spans="1:5" ht="19.5" customHeight="1" x14ac:dyDescent="0.2">
      <c r="A248" s="167">
        <v>247</v>
      </c>
      <c r="B248" s="16" t="s">
        <v>842</v>
      </c>
      <c r="C248" s="168" t="s">
        <v>843</v>
      </c>
      <c r="D248" s="207">
        <v>1633.5</v>
      </c>
      <c r="E248" s="8"/>
    </row>
    <row r="249" spans="1:5" ht="19.5" customHeight="1" x14ac:dyDescent="0.2">
      <c r="A249" s="167">
        <v>248</v>
      </c>
      <c r="B249" s="16" t="s">
        <v>844</v>
      </c>
      <c r="C249" s="168" t="s">
        <v>845</v>
      </c>
      <c r="D249" s="210">
        <v>1300</v>
      </c>
      <c r="E249" s="8"/>
    </row>
    <row r="250" spans="1:5" ht="19.5" customHeight="1" x14ac:dyDescent="0.2">
      <c r="A250" s="167">
        <v>249</v>
      </c>
      <c r="B250" s="16" t="s">
        <v>846</v>
      </c>
      <c r="C250" s="168" t="s">
        <v>847</v>
      </c>
      <c r="D250" s="191">
        <v>4578.5</v>
      </c>
      <c r="E250" s="8"/>
    </row>
    <row r="251" spans="1:5" ht="19.5" customHeight="1" x14ac:dyDescent="0.2">
      <c r="A251" s="167">
        <v>250</v>
      </c>
      <c r="B251" s="16" t="s">
        <v>848</v>
      </c>
      <c r="C251" s="168" t="s">
        <v>849</v>
      </c>
      <c r="D251" s="24">
        <v>901.67</v>
      </c>
      <c r="E251" s="8"/>
    </row>
    <row r="252" spans="1:5" ht="19.5" customHeight="1" x14ac:dyDescent="0.2">
      <c r="A252" s="167">
        <v>251</v>
      </c>
      <c r="B252" s="16" t="s">
        <v>850</v>
      </c>
      <c r="C252" s="168" t="s">
        <v>851</v>
      </c>
      <c r="D252" s="193">
        <v>1094.33</v>
      </c>
      <c r="E252" s="8"/>
    </row>
    <row r="253" spans="1:5" ht="19.5" customHeight="1" x14ac:dyDescent="0.2">
      <c r="A253" s="167">
        <v>252</v>
      </c>
      <c r="B253" s="16" t="s">
        <v>852</v>
      </c>
      <c r="C253" s="168" t="s">
        <v>853</v>
      </c>
      <c r="D253" s="189">
        <v>2824</v>
      </c>
      <c r="E253" s="8"/>
    </row>
    <row r="254" spans="1:5" ht="19.5" customHeight="1" x14ac:dyDescent="0.2">
      <c r="A254" s="167">
        <v>253</v>
      </c>
      <c r="B254" s="16" t="s">
        <v>854</v>
      </c>
      <c r="C254" s="168" t="s">
        <v>855</v>
      </c>
      <c r="D254" s="54">
        <v>871.67</v>
      </c>
      <c r="E254" s="8"/>
    </row>
    <row r="255" spans="1:5" ht="19.5" customHeight="1" x14ac:dyDescent="0.2">
      <c r="A255" s="167">
        <v>254</v>
      </c>
      <c r="B255" s="16" t="s">
        <v>856</v>
      </c>
      <c r="C255" s="168" t="s">
        <v>857</v>
      </c>
      <c r="D255" s="210">
        <v>1307</v>
      </c>
      <c r="E255" s="8"/>
    </row>
    <row r="256" spans="1:5" ht="19.5" customHeight="1" x14ac:dyDescent="0.2">
      <c r="A256" s="167">
        <v>255</v>
      </c>
      <c r="B256" s="16" t="s">
        <v>858</v>
      </c>
      <c r="C256" s="168" t="s">
        <v>859</v>
      </c>
      <c r="D256" s="196">
        <v>1153.5</v>
      </c>
      <c r="E256" s="8"/>
    </row>
    <row r="257" spans="1:5" ht="19.5" customHeight="1" x14ac:dyDescent="0.2">
      <c r="A257" s="167">
        <v>256</v>
      </c>
      <c r="B257" s="16" t="s">
        <v>860</v>
      </c>
      <c r="C257" s="168" t="s">
        <v>861</v>
      </c>
      <c r="D257" s="173">
        <v>671.67</v>
      </c>
      <c r="E257" s="8"/>
    </row>
    <row r="258" spans="1:5" ht="19.5" customHeight="1" x14ac:dyDescent="0.2">
      <c r="A258" s="167">
        <v>257</v>
      </c>
      <c r="B258" s="16" t="s">
        <v>862</v>
      </c>
      <c r="C258" s="168" t="s">
        <v>863</v>
      </c>
      <c r="D258" s="217">
        <v>1822.33</v>
      </c>
      <c r="E258" s="8"/>
    </row>
    <row r="259" spans="1:5" ht="19.5" customHeight="1" x14ac:dyDescent="0.2">
      <c r="A259" s="167">
        <v>258</v>
      </c>
      <c r="B259" s="16" t="s">
        <v>864</v>
      </c>
      <c r="C259" s="168" t="s">
        <v>865</v>
      </c>
      <c r="D259" s="206">
        <v>889.67</v>
      </c>
      <c r="E259" s="8"/>
    </row>
    <row r="260" spans="1:5" ht="19.5" customHeight="1" x14ac:dyDescent="0.2">
      <c r="A260" s="167">
        <v>259</v>
      </c>
      <c r="B260" s="16" t="s">
        <v>866</v>
      </c>
      <c r="C260" s="168" t="s">
        <v>867</v>
      </c>
      <c r="D260" s="194">
        <v>1037.5</v>
      </c>
      <c r="E260" s="8"/>
    </row>
    <row r="261" spans="1:5" ht="19.5" customHeight="1" x14ac:dyDescent="0.2">
      <c r="A261" s="167">
        <v>260</v>
      </c>
      <c r="B261" s="16" t="s">
        <v>868</v>
      </c>
      <c r="C261" s="168" t="s">
        <v>869</v>
      </c>
      <c r="D261" s="37">
        <v>731.33</v>
      </c>
      <c r="E261" s="8"/>
    </row>
    <row r="262" spans="1:5" ht="19.5" customHeight="1" x14ac:dyDescent="0.2">
      <c r="A262" s="167">
        <v>261</v>
      </c>
      <c r="B262" s="16" t="s">
        <v>870</v>
      </c>
      <c r="C262" s="168" t="s">
        <v>871</v>
      </c>
      <c r="D262" s="219">
        <v>985.67</v>
      </c>
      <c r="E262" s="8"/>
    </row>
    <row r="263" spans="1:5" ht="19.5" customHeight="1" x14ac:dyDescent="0.2">
      <c r="A263" s="167">
        <v>262</v>
      </c>
      <c r="B263" s="16" t="s">
        <v>872</v>
      </c>
      <c r="C263" s="168" t="s">
        <v>873</v>
      </c>
      <c r="D263" s="175">
        <v>784.33</v>
      </c>
      <c r="E263" s="8"/>
    </row>
    <row r="264" spans="1:5" ht="19.5" customHeight="1" x14ac:dyDescent="0.2">
      <c r="A264" s="167">
        <v>263</v>
      </c>
      <c r="B264" s="16" t="s">
        <v>874</v>
      </c>
      <c r="C264" s="168" t="s">
        <v>875</v>
      </c>
      <c r="D264" s="181">
        <v>666</v>
      </c>
      <c r="E264" s="8"/>
    </row>
    <row r="265" spans="1:5" ht="19.5" customHeight="1" x14ac:dyDescent="0.2">
      <c r="A265" s="167">
        <v>264</v>
      </c>
      <c r="B265" s="16" t="s">
        <v>876</v>
      </c>
      <c r="C265" s="168" t="s">
        <v>877</v>
      </c>
      <c r="D265" s="176">
        <v>1471.67</v>
      </c>
      <c r="E265" s="8"/>
    </row>
    <row r="266" spans="1:5" ht="19.5" customHeight="1" x14ac:dyDescent="0.2">
      <c r="A266" s="167">
        <v>265</v>
      </c>
      <c r="B266" s="16" t="s">
        <v>878</v>
      </c>
      <c r="C266" s="168" t="s">
        <v>879</v>
      </c>
      <c r="D266" s="231">
        <v>3199.33</v>
      </c>
      <c r="E266" s="8"/>
    </row>
    <row r="267" spans="1:5" ht="19.5" customHeight="1" x14ac:dyDescent="0.2">
      <c r="A267" s="167">
        <v>266</v>
      </c>
      <c r="B267" s="16" t="s">
        <v>880</v>
      </c>
      <c r="C267" s="168" t="s">
        <v>881</v>
      </c>
      <c r="D267" s="189">
        <v>2830</v>
      </c>
      <c r="E267" s="8"/>
    </row>
    <row r="268" spans="1:5" ht="19.5" customHeight="1" x14ac:dyDescent="0.2">
      <c r="A268" s="167">
        <v>267</v>
      </c>
      <c r="B268" s="16" t="s">
        <v>882</v>
      </c>
      <c r="C268" s="168" t="s">
        <v>883</v>
      </c>
      <c r="D268" s="174">
        <v>842.67</v>
      </c>
      <c r="E268" s="8"/>
    </row>
    <row r="269" spans="1:5" ht="19.5" customHeight="1" x14ac:dyDescent="0.2">
      <c r="A269" s="167">
        <v>268</v>
      </c>
      <c r="B269" s="16" t="s">
        <v>884</v>
      </c>
      <c r="C269" s="168" t="s">
        <v>885</v>
      </c>
      <c r="D269" s="21">
        <v>1359.33</v>
      </c>
      <c r="E269" s="8"/>
    </row>
    <row r="270" spans="1:5" ht="19.5" customHeight="1" x14ac:dyDescent="0.2">
      <c r="A270" s="167">
        <v>269</v>
      </c>
      <c r="B270" s="16" t="s">
        <v>886</v>
      </c>
      <c r="C270" s="168" t="s">
        <v>887</v>
      </c>
      <c r="D270" s="207">
        <v>1622.67</v>
      </c>
      <c r="E270" s="8"/>
    </row>
    <row r="271" spans="1:5" ht="19.5" customHeight="1" x14ac:dyDescent="0.2">
      <c r="A271" s="167">
        <v>270</v>
      </c>
      <c r="B271" s="16" t="s">
        <v>888</v>
      </c>
      <c r="C271" s="168" t="s">
        <v>889</v>
      </c>
      <c r="D271" s="196">
        <v>1149.33</v>
      </c>
      <c r="E271" s="8"/>
    </row>
    <row r="272" spans="1:5" ht="19.5" customHeight="1" x14ac:dyDescent="0.2">
      <c r="A272" s="167">
        <v>271</v>
      </c>
      <c r="B272" s="16" t="s">
        <v>890</v>
      </c>
      <c r="C272" s="168" t="s">
        <v>891</v>
      </c>
      <c r="D272" s="172">
        <v>1004.67</v>
      </c>
      <c r="E272" s="8"/>
    </row>
    <row r="273" spans="1:5" ht="19.5" customHeight="1" x14ac:dyDescent="0.2">
      <c r="A273" s="167">
        <v>272</v>
      </c>
      <c r="B273" s="16" t="s">
        <v>892</v>
      </c>
      <c r="C273" s="168" t="s">
        <v>893</v>
      </c>
      <c r="D273" s="51">
        <v>1184</v>
      </c>
      <c r="E273" s="8"/>
    </row>
    <row r="274" spans="1:5" ht="19.5" customHeight="1" x14ac:dyDescent="0.2">
      <c r="A274" s="167">
        <v>273</v>
      </c>
      <c r="B274" s="16" t="s">
        <v>894</v>
      </c>
      <c r="C274" s="168" t="s">
        <v>895</v>
      </c>
      <c r="D274" s="205">
        <v>1462</v>
      </c>
      <c r="E274" s="8"/>
    </row>
    <row r="275" spans="1:5" ht="19.5" customHeight="1" x14ac:dyDescent="0.2">
      <c r="A275" s="167">
        <v>274</v>
      </c>
      <c r="B275" s="16" t="s">
        <v>896</v>
      </c>
      <c r="C275" s="168" t="s">
        <v>897</v>
      </c>
      <c r="D275" s="210">
        <v>1345.33</v>
      </c>
      <c r="E275" s="8"/>
    </row>
    <row r="276" spans="1:5" ht="19.5" customHeight="1" x14ac:dyDescent="0.2">
      <c r="A276" s="167">
        <v>275</v>
      </c>
      <c r="B276" s="16" t="s">
        <v>898</v>
      </c>
      <c r="C276" s="168" t="s">
        <v>899</v>
      </c>
      <c r="D276" s="172">
        <v>1016.33</v>
      </c>
      <c r="E276" s="8"/>
    </row>
    <row r="277" spans="1:5" ht="19.5" customHeight="1" x14ac:dyDescent="0.2">
      <c r="A277" s="167">
        <v>276</v>
      </c>
      <c r="B277" s="16" t="s">
        <v>900</v>
      </c>
      <c r="C277" s="168" t="s">
        <v>901</v>
      </c>
      <c r="D277" s="210">
        <v>1321</v>
      </c>
      <c r="E277" s="8"/>
    </row>
    <row r="278" spans="1:5" ht="19.5" customHeight="1" x14ac:dyDescent="0.2">
      <c r="A278" s="167">
        <v>277</v>
      </c>
      <c r="B278" s="16" t="s">
        <v>902</v>
      </c>
      <c r="C278" s="168" t="s">
        <v>903</v>
      </c>
      <c r="D278" s="21">
        <v>1400.67</v>
      </c>
      <c r="E278" s="8"/>
    </row>
    <row r="279" spans="1:5" ht="19.5" customHeight="1" x14ac:dyDescent="0.2">
      <c r="A279" s="167">
        <v>278</v>
      </c>
      <c r="B279" s="16" t="s">
        <v>904</v>
      </c>
      <c r="C279" s="168" t="s">
        <v>905</v>
      </c>
      <c r="D279" s="178">
        <v>707</v>
      </c>
      <c r="E279" s="8"/>
    </row>
    <row r="280" spans="1:5" ht="19.5" customHeight="1" x14ac:dyDescent="0.2">
      <c r="A280" s="167">
        <v>279</v>
      </c>
      <c r="B280" s="16" t="s">
        <v>906</v>
      </c>
      <c r="C280" s="168" t="s">
        <v>907</v>
      </c>
      <c r="D280" s="219">
        <v>989</v>
      </c>
      <c r="E280" s="8"/>
    </row>
    <row r="281" spans="1:5" ht="19.5" customHeight="1" x14ac:dyDescent="0.2">
      <c r="A281" s="167">
        <v>280</v>
      </c>
      <c r="B281" s="16" t="s">
        <v>908</v>
      </c>
      <c r="C281" s="168" t="s">
        <v>909</v>
      </c>
      <c r="D281" s="56">
        <v>925</v>
      </c>
      <c r="E281" s="8"/>
    </row>
    <row r="282" spans="1:5" ht="19.5" customHeight="1" x14ac:dyDescent="0.2">
      <c r="A282" s="167">
        <v>281</v>
      </c>
      <c r="B282" s="16" t="s">
        <v>910</v>
      </c>
      <c r="C282" s="168" t="s">
        <v>911</v>
      </c>
      <c r="D282" s="206">
        <v>890.67</v>
      </c>
      <c r="E282" s="8"/>
    </row>
    <row r="283" spans="1:5" ht="19.5" customHeight="1" x14ac:dyDescent="0.2">
      <c r="A283" s="167">
        <v>282</v>
      </c>
      <c r="B283" s="16" t="s">
        <v>912</v>
      </c>
      <c r="C283" s="168" t="s">
        <v>913</v>
      </c>
      <c r="D283" s="51">
        <v>1177.67</v>
      </c>
      <c r="E283" s="8"/>
    </row>
    <row r="284" spans="1:5" ht="19.5" customHeight="1" x14ac:dyDescent="0.2">
      <c r="A284" s="167">
        <v>283</v>
      </c>
      <c r="B284" s="16" t="s">
        <v>914</v>
      </c>
      <c r="C284" s="168" t="s">
        <v>915</v>
      </c>
      <c r="D284" s="54">
        <v>865.33</v>
      </c>
      <c r="E284" s="8"/>
    </row>
    <row r="285" spans="1:5" ht="19.5" customHeight="1" x14ac:dyDescent="0.2">
      <c r="A285" s="167">
        <v>284</v>
      </c>
      <c r="B285" s="16" t="s">
        <v>916</v>
      </c>
      <c r="C285" s="168" t="s">
        <v>917</v>
      </c>
      <c r="D285" s="210">
        <v>1297.33</v>
      </c>
      <c r="E285" s="8"/>
    </row>
    <row r="286" spans="1:5" ht="19.5" customHeight="1" x14ac:dyDescent="0.2">
      <c r="A286" s="167">
        <v>285</v>
      </c>
      <c r="B286" s="16" t="s">
        <v>918</v>
      </c>
      <c r="C286" s="168" t="s">
        <v>919</v>
      </c>
      <c r="D286" s="210">
        <v>1292</v>
      </c>
      <c r="E286" s="8"/>
    </row>
    <row r="287" spans="1:5" ht="19.5" customHeight="1" x14ac:dyDescent="0.2">
      <c r="A287" s="167">
        <v>286</v>
      </c>
      <c r="B287" s="16" t="s">
        <v>920</v>
      </c>
      <c r="C287" s="168" t="s">
        <v>921</v>
      </c>
      <c r="D287" s="203">
        <v>3820</v>
      </c>
      <c r="E287" s="8"/>
    </row>
    <row r="288" spans="1:5" ht="19.5" customHeight="1" x14ac:dyDescent="0.2">
      <c r="A288" s="167">
        <v>287</v>
      </c>
      <c r="B288" s="16" t="s">
        <v>922</v>
      </c>
      <c r="C288" s="168" t="s">
        <v>923</v>
      </c>
      <c r="D288" s="186">
        <v>7038</v>
      </c>
      <c r="E288" s="8"/>
    </row>
    <row r="289" spans="1:5" ht="19.5" customHeight="1" x14ac:dyDescent="0.2">
      <c r="A289" s="167">
        <v>288</v>
      </c>
      <c r="B289" s="16" t="s">
        <v>924</v>
      </c>
      <c r="C289" s="168" t="s">
        <v>925</v>
      </c>
      <c r="D289" s="185">
        <v>543</v>
      </c>
      <c r="E289" s="8"/>
    </row>
    <row r="290" spans="1:5" ht="19.5" customHeight="1" x14ac:dyDescent="0.2">
      <c r="A290" s="167">
        <v>289</v>
      </c>
      <c r="B290" s="16" t="s">
        <v>926</v>
      </c>
      <c r="C290" s="168" t="s">
        <v>927</v>
      </c>
      <c r="D290" s="192">
        <v>446</v>
      </c>
      <c r="E290" s="8"/>
    </row>
    <row r="291" spans="1:5" ht="19.5" customHeight="1" x14ac:dyDescent="0.2">
      <c r="A291" s="167">
        <v>290</v>
      </c>
      <c r="B291" s="16" t="s">
        <v>928</v>
      </c>
      <c r="C291" s="168" t="s">
        <v>929</v>
      </c>
      <c r="D291" s="191">
        <v>4366.67</v>
      </c>
      <c r="E291" s="8"/>
    </row>
    <row r="292" spans="1:5" ht="19.5" customHeight="1" x14ac:dyDescent="0.2">
      <c r="A292" s="167">
        <v>291</v>
      </c>
      <c r="B292" s="16" t="s">
        <v>930</v>
      </c>
      <c r="C292" s="168" t="s">
        <v>931</v>
      </c>
      <c r="D292" s="173">
        <v>670.67</v>
      </c>
      <c r="E292" s="8"/>
    </row>
    <row r="293" spans="1:5" ht="19.5" customHeight="1" x14ac:dyDescent="0.2">
      <c r="A293" s="167">
        <v>292</v>
      </c>
      <c r="B293" s="16" t="s">
        <v>932</v>
      </c>
      <c r="C293" s="168" t="s">
        <v>933</v>
      </c>
      <c r="D293" s="185">
        <v>565</v>
      </c>
      <c r="E293" s="8"/>
    </row>
    <row r="294" spans="1:5" ht="19.5" customHeight="1" x14ac:dyDescent="0.2">
      <c r="A294" s="167">
        <v>293</v>
      </c>
      <c r="B294" s="16" t="s">
        <v>934</v>
      </c>
      <c r="C294" s="168" t="s">
        <v>935</v>
      </c>
      <c r="D294" s="190">
        <v>627.5</v>
      </c>
      <c r="E294" s="8"/>
    </row>
    <row r="295" spans="1:5" ht="19.5" customHeight="1" x14ac:dyDescent="0.2">
      <c r="A295" s="167">
        <v>294</v>
      </c>
      <c r="B295" s="16" t="s">
        <v>936</v>
      </c>
      <c r="C295" s="168" t="s">
        <v>937</v>
      </c>
      <c r="D295" s="24">
        <v>899.33</v>
      </c>
      <c r="E295" s="8"/>
    </row>
    <row r="296" spans="1:5" ht="19.5" customHeight="1" x14ac:dyDescent="0.2">
      <c r="A296" s="167">
        <v>295</v>
      </c>
      <c r="B296" s="16" t="s">
        <v>938</v>
      </c>
      <c r="C296" s="168" t="s">
        <v>939</v>
      </c>
      <c r="D296" s="79">
        <v>1275.67</v>
      </c>
      <c r="E296" s="8"/>
    </row>
    <row r="297" spans="1:5" ht="19.5" customHeight="1" x14ac:dyDescent="0.2">
      <c r="A297" s="167">
        <v>296</v>
      </c>
      <c r="B297" s="16" t="s">
        <v>940</v>
      </c>
      <c r="C297" s="168" t="s">
        <v>941</v>
      </c>
      <c r="D297" s="190">
        <v>627</v>
      </c>
      <c r="E297" s="8"/>
    </row>
    <row r="298" spans="1:5" ht="19.5" customHeight="1" x14ac:dyDescent="0.2">
      <c r="A298" s="167">
        <v>297</v>
      </c>
      <c r="B298" s="16" t="s">
        <v>942</v>
      </c>
      <c r="C298" s="168" t="s">
        <v>943</v>
      </c>
      <c r="D298" s="171">
        <v>978.5</v>
      </c>
      <c r="E298" s="8"/>
    </row>
    <row r="299" spans="1:5" ht="19.5" customHeight="1" x14ac:dyDescent="0.2">
      <c r="A299" s="167">
        <v>298</v>
      </c>
      <c r="B299" s="16" t="s">
        <v>944</v>
      </c>
      <c r="C299" s="168" t="s">
        <v>945</v>
      </c>
      <c r="D299" s="179">
        <v>535.33000000000004</v>
      </c>
      <c r="E299" s="8"/>
    </row>
    <row r="300" spans="1:5" ht="19.5" customHeight="1" x14ac:dyDescent="0.2">
      <c r="A300" s="167">
        <v>299</v>
      </c>
      <c r="B300" s="16" t="s">
        <v>946</v>
      </c>
      <c r="C300" s="168" t="s">
        <v>947</v>
      </c>
      <c r="D300" s="206">
        <v>876.33</v>
      </c>
      <c r="E300" s="8"/>
    </row>
    <row r="301" spans="1:5" ht="19.5" customHeight="1" x14ac:dyDescent="0.2">
      <c r="A301" s="167">
        <v>300</v>
      </c>
      <c r="B301" s="16" t="s">
        <v>948</v>
      </c>
      <c r="C301" s="168" t="s">
        <v>949</v>
      </c>
      <c r="D301" s="56">
        <v>927.5</v>
      </c>
      <c r="E301" s="8"/>
    </row>
    <row r="302" spans="1:5" ht="19.5" customHeight="1" x14ac:dyDescent="0.2">
      <c r="A302" s="167">
        <v>301</v>
      </c>
      <c r="B302" s="16" t="s">
        <v>950</v>
      </c>
      <c r="C302" s="168" t="s">
        <v>951</v>
      </c>
      <c r="D302" s="201">
        <v>1740.33</v>
      </c>
      <c r="E302" s="8"/>
    </row>
    <row r="303" spans="1:5" ht="19.5" customHeight="1" x14ac:dyDescent="0.2">
      <c r="A303" s="167">
        <v>302</v>
      </c>
      <c r="B303" s="16" t="s">
        <v>952</v>
      </c>
      <c r="C303" s="168" t="s">
        <v>953</v>
      </c>
      <c r="D303" s="177">
        <v>589</v>
      </c>
      <c r="E303" s="8"/>
    </row>
    <row r="304" spans="1:5" ht="19.5" customHeight="1" x14ac:dyDescent="0.2">
      <c r="A304" s="167">
        <v>303</v>
      </c>
      <c r="B304" s="16" t="s">
        <v>954</v>
      </c>
      <c r="C304" s="168" t="s">
        <v>955</v>
      </c>
      <c r="D304" s="176">
        <v>1474</v>
      </c>
      <c r="E304" s="8"/>
    </row>
    <row r="305" spans="1:5" ht="19.5" customHeight="1" x14ac:dyDescent="0.2">
      <c r="A305" s="167">
        <v>304</v>
      </c>
      <c r="B305" s="16" t="s">
        <v>956</v>
      </c>
      <c r="C305" s="168" t="s">
        <v>957</v>
      </c>
      <c r="D305" s="82">
        <v>2743.33</v>
      </c>
      <c r="E305" s="8"/>
    </row>
    <row r="306" spans="1:5" ht="19.5" customHeight="1" x14ac:dyDescent="0.2">
      <c r="A306" s="167">
        <v>305</v>
      </c>
      <c r="B306" s="16" t="s">
        <v>958</v>
      </c>
      <c r="C306" s="168" t="s">
        <v>959</v>
      </c>
      <c r="D306" s="171">
        <v>974.33</v>
      </c>
      <c r="E306" s="8"/>
    </row>
    <row r="307" spans="1:5" ht="19.5" customHeight="1" x14ac:dyDescent="0.2">
      <c r="A307" s="167">
        <v>306</v>
      </c>
      <c r="B307" s="16" t="s">
        <v>960</v>
      </c>
      <c r="C307" s="168" t="s">
        <v>961</v>
      </c>
      <c r="D307" s="191">
        <v>4325</v>
      </c>
      <c r="E307" s="8"/>
    </row>
    <row r="308" spans="1:5" ht="19.5" customHeight="1" x14ac:dyDescent="0.2">
      <c r="A308" s="167">
        <v>307</v>
      </c>
      <c r="B308" s="16" t="s">
        <v>962</v>
      </c>
      <c r="C308" s="168" t="s">
        <v>963</v>
      </c>
      <c r="D308" s="42">
        <v>2006.33</v>
      </c>
      <c r="E308" s="8"/>
    </row>
    <row r="309" spans="1:5" ht="19.5" customHeight="1" x14ac:dyDescent="0.2">
      <c r="A309" s="167">
        <v>308</v>
      </c>
      <c r="B309" s="16" t="s">
        <v>964</v>
      </c>
      <c r="C309" s="168" t="s">
        <v>965</v>
      </c>
      <c r="D309" s="175">
        <v>782.5</v>
      </c>
      <c r="E309" s="8"/>
    </row>
    <row r="310" spans="1:5" ht="19.5" customHeight="1" x14ac:dyDescent="0.2">
      <c r="A310" s="167">
        <v>309</v>
      </c>
      <c r="B310" s="16" t="s">
        <v>966</v>
      </c>
      <c r="C310" s="168" t="s">
        <v>967</v>
      </c>
      <c r="D310" s="64">
        <v>15000</v>
      </c>
      <c r="E310" s="8"/>
    </row>
    <row r="311" spans="1:5" ht="19.5" customHeight="1" x14ac:dyDescent="0.2">
      <c r="A311" s="167">
        <v>310</v>
      </c>
      <c r="B311" s="16" t="s">
        <v>968</v>
      </c>
      <c r="C311" s="168" t="s">
        <v>969</v>
      </c>
      <c r="D311" s="51">
        <v>1185</v>
      </c>
      <c r="E311" s="8"/>
    </row>
    <row r="312" spans="1:5" ht="19.5" customHeight="1" x14ac:dyDescent="0.2">
      <c r="A312" s="167">
        <v>311</v>
      </c>
      <c r="B312" s="16" t="s">
        <v>970</v>
      </c>
      <c r="C312" s="168" t="s">
        <v>971</v>
      </c>
      <c r="D312" s="232">
        <v>3322.33</v>
      </c>
      <c r="E312" s="8"/>
    </row>
    <row r="313" spans="1:5" ht="19.5" customHeight="1" x14ac:dyDescent="0.2">
      <c r="A313" s="167">
        <v>312</v>
      </c>
      <c r="B313" s="16" t="s">
        <v>972</v>
      </c>
      <c r="C313" s="168" t="s">
        <v>973</v>
      </c>
      <c r="D313" s="233">
        <v>2321.67</v>
      </c>
      <c r="E313" s="8"/>
    </row>
    <row r="314" spans="1:5" ht="19.5" customHeight="1" x14ac:dyDescent="0.2">
      <c r="A314" s="167">
        <v>313</v>
      </c>
      <c r="B314" s="16" t="s">
        <v>974</v>
      </c>
      <c r="C314" s="168" t="s">
        <v>975</v>
      </c>
      <c r="D314" s="190">
        <v>614</v>
      </c>
      <c r="E314" s="8"/>
    </row>
    <row r="315" spans="1:5" ht="19.5" customHeight="1" x14ac:dyDescent="0.2">
      <c r="A315" s="167">
        <v>314</v>
      </c>
      <c r="B315" s="16" t="s">
        <v>976</v>
      </c>
      <c r="C315" s="168" t="s">
        <v>977</v>
      </c>
      <c r="D315" s="191">
        <v>5133</v>
      </c>
      <c r="E315" s="8"/>
    </row>
    <row r="316" spans="1:5" ht="19.5" customHeight="1" x14ac:dyDescent="0.2">
      <c r="A316" s="167">
        <v>315</v>
      </c>
      <c r="B316" s="16" t="s">
        <v>978</v>
      </c>
      <c r="C316" s="168" t="s">
        <v>979</v>
      </c>
      <c r="D316" s="181">
        <v>654.33000000000004</v>
      </c>
      <c r="E316" s="8"/>
    </row>
    <row r="317" spans="1:5" ht="19.5" customHeight="1" x14ac:dyDescent="0.2">
      <c r="A317" s="167">
        <v>316</v>
      </c>
      <c r="B317" s="16" t="s">
        <v>980</v>
      </c>
      <c r="C317" s="168" t="s">
        <v>981</v>
      </c>
      <c r="D317" s="225">
        <v>1044.67</v>
      </c>
      <c r="E317" s="8"/>
    </row>
    <row r="318" spans="1:5" ht="19.5" customHeight="1" x14ac:dyDescent="0.2">
      <c r="A318" s="167">
        <v>317</v>
      </c>
      <c r="B318" s="16" t="s">
        <v>982</v>
      </c>
      <c r="C318" s="168" t="s">
        <v>983</v>
      </c>
      <c r="D318" s="210">
        <v>1313.33</v>
      </c>
      <c r="E318" s="8"/>
    </row>
    <row r="319" spans="1:5" ht="19.5" customHeight="1" x14ac:dyDescent="0.2">
      <c r="A319" s="167">
        <v>318</v>
      </c>
      <c r="B319" s="16" t="s">
        <v>984</v>
      </c>
      <c r="C319" s="168" t="s">
        <v>985</v>
      </c>
      <c r="D319" s="24">
        <v>916.5</v>
      </c>
      <c r="E319" s="8"/>
    </row>
    <row r="320" spans="1:5" ht="19.5" customHeight="1" x14ac:dyDescent="0.2">
      <c r="A320" s="167">
        <v>319</v>
      </c>
      <c r="B320" s="16" t="s">
        <v>986</v>
      </c>
      <c r="C320" s="168" t="s">
        <v>987</v>
      </c>
      <c r="D320" s="196">
        <v>1137</v>
      </c>
      <c r="E320" s="8"/>
    </row>
    <row r="321" spans="1:5" ht="19.5" customHeight="1" x14ac:dyDescent="0.2">
      <c r="A321" s="167">
        <v>320</v>
      </c>
      <c r="B321" s="16" t="s">
        <v>988</v>
      </c>
      <c r="C321" s="168" t="s">
        <v>989</v>
      </c>
      <c r="D321" s="54">
        <v>859</v>
      </c>
      <c r="E321" s="8"/>
    </row>
    <row r="322" spans="1:5" ht="19.5" customHeight="1" x14ac:dyDescent="0.2">
      <c r="A322" s="167">
        <v>321</v>
      </c>
      <c r="B322" s="16" t="s">
        <v>990</v>
      </c>
      <c r="C322" s="168" t="s">
        <v>991</v>
      </c>
      <c r="D322" s="231">
        <v>3199</v>
      </c>
      <c r="E322" s="8"/>
    </row>
    <row r="323" spans="1:5" ht="19.5" customHeight="1" x14ac:dyDescent="0.2">
      <c r="A323" s="167">
        <v>322</v>
      </c>
      <c r="B323" s="16" t="s">
        <v>992</v>
      </c>
      <c r="C323" s="168" t="s">
        <v>993</v>
      </c>
      <c r="D323" s="195">
        <v>2704.5</v>
      </c>
      <c r="E323" s="8"/>
    </row>
    <row r="324" spans="1:5" ht="19.5" customHeight="1" x14ac:dyDescent="0.2">
      <c r="A324" s="167">
        <v>323</v>
      </c>
      <c r="B324" s="16" t="s">
        <v>994</v>
      </c>
      <c r="C324" s="168" t="s">
        <v>995</v>
      </c>
      <c r="D324" s="191">
        <v>4371.67</v>
      </c>
      <c r="E324" s="8"/>
    </row>
    <row r="325" spans="1:5" ht="19.5" customHeight="1" x14ac:dyDescent="0.2">
      <c r="A325" s="167">
        <v>324</v>
      </c>
      <c r="B325" s="16" t="s">
        <v>996</v>
      </c>
      <c r="C325" s="168" t="s">
        <v>997</v>
      </c>
      <c r="D325" s="42">
        <v>1985.33</v>
      </c>
      <c r="E325" s="8"/>
    </row>
    <row r="326" spans="1:5" ht="19.5" customHeight="1" x14ac:dyDescent="0.2">
      <c r="A326" s="167">
        <v>325</v>
      </c>
      <c r="B326" s="16" t="s">
        <v>998</v>
      </c>
      <c r="C326" s="168" t="s">
        <v>999</v>
      </c>
      <c r="D326" s="73">
        <v>2478</v>
      </c>
      <c r="E326" s="8"/>
    </row>
    <row r="327" spans="1:5" ht="19.5" customHeight="1" x14ac:dyDescent="0.2">
      <c r="A327" s="167">
        <v>326</v>
      </c>
      <c r="B327" s="16" t="s">
        <v>1000</v>
      </c>
      <c r="C327" s="168" t="s">
        <v>1001</v>
      </c>
      <c r="D327" s="191">
        <v>4586.33</v>
      </c>
      <c r="E327" s="8"/>
    </row>
    <row r="328" spans="1:5" ht="19.5" customHeight="1" x14ac:dyDescent="0.2">
      <c r="A328" s="167">
        <v>327</v>
      </c>
      <c r="B328" s="16" t="s">
        <v>1002</v>
      </c>
      <c r="C328" s="168" t="s">
        <v>1003</v>
      </c>
      <c r="D328" s="189">
        <v>3042.33</v>
      </c>
      <c r="E328" s="8"/>
    </row>
    <row r="329" spans="1:5" ht="19.5" customHeight="1" x14ac:dyDescent="0.2">
      <c r="A329" s="167">
        <v>328</v>
      </c>
      <c r="B329" s="16" t="s">
        <v>1004</v>
      </c>
      <c r="C329" s="168" t="s">
        <v>1005</v>
      </c>
      <c r="D329" s="51">
        <v>1209.33</v>
      </c>
      <c r="E329" s="8"/>
    </row>
    <row r="330" spans="1:5" ht="19.5" customHeight="1" x14ac:dyDescent="0.2">
      <c r="A330" s="167">
        <v>329</v>
      </c>
      <c r="B330" s="16" t="s">
        <v>1006</v>
      </c>
      <c r="C330" s="168" t="s">
        <v>1007</v>
      </c>
      <c r="D330" s="217">
        <v>1830.67</v>
      </c>
      <c r="E330" s="8"/>
    </row>
    <row r="331" spans="1:5" ht="19.5" customHeight="1" x14ac:dyDescent="0.2">
      <c r="A331" s="167">
        <v>330</v>
      </c>
      <c r="B331" s="16" t="s">
        <v>1008</v>
      </c>
      <c r="C331" s="168" t="s">
        <v>1009</v>
      </c>
      <c r="D331" s="79">
        <v>1231.67</v>
      </c>
      <c r="E331" s="8"/>
    </row>
    <row r="332" spans="1:5" ht="19.5" customHeight="1" x14ac:dyDescent="0.2">
      <c r="A332" s="167">
        <v>331</v>
      </c>
      <c r="B332" s="16" t="s">
        <v>1010</v>
      </c>
      <c r="C332" s="168" t="s">
        <v>1011</v>
      </c>
      <c r="D332" s="176">
        <v>1478.67</v>
      </c>
      <c r="E332" s="8"/>
    </row>
    <row r="333" spans="1:5" ht="19.5" customHeight="1" x14ac:dyDescent="0.2">
      <c r="A333" s="167">
        <v>332</v>
      </c>
      <c r="B333" s="16" t="s">
        <v>1012</v>
      </c>
      <c r="C333" s="168" t="s">
        <v>1013</v>
      </c>
      <c r="D333" s="178">
        <v>705</v>
      </c>
      <c r="E333" s="8"/>
    </row>
    <row r="334" spans="1:5" ht="19.5" customHeight="1" x14ac:dyDescent="0.2">
      <c r="A334" s="167">
        <v>333</v>
      </c>
      <c r="B334" s="16" t="s">
        <v>1014</v>
      </c>
      <c r="C334" s="168" t="s">
        <v>1015</v>
      </c>
      <c r="D334" s="56">
        <v>937.33</v>
      </c>
      <c r="E334" s="8"/>
    </row>
    <row r="335" spans="1:5" ht="19.5" customHeight="1" x14ac:dyDescent="0.2">
      <c r="A335" s="167">
        <v>334</v>
      </c>
      <c r="B335" s="16" t="s">
        <v>1016</v>
      </c>
      <c r="C335" s="168" t="s">
        <v>1017</v>
      </c>
      <c r="D335" s="210">
        <v>1308.33</v>
      </c>
      <c r="E335" s="8"/>
    </row>
    <row r="336" spans="1:5" ht="19.5" customHeight="1" x14ac:dyDescent="0.2">
      <c r="A336" s="167">
        <v>335</v>
      </c>
      <c r="B336" s="16" t="s">
        <v>1018</v>
      </c>
      <c r="C336" s="168" t="s">
        <v>1019</v>
      </c>
      <c r="D336" s="67">
        <v>1542.33</v>
      </c>
      <c r="E336" s="8"/>
    </row>
    <row r="337" spans="1:5" ht="19.5" customHeight="1" x14ac:dyDescent="0.2">
      <c r="A337" s="167">
        <v>336</v>
      </c>
      <c r="B337" s="16" t="s">
        <v>1020</v>
      </c>
      <c r="C337" s="168" t="s">
        <v>1021</v>
      </c>
      <c r="D337" s="225">
        <v>1046</v>
      </c>
      <c r="E337" s="8"/>
    </row>
    <row r="338" spans="1:5" ht="19.5" customHeight="1" x14ac:dyDescent="0.2">
      <c r="A338" s="167">
        <v>337</v>
      </c>
      <c r="B338" s="16" t="s">
        <v>1022</v>
      </c>
      <c r="C338" s="168" t="s">
        <v>1023</v>
      </c>
      <c r="D338" s="219">
        <v>989.33</v>
      </c>
      <c r="E338" s="8"/>
    </row>
    <row r="339" spans="1:5" ht="19.5" customHeight="1" x14ac:dyDescent="0.2">
      <c r="A339" s="167">
        <v>338</v>
      </c>
      <c r="B339" s="16" t="s">
        <v>1024</v>
      </c>
      <c r="C339" s="168" t="s">
        <v>1025</v>
      </c>
      <c r="D339" s="37">
        <v>723.33</v>
      </c>
      <c r="E339" s="8"/>
    </row>
    <row r="340" spans="1:5" ht="19.5" customHeight="1" x14ac:dyDescent="0.2">
      <c r="A340" s="167">
        <v>339</v>
      </c>
      <c r="B340" s="16" t="s">
        <v>1026</v>
      </c>
      <c r="C340" s="168" t="s">
        <v>1027</v>
      </c>
      <c r="D340" s="174">
        <v>842</v>
      </c>
      <c r="E340" s="8"/>
    </row>
    <row r="341" spans="1:5" ht="19.5" customHeight="1" x14ac:dyDescent="0.2">
      <c r="A341" s="167">
        <v>340</v>
      </c>
      <c r="B341" s="16" t="s">
        <v>1028</v>
      </c>
      <c r="C341" s="168" t="s">
        <v>1029</v>
      </c>
      <c r="D341" s="181">
        <v>662</v>
      </c>
      <c r="E341" s="8"/>
    </row>
    <row r="342" spans="1:5" ht="19.5" customHeight="1" x14ac:dyDescent="0.2">
      <c r="A342" s="167">
        <v>341</v>
      </c>
      <c r="B342" s="16" t="s">
        <v>1030</v>
      </c>
      <c r="C342" s="168" t="s">
        <v>1031</v>
      </c>
      <c r="D342" s="207">
        <v>1585.67</v>
      </c>
      <c r="E342" s="8"/>
    </row>
    <row r="343" spans="1:5" ht="19.5" customHeight="1" x14ac:dyDescent="0.2">
      <c r="A343" s="167">
        <v>342</v>
      </c>
      <c r="B343" s="16" t="s">
        <v>1032</v>
      </c>
      <c r="C343" s="168" t="s">
        <v>1033</v>
      </c>
      <c r="D343" s="21">
        <v>1370.5</v>
      </c>
      <c r="E343" s="8"/>
    </row>
    <row r="344" spans="1:5" ht="19.5" customHeight="1" x14ac:dyDescent="0.2">
      <c r="A344" s="167">
        <v>343</v>
      </c>
      <c r="B344" s="16" t="s">
        <v>1034</v>
      </c>
      <c r="C344" s="168" t="s">
        <v>1035</v>
      </c>
      <c r="D344" s="205">
        <v>1457.67</v>
      </c>
      <c r="E344" s="8"/>
    </row>
    <row r="345" spans="1:5" ht="19.5" customHeight="1" x14ac:dyDescent="0.2">
      <c r="A345" s="167">
        <v>344</v>
      </c>
      <c r="B345" s="16" t="s">
        <v>1036</v>
      </c>
      <c r="C345" s="168" t="s">
        <v>1037</v>
      </c>
      <c r="D345" s="67">
        <v>1550.33</v>
      </c>
      <c r="E345" s="8"/>
    </row>
    <row r="346" spans="1:5" ht="19.5" customHeight="1" x14ac:dyDescent="0.2">
      <c r="A346" s="167">
        <v>345</v>
      </c>
      <c r="B346" s="16" t="s">
        <v>1038</v>
      </c>
      <c r="C346" s="168" t="s">
        <v>1039</v>
      </c>
      <c r="D346" s="208">
        <v>1702.33</v>
      </c>
      <c r="E346" s="8"/>
    </row>
    <row r="347" spans="1:5" ht="19.5" customHeight="1" x14ac:dyDescent="0.2">
      <c r="A347" s="167">
        <v>346</v>
      </c>
      <c r="B347" s="16" t="s">
        <v>1040</v>
      </c>
      <c r="C347" s="168" t="s">
        <v>1041</v>
      </c>
      <c r="D347" s="193">
        <v>1084</v>
      </c>
      <c r="E347" s="8"/>
    </row>
    <row r="348" spans="1:5" ht="19.5" customHeight="1" x14ac:dyDescent="0.2">
      <c r="A348" s="167">
        <v>347</v>
      </c>
      <c r="B348" s="16" t="s">
        <v>1042</v>
      </c>
      <c r="C348" s="168" t="s">
        <v>1043</v>
      </c>
      <c r="D348" s="196">
        <v>1155.33</v>
      </c>
      <c r="E348" s="8"/>
    </row>
    <row r="349" spans="1:5" ht="19.5" customHeight="1" x14ac:dyDescent="0.2">
      <c r="A349" s="167">
        <v>348</v>
      </c>
      <c r="B349" s="16" t="s">
        <v>1044</v>
      </c>
      <c r="C349" s="168" t="s">
        <v>1045</v>
      </c>
      <c r="D349" s="194">
        <v>1030</v>
      </c>
      <c r="E349" s="8"/>
    </row>
    <row r="350" spans="1:5" ht="19.5" customHeight="1" x14ac:dyDescent="0.2">
      <c r="A350" s="167">
        <v>349</v>
      </c>
      <c r="B350" s="16" t="s">
        <v>1046</v>
      </c>
      <c r="C350" s="168" t="s">
        <v>1047</v>
      </c>
      <c r="D350" s="176">
        <v>1468.67</v>
      </c>
      <c r="E350" s="8"/>
    </row>
    <row r="351" spans="1:5" ht="19.5" customHeight="1" x14ac:dyDescent="0.2">
      <c r="A351" s="167">
        <v>350</v>
      </c>
      <c r="B351" s="16" t="s">
        <v>1048</v>
      </c>
      <c r="C351" s="168" t="s">
        <v>1049</v>
      </c>
      <c r="D351" s="51">
        <v>1180.33</v>
      </c>
      <c r="E351" s="8"/>
    </row>
    <row r="352" spans="1:5" ht="19.5" customHeight="1" x14ac:dyDescent="0.2">
      <c r="A352" s="167">
        <v>351</v>
      </c>
      <c r="B352" s="16" t="s">
        <v>1050</v>
      </c>
      <c r="C352" s="168" t="s">
        <v>1051</v>
      </c>
      <c r="D352" s="51">
        <v>1181.33</v>
      </c>
      <c r="E352" s="8"/>
    </row>
    <row r="353" spans="1:5" ht="19.5" customHeight="1" x14ac:dyDescent="0.2">
      <c r="A353" s="167">
        <v>352</v>
      </c>
      <c r="B353" s="16" t="s">
        <v>1052</v>
      </c>
      <c r="C353" s="168" t="s">
        <v>1053</v>
      </c>
      <c r="D353" s="79">
        <v>1235.67</v>
      </c>
      <c r="E353" s="8"/>
    </row>
    <row r="354" spans="1:5" ht="19.5" customHeight="1" x14ac:dyDescent="0.2">
      <c r="A354" s="167">
        <v>353</v>
      </c>
      <c r="B354" s="16" t="s">
        <v>1054</v>
      </c>
      <c r="C354" s="168" t="s">
        <v>1055</v>
      </c>
      <c r="D354" s="207">
        <v>1601.67</v>
      </c>
      <c r="E354" s="8"/>
    </row>
    <row r="355" spans="1:5" ht="19.5" customHeight="1" x14ac:dyDescent="0.2">
      <c r="A355" s="167">
        <v>354</v>
      </c>
      <c r="B355" s="16" t="s">
        <v>1056</v>
      </c>
      <c r="C355" s="168" t="s">
        <v>1057</v>
      </c>
      <c r="D355" s="206">
        <v>882</v>
      </c>
      <c r="E355" s="8"/>
    </row>
    <row r="356" spans="1:5" ht="19.5" customHeight="1" x14ac:dyDescent="0.2">
      <c r="A356" s="167">
        <v>355</v>
      </c>
      <c r="B356" s="16" t="s">
        <v>1058</v>
      </c>
      <c r="C356" s="168" t="s">
        <v>1059</v>
      </c>
      <c r="D356" s="208">
        <v>1664</v>
      </c>
      <c r="E356" s="8"/>
    </row>
    <row r="357" spans="1:5" ht="19.5" customHeight="1" x14ac:dyDescent="0.2">
      <c r="A357" s="167">
        <v>356</v>
      </c>
      <c r="B357" s="16" t="s">
        <v>1060</v>
      </c>
      <c r="C357" s="168" t="s">
        <v>1061</v>
      </c>
      <c r="D357" s="218">
        <v>1775.5</v>
      </c>
      <c r="E357" s="8"/>
    </row>
    <row r="358" spans="1:5" ht="19.5" customHeight="1" x14ac:dyDescent="0.2">
      <c r="A358" s="167">
        <v>357</v>
      </c>
      <c r="B358" s="16" t="s">
        <v>1062</v>
      </c>
      <c r="C358" s="168" t="s">
        <v>1063</v>
      </c>
      <c r="D358" s="191">
        <v>5096.5</v>
      </c>
      <c r="E358" s="8"/>
    </row>
    <row r="359" spans="1:5" ht="19.5" customHeight="1" x14ac:dyDescent="0.2">
      <c r="A359" s="167">
        <v>358</v>
      </c>
      <c r="B359" s="16" t="s">
        <v>1064</v>
      </c>
      <c r="C359" s="168" t="s">
        <v>1065</v>
      </c>
      <c r="D359" s="42">
        <v>1993.67</v>
      </c>
      <c r="E359" s="8"/>
    </row>
    <row r="360" spans="1:5" ht="19.5" customHeight="1" x14ac:dyDescent="0.2">
      <c r="A360" s="167">
        <v>359</v>
      </c>
      <c r="B360" s="16" t="s">
        <v>1066</v>
      </c>
      <c r="C360" s="168" t="s">
        <v>1067</v>
      </c>
      <c r="D360" s="21">
        <v>1398</v>
      </c>
      <c r="E360" s="8"/>
    </row>
    <row r="361" spans="1:5" ht="19.5" customHeight="1" x14ac:dyDescent="0.2">
      <c r="A361" s="167">
        <v>360</v>
      </c>
      <c r="B361" s="16" t="s">
        <v>1068</v>
      </c>
      <c r="C361" s="168" t="s">
        <v>1069</v>
      </c>
      <c r="D361" s="73">
        <v>2459</v>
      </c>
      <c r="E361" s="8"/>
    </row>
    <row r="362" spans="1:5" ht="19.5" customHeight="1" x14ac:dyDescent="0.2">
      <c r="A362" s="167">
        <v>361</v>
      </c>
      <c r="B362" s="16" t="s">
        <v>1070</v>
      </c>
      <c r="C362" s="168" t="s">
        <v>1071</v>
      </c>
      <c r="D362" s="200">
        <v>3564.33</v>
      </c>
      <c r="E362" s="8"/>
    </row>
    <row r="363" spans="1:5" ht="19.5" customHeight="1" x14ac:dyDescent="0.2">
      <c r="A363" s="167">
        <v>362</v>
      </c>
      <c r="B363" s="16" t="s">
        <v>1072</v>
      </c>
      <c r="C363" s="168" t="s">
        <v>1073</v>
      </c>
      <c r="D363" s="216">
        <v>337.67</v>
      </c>
      <c r="E363" s="8"/>
    </row>
    <row r="364" spans="1:5" ht="19.5" customHeight="1" x14ac:dyDescent="0.2">
      <c r="A364" s="167">
        <v>363</v>
      </c>
      <c r="B364" s="16" t="s">
        <v>1074</v>
      </c>
      <c r="C364" s="168" t="s">
        <v>1075</v>
      </c>
      <c r="D364" s="24">
        <v>908</v>
      </c>
      <c r="E364" s="8"/>
    </row>
    <row r="365" spans="1:5" ht="19.5" customHeight="1" x14ac:dyDescent="0.2">
      <c r="A365" s="167">
        <v>364</v>
      </c>
      <c r="B365" s="16" t="s">
        <v>1076</v>
      </c>
      <c r="C365" s="168" t="s">
        <v>1077</v>
      </c>
      <c r="D365" s="79">
        <v>1270.5</v>
      </c>
      <c r="E365" s="8"/>
    </row>
    <row r="366" spans="1:5" ht="19.5" customHeight="1" x14ac:dyDescent="0.2">
      <c r="A366" s="167">
        <v>365</v>
      </c>
      <c r="B366" s="16" t="s">
        <v>1078</v>
      </c>
      <c r="C366" s="168" t="s">
        <v>1079</v>
      </c>
      <c r="D366" s="56">
        <v>928</v>
      </c>
      <c r="E366" s="8"/>
    </row>
    <row r="367" spans="1:5" ht="19.5" customHeight="1" x14ac:dyDescent="0.2">
      <c r="A367" s="167">
        <v>366</v>
      </c>
      <c r="B367" s="16" t="s">
        <v>1080</v>
      </c>
      <c r="C367" s="168" t="s">
        <v>1081</v>
      </c>
      <c r="D367" s="189">
        <v>2781.67</v>
      </c>
      <c r="E367" s="8"/>
    </row>
    <row r="368" spans="1:5" ht="19.5" customHeight="1" x14ac:dyDescent="0.2">
      <c r="A368" s="167">
        <v>367</v>
      </c>
      <c r="B368" s="16" t="s">
        <v>1082</v>
      </c>
      <c r="C368" s="168" t="s">
        <v>1083</v>
      </c>
      <c r="D368" s="188">
        <v>818</v>
      </c>
      <c r="E368" s="8"/>
    </row>
    <row r="369" spans="1:5" ht="19.5" customHeight="1" x14ac:dyDescent="0.2">
      <c r="A369" s="167">
        <v>368</v>
      </c>
      <c r="B369" s="16" t="s">
        <v>1084</v>
      </c>
      <c r="C369" s="168" t="s">
        <v>1085</v>
      </c>
      <c r="D369" s="67">
        <v>1534.67</v>
      </c>
      <c r="E369" s="8"/>
    </row>
    <row r="370" spans="1:5" ht="19.5" customHeight="1" x14ac:dyDescent="0.2">
      <c r="A370" s="167">
        <v>369</v>
      </c>
      <c r="B370" s="16" t="s">
        <v>1086</v>
      </c>
      <c r="C370" s="168" t="s">
        <v>1087</v>
      </c>
      <c r="D370" s="225">
        <v>1059</v>
      </c>
      <c r="E370" s="8"/>
    </row>
    <row r="371" spans="1:5" ht="19.5" customHeight="1" x14ac:dyDescent="0.2">
      <c r="A371" s="167">
        <v>370</v>
      </c>
      <c r="B371" s="16" t="s">
        <v>1088</v>
      </c>
      <c r="C371" s="168" t="s">
        <v>1089</v>
      </c>
      <c r="D371" s="212">
        <v>390.5</v>
      </c>
      <c r="E371" s="8"/>
    </row>
    <row r="372" spans="1:5" ht="19.5" customHeight="1" x14ac:dyDescent="0.2">
      <c r="A372" s="167">
        <v>371</v>
      </c>
      <c r="B372" s="16" t="s">
        <v>1090</v>
      </c>
      <c r="C372" s="168" t="s">
        <v>1091</v>
      </c>
      <c r="D372" s="207">
        <v>1614.67</v>
      </c>
      <c r="E372" s="8"/>
    </row>
    <row r="373" spans="1:5" ht="19.5" customHeight="1" x14ac:dyDescent="0.2">
      <c r="A373" s="167">
        <v>372</v>
      </c>
      <c r="B373" s="16" t="s">
        <v>1092</v>
      </c>
      <c r="C373" s="168" t="s">
        <v>1093</v>
      </c>
      <c r="D373" s="190">
        <v>605.66999999999996</v>
      </c>
      <c r="E373" s="8"/>
    </row>
    <row r="374" spans="1:5" ht="19.5" customHeight="1" x14ac:dyDescent="0.2">
      <c r="A374" s="167">
        <v>373</v>
      </c>
      <c r="B374" s="16" t="s">
        <v>1094</v>
      </c>
      <c r="C374" s="168" t="s">
        <v>1095</v>
      </c>
      <c r="D374" s="73">
        <v>2518.5</v>
      </c>
      <c r="E374" s="8"/>
    </row>
    <row r="375" spans="1:5" ht="19.5" customHeight="1" x14ac:dyDescent="0.2">
      <c r="A375" s="167">
        <v>374</v>
      </c>
      <c r="B375" s="16" t="s">
        <v>1096</v>
      </c>
      <c r="C375" s="168" t="s">
        <v>1097</v>
      </c>
      <c r="D375" s="217">
        <v>1854.33</v>
      </c>
      <c r="E375" s="8"/>
    </row>
    <row r="376" spans="1:5" ht="19.5" customHeight="1" x14ac:dyDescent="0.2">
      <c r="A376" s="167">
        <v>375</v>
      </c>
      <c r="B376" s="16" t="s">
        <v>1098</v>
      </c>
      <c r="C376" s="168" t="s">
        <v>1099</v>
      </c>
      <c r="D376" s="42">
        <v>1963.33</v>
      </c>
      <c r="E376" s="8"/>
    </row>
    <row r="377" spans="1:5" ht="19.5" customHeight="1" x14ac:dyDescent="0.2">
      <c r="A377" s="167">
        <v>376</v>
      </c>
      <c r="B377" s="16" t="s">
        <v>1100</v>
      </c>
      <c r="C377" s="168" t="s">
        <v>1101</v>
      </c>
      <c r="D377" s="42">
        <v>1962.67</v>
      </c>
      <c r="E377" s="8"/>
    </row>
    <row r="378" spans="1:5" ht="19.5" customHeight="1" x14ac:dyDescent="0.2">
      <c r="A378" s="167">
        <v>377</v>
      </c>
      <c r="B378" s="16" t="s">
        <v>1102</v>
      </c>
      <c r="C378" s="168" t="s">
        <v>1103</v>
      </c>
      <c r="D378" s="194">
        <v>1032.5</v>
      </c>
      <c r="E378" s="8"/>
    </row>
    <row r="379" spans="1:5" ht="19.5" customHeight="1" x14ac:dyDescent="0.2">
      <c r="A379" s="167">
        <v>378</v>
      </c>
      <c r="B379" s="16" t="s">
        <v>1104</v>
      </c>
      <c r="C379" s="168" t="s">
        <v>1105</v>
      </c>
      <c r="D379" s="204">
        <v>677</v>
      </c>
      <c r="E379" s="8"/>
    </row>
    <row r="380" spans="1:5" ht="19.5" customHeight="1" x14ac:dyDescent="0.2">
      <c r="A380" s="167">
        <v>379</v>
      </c>
      <c r="B380" s="16" t="s">
        <v>1106</v>
      </c>
      <c r="C380" s="168" t="s">
        <v>1107</v>
      </c>
      <c r="D380" s="73">
        <v>2473.33</v>
      </c>
      <c r="E380" s="8"/>
    </row>
    <row r="381" spans="1:5" ht="19.5" customHeight="1" x14ac:dyDescent="0.2">
      <c r="A381" s="167">
        <v>380</v>
      </c>
      <c r="B381" s="16" t="s">
        <v>1108</v>
      </c>
      <c r="C381" s="168" t="s">
        <v>1109</v>
      </c>
      <c r="D381" s="42">
        <v>1931</v>
      </c>
      <c r="E381" s="8"/>
    </row>
    <row r="382" spans="1:5" ht="19.5" customHeight="1" x14ac:dyDescent="0.2">
      <c r="A382" s="167">
        <v>381</v>
      </c>
      <c r="B382" s="16" t="s">
        <v>1110</v>
      </c>
      <c r="C382" s="168" t="s">
        <v>1111</v>
      </c>
      <c r="D382" s="196">
        <v>1121</v>
      </c>
      <c r="E382" s="8"/>
    </row>
    <row r="383" spans="1:5" ht="19.5" customHeight="1" x14ac:dyDescent="0.2">
      <c r="A383" s="167">
        <v>382</v>
      </c>
      <c r="B383" s="16" t="s">
        <v>1112</v>
      </c>
      <c r="C383" s="168" t="s">
        <v>1113</v>
      </c>
      <c r="D383" s="196">
        <v>1126</v>
      </c>
      <c r="E383" s="8"/>
    </row>
    <row r="384" spans="1:5" ht="19.5" customHeight="1" x14ac:dyDescent="0.2">
      <c r="A384" s="167">
        <v>383</v>
      </c>
      <c r="B384" s="16" t="s">
        <v>1114</v>
      </c>
      <c r="C384" s="168" t="s">
        <v>1115</v>
      </c>
      <c r="D384" s="192">
        <v>449.33</v>
      </c>
      <c r="E384" s="8"/>
    </row>
    <row r="385" spans="1:5" ht="19.5" customHeight="1" x14ac:dyDescent="0.2">
      <c r="A385" s="167">
        <v>384</v>
      </c>
      <c r="B385" s="16" t="s">
        <v>1116</v>
      </c>
      <c r="C385" s="168" t="s">
        <v>1117</v>
      </c>
      <c r="D385" s="39">
        <v>313.5</v>
      </c>
      <c r="E385" s="8"/>
    </row>
    <row r="386" spans="1:5" ht="19.5" customHeight="1" x14ac:dyDescent="0.2">
      <c r="A386" s="167">
        <v>385</v>
      </c>
      <c r="B386" s="16" t="s">
        <v>1118</v>
      </c>
      <c r="C386" s="168" t="s">
        <v>1119</v>
      </c>
      <c r="D386" s="42">
        <v>1932.33</v>
      </c>
      <c r="E386" s="8"/>
    </row>
    <row r="387" spans="1:5" ht="19.5" customHeight="1" x14ac:dyDescent="0.2">
      <c r="A387" s="167">
        <v>386</v>
      </c>
      <c r="B387" s="16" t="s">
        <v>1120</v>
      </c>
      <c r="C387" s="168" t="s">
        <v>1121</v>
      </c>
      <c r="D387" s="234">
        <v>254.67</v>
      </c>
      <c r="E387" s="8"/>
    </row>
    <row r="388" spans="1:5" ht="19.5" customHeight="1" x14ac:dyDescent="0.2">
      <c r="A388" s="167">
        <v>387</v>
      </c>
      <c r="B388" s="16" t="s">
        <v>1122</v>
      </c>
      <c r="C388" s="168" t="s">
        <v>1123</v>
      </c>
      <c r="D388" s="227">
        <v>460.5</v>
      </c>
      <c r="E388" s="8"/>
    </row>
    <row r="389" spans="1:5" ht="19.5" customHeight="1" x14ac:dyDescent="0.2">
      <c r="A389" s="167">
        <v>388</v>
      </c>
      <c r="B389" s="16" t="s">
        <v>1124</v>
      </c>
      <c r="C389" s="168" t="s">
        <v>1125</v>
      </c>
      <c r="D389" s="171">
        <v>970.67</v>
      </c>
      <c r="E389" s="8"/>
    </row>
    <row r="390" spans="1:5" ht="19.5" customHeight="1" x14ac:dyDescent="0.2">
      <c r="A390" s="167">
        <v>389</v>
      </c>
      <c r="B390" s="16" t="s">
        <v>1126</v>
      </c>
      <c r="C390" s="168" t="s">
        <v>1127</v>
      </c>
      <c r="D390" s="235">
        <v>289.33</v>
      </c>
      <c r="E390" s="8"/>
    </row>
    <row r="391" spans="1:5" ht="19.5" customHeight="1" x14ac:dyDescent="0.2">
      <c r="A391" s="167">
        <v>390</v>
      </c>
      <c r="B391" s="16" t="s">
        <v>1128</v>
      </c>
      <c r="C391" s="168" t="s">
        <v>1129</v>
      </c>
      <c r="D391" s="179">
        <v>516</v>
      </c>
      <c r="E391" s="8"/>
    </row>
    <row r="392" spans="1:5" ht="19.5" customHeight="1" x14ac:dyDescent="0.2">
      <c r="A392" s="167">
        <v>391</v>
      </c>
      <c r="B392" s="16" t="s">
        <v>1130</v>
      </c>
      <c r="C392" s="168" t="s">
        <v>1131</v>
      </c>
      <c r="D392" s="213">
        <v>229.33</v>
      </c>
      <c r="E392" s="8"/>
    </row>
    <row r="393" spans="1:5" ht="19.5" customHeight="1" x14ac:dyDescent="0.2">
      <c r="A393" s="167">
        <v>392</v>
      </c>
      <c r="B393" s="16" t="s">
        <v>1132</v>
      </c>
      <c r="C393" s="168" t="s">
        <v>1133</v>
      </c>
      <c r="D393" s="177">
        <v>567.66999999999996</v>
      </c>
      <c r="E393" s="8"/>
    </row>
    <row r="394" spans="1:5" ht="19.5" customHeight="1" x14ac:dyDescent="0.2">
      <c r="A394" s="167">
        <v>393</v>
      </c>
      <c r="B394" s="16" t="s">
        <v>1134</v>
      </c>
      <c r="C394" s="168" t="s">
        <v>1135</v>
      </c>
      <c r="D394" s="225">
        <v>1057.5</v>
      </c>
      <c r="E394" s="8"/>
    </row>
    <row r="395" spans="1:5" ht="19.5" customHeight="1" x14ac:dyDescent="0.2">
      <c r="A395" s="167">
        <v>394</v>
      </c>
      <c r="B395" s="16" t="s">
        <v>1136</v>
      </c>
      <c r="C395" s="168" t="s">
        <v>1137</v>
      </c>
      <c r="D395" s="37">
        <v>730.5</v>
      </c>
      <c r="E395" s="8"/>
    </row>
    <row r="396" spans="1:5" ht="19.5" customHeight="1" x14ac:dyDescent="0.2">
      <c r="A396" s="167">
        <v>395</v>
      </c>
      <c r="B396" s="16" t="s">
        <v>1138</v>
      </c>
      <c r="C396" s="168" t="s">
        <v>1139</v>
      </c>
      <c r="D396" s="216">
        <v>340.5</v>
      </c>
      <c r="E396" s="8"/>
    </row>
    <row r="397" spans="1:5" ht="19.5" customHeight="1" x14ac:dyDescent="0.2">
      <c r="A397" s="167">
        <v>396</v>
      </c>
      <c r="B397" s="16" t="s">
        <v>1140</v>
      </c>
      <c r="C397" s="168" t="s">
        <v>1141</v>
      </c>
      <c r="D397" s="216">
        <v>327.67</v>
      </c>
      <c r="E397" s="8"/>
    </row>
    <row r="398" spans="1:5" ht="19.5" customHeight="1" x14ac:dyDescent="0.2">
      <c r="A398" s="167">
        <v>397</v>
      </c>
      <c r="B398" s="16" t="s">
        <v>1142</v>
      </c>
      <c r="C398" s="168" t="s">
        <v>1143</v>
      </c>
      <c r="D398" s="229">
        <v>641.33000000000004</v>
      </c>
      <c r="E398" s="8"/>
    </row>
    <row r="399" spans="1:5" ht="19.5" customHeight="1" x14ac:dyDescent="0.2">
      <c r="A399" s="167">
        <v>398</v>
      </c>
      <c r="B399" s="16" t="s">
        <v>1144</v>
      </c>
      <c r="C399" s="168" t="s">
        <v>1145</v>
      </c>
      <c r="D399" s="177">
        <v>582.5</v>
      </c>
      <c r="E399" s="8"/>
    </row>
    <row r="400" spans="1:5" ht="19.5" customHeight="1" x14ac:dyDescent="0.2">
      <c r="A400" s="182">
        <v>399</v>
      </c>
      <c r="B400" s="85" t="s">
        <v>1146</v>
      </c>
      <c r="C400" s="183" t="s">
        <v>1147</v>
      </c>
      <c r="D400" s="236">
        <v>3045.67</v>
      </c>
      <c r="E400" s="8"/>
    </row>
    <row r="401" spans="1:5" ht="19.5" customHeight="1" x14ac:dyDescent="0.2">
      <c r="A401" s="167">
        <v>400</v>
      </c>
      <c r="B401" s="16" t="s">
        <v>1148</v>
      </c>
      <c r="C401" s="168" t="s">
        <v>1149</v>
      </c>
      <c r="D401" s="181">
        <v>653.66999999999996</v>
      </c>
      <c r="E401" s="8"/>
    </row>
    <row r="402" spans="1:5" ht="19.5" customHeight="1" x14ac:dyDescent="0.2">
      <c r="A402" s="167">
        <v>401</v>
      </c>
      <c r="B402" s="16" t="s">
        <v>1150</v>
      </c>
      <c r="C402" s="168" t="s">
        <v>1151</v>
      </c>
      <c r="D402" s="178">
        <v>704</v>
      </c>
      <c r="E402" s="8"/>
    </row>
    <row r="403" spans="1:5" ht="19.5" customHeight="1" x14ac:dyDescent="0.2">
      <c r="A403" s="167">
        <v>402</v>
      </c>
      <c r="B403" s="16" t="s">
        <v>1152</v>
      </c>
      <c r="C403" s="168" t="s">
        <v>1153</v>
      </c>
      <c r="D403" s="177">
        <v>584.5</v>
      </c>
      <c r="E403" s="8"/>
    </row>
    <row r="404" spans="1:5" ht="19.5" customHeight="1" x14ac:dyDescent="0.2">
      <c r="A404" s="167">
        <v>403</v>
      </c>
      <c r="B404" s="16" t="s">
        <v>1154</v>
      </c>
      <c r="C404" s="168" t="s">
        <v>1155</v>
      </c>
      <c r="D404" s="204">
        <v>685.33</v>
      </c>
      <c r="E404" s="8"/>
    </row>
    <row r="405" spans="1:5" ht="19.5" customHeight="1" x14ac:dyDescent="0.2">
      <c r="A405" s="167">
        <v>404</v>
      </c>
      <c r="B405" s="16" t="s">
        <v>1156</v>
      </c>
      <c r="C405" s="168" t="s">
        <v>1157</v>
      </c>
      <c r="D405" s="206">
        <v>882</v>
      </c>
      <c r="E405" s="8"/>
    </row>
    <row r="406" spans="1:5" ht="19.5" customHeight="1" x14ac:dyDescent="0.2">
      <c r="A406" s="167">
        <v>405</v>
      </c>
      <c r="B406" s="16" t="s">
        <v>1158</v>
      </c>
      <c r="C406" s="168" t="s">
        <v>1159</v>
      </c>
      <c r="D406" s="175">
        <v>777.67</v>
      </c>
      <c r="E406" s="8"/>
    </row>
    <row r="407" spans="1:5" ht="19.5" customHeight="1" x14ac:dyDescent="0.2">
      <c r="A407" s="167">
        <v>406</v>
      </c>
      <c r="B407" s="16" t="s">
        <v>1160</v>
      </c>
      <c r="C407" s="168" t="s">
        <v>1161</v>
      </c>
      <c r="D407" s="185">
        <v>564</v>
      </c>
      <c r="E407" s="8"/>
    </row>
    <row r="408" spans="1:5" ht="19.5" customHeight="1" x14ac:dyDescent="0.2">
      <c r="A408" s="167">
        <v>407</v>
      </c>
      <c r="B408" s="16" t="s">
        <v>1162</v>
      </c>
      <c r="C408" s="168" t="s">
        <v>1163</v>
      </c>
      <c r="D408" s="190">
        <v>606.66999999999996</v>
      </c>
      <c r="E408" s="8"/>
    </row>
    <row r="409" spans="1:5" ht="19.5" customHeight="1" x14ac:dyDescent="0.2">
      <c r="A409" s="167">
        <v>408</v>
      </c>
      <c r="B409" s="16" t="s">
        <v>1164</v>
      </c>
      <c r="C409" s="168" t="s">
        <v>1165</v>
      </c>
      <c r="D409" s="237">
        <v>364</v>
      </c>
      <c r="E409" s="8"/>
    </row>
    <row r="410" spans="1:5" ht="19.5" customHeight="1" x14ac:dyDescent="0.2">
      <c r="A410" s="167">
        <v>409</v>
      </c>
      <c r="B410" s="16" t="s">
        <v>1166</v>
      </c>
      <c r="C410" s="168" t="s">
        <v>1167</v>
      </c>
      <c r="D410" s="206">
        <v>893.67</v>
      </c>
      <c r="E410" s="8"/>
    </row>
    <row r="411" spans="1:5" ht="19.5" customHeight="1" x14ac:dyDescent="0.2">
      <c r="A411" s="167">
        <v>410</v>
      </c>
      <c r="B411" s="16" t="s">
        <v>1168</v>
      </c>
      <c r="C411" s="168" t="s">
        <v>1169</v>
      </c>
      <c r="D411" s="187">
        <v>423</v>
      </c>
      <c r="E411" s="8"/>
    </row>
    <row r="412" spans="1:5" ht="19.5" customHeight="1" x14ac:dyDescent="0.2">
      <c r="A412" s="167">
        <v>411</v>
      </c>
      <c r="B412" s="16" t="s">
        <v>1170</v>
      </c>
      <c r="C412" s="168" t="s">
        <v>1171</v>
      </c>
      <c r="D412" s="187">
        <v>434.33</v>
      </c>
      <c r="E412" s="8"/>
    </row>
    <row r="413" spans="1:5" ht="19.5" customHeight="1" x14ac:dyDescent="0.2">
      <c r="A413" s="167">
        <v>412</v>
      </c>
      <c r="B413" s="16" t="s">
        <v>1172</v>
      </c>
      <c r="C413" s="168" t="s">
        <v>1173</v>
      </c>
      <c r="D413" s="227">
        <v>453.67</v>
      </c>
      <c r="E413" s="8"/>
    </row>
    <row r="414" spans="1:5" ht="19.5" customHeight="1" x14ac:dyDescent="0.2">
      <c r="A414" s="167">
        <v>413</v>
      </c>
      <c r="B414" s="16" t="s">
        <v>1174</v>
      </c>
      <c r="C414" s="168" t="s">
        <v>1175</v>
      </c>
      <c r="D414" s="175">
        <v>803</v>
      </c>
      <c r="E414" s="8"/>
    </row>
    <row r="415" spans="1:5" ht="19.5" customHeight="1" x14ac:dyDescent="0.2">
      <c r="A415" s="167">
        <v>414</v>
      </c>
      <c r="B415" s="16" t="s">
        <v>1176</v>
      </c>
      <c r="C415" s="168" t="s">
        <v>1177</v>
      </c>
      <c r="D415" s="178">
        <v>699</v>
      </c>
      <c r="E415" s="8"/>
    </row>
    <row r="416" spans="1:5" ht="19.5" customHeight="1" x14ac:dyDescent="0.2">
      <c r="A416" s="167">
        <v>415</v>
      </c>
      <c r="B416" s="16" t="s">
        <v>1178</v>
      </c>
      <c r="C416" s="168" t="s">
        <v>1179</v>
      </c>
      <c r="D416" s="54">
        <v>867.33</v>
      </c>
      <c r="E416" s="8"/>
    </row>
    <row r="417" spans="1:5" ht="19.5" customHeight="1" x14ac:dyDescent="0.2">
      <c r="A417" s="167">
        <v>416</v>
      </c>
      <c r="B417" s="16" t="s">
        <v>1180</v>
      </c>
      <c r="C417" s="168" t="s">
        <v>1181</v>
      </c>
      <c r="D417" s="211">
        <v>355.33</v>
      </c>
      <c r="E417" s="8"/>
    </row>
    <row r="418" spans="1:5" ht="19.5" customHeight="1" x14ac:dyDescent="0.2">
      <c r="A418" s="182">
        <v>417</v>
      </c>
      <c r="B418" s="85" t="s">
        <v>1182</v>
      </c>
      <c r="C418" s="183" t="s">
        <v>1183</v>
      </c>
      <c r="D418" s="238">
        <v>352.5</v>
      </c>
      <c r="E418" s="8"/>
    </row>
    <row r="419" spans="1:5" ht="19.5" customHeight="1" x14ac:dyDescent="0.2">
      <c r="A419" s="239">
        <v>418</v>
      </c>
      <c r="B419" s="240" t="s">
        <v>1184</v>
      </c>
      <c r="C419" s="241" t="s">
        <v>1185</v>
      </c>
      <c r="D419" s="242">
        <v>1181.67</v>
      </c>
      <c r="E419" s="8"/>
    </row>
    <row r="420" spans="1:5" ht="19.5" customHeight="1" x14ac:dyDescent="0.2">
      <c r="A420" s="239">
        <v>419</v>
      </c>
      <c r="B420" s="240" t="s">
        <v>1186</v>
      </c>
      <c r="C420" s="241" t="s">
        <v>1187</v>
      </c>
      <c r="D420" s="243">
        <v>2145.67</v>
      </c>
      <c r="E420" s="8"/>
    </row>
    <row r="421" spans="1:5" ht="19.5" customHeight="1" x14ac:dyDescent="0.2">
      <c r="A421" s="239">
        <v>420</v>
      </c>
      <c r="B421" s="240" t="s">
        <v>1188</v>
      </c>
      <c r="C421" s="241" t="s">
        <v>1189</v>
      </c>
      <c r="D421" s="244">
        <v>1486.5</v>
      </c>
      <c r="E421" s="8"/>
    </row>
    <row r="422" spans="1:5" ht="19.5" customHeight="1" x14ac:dyDescent="0.2">
      <c r="A422" s="239">
        <v>421</v>
      </c>
      <c r="B422" s="240" t="s">
        <v>1190</v>
      </c>
      <c r="C422" s="241" t="s">
        <v>1191</v>
      </c>
      <c r="D422" s="245">
        <v>1903</v>
      </c>
      <c r="E422" s="8"/>
    </row>
    <row r="423" spans="1:5" ht="19.5" customHeight="1" x14ac:dyDescent="0.2">
      <c r="A423" s="239">
        <v>422</v>
      </c>
      <c r="B423" s="240" t="s">
        <v>1192</v>
      </c>
      <c r="C423" s="241" t="s">
        <v>1193</v>
      </c>
      <c r="D423" s="246">
        <v>3620.33</v>
      </c>
      <c r="E423" s="8"/>
    </row>
    <row r="424" spans="1:5" ht="19.5" customHeight="1" x14ac:dyDescent="0.2">
      <c r="A424" s="239">
        <v>423</v>
      </c>
      <c r="B424" s="240" t="s">
        <v>1194</v>
      </c>
      <c r="C424" s="241" t="s">
        <v>1195</v>
      </c>
      <c r="D424" s="247">
        <v>1669.5</v>
      </c>
      <c r="E424" s="8"/>
    </row>
    <row r="425" spans="1:5" ht="19.5" customHeight="1" x14ac:dyDescent="0.2">
      <c r="A425" s="239">
        <v>424</v>
      </c>
      <c r="B425" s="240" t="s">
        <v>1196</v>
      </c>
      <c r="C425" s="241" t="s">
        <v>1197</v>
      </c>
      <c r="D425" s="248">
        <v>2242</v>
      </c>
      <c r="E425" s="8"/>
    </row>
    <row r="426" spans="1:5" ht="19.5" customHeight="1" x14ac:dyDescent="0.2">
      <c r="A426" s="239">
        <v>425</v>
      </c>
      <c r="B426" s="240" t="s">
        <v>1198</v>
      </c>
      <c r="C426" s="241" t="s">
        <v>1199</v>
      </c>
      <c r="D426" s="249">
        <v>1624.33</v>
      </c>
      <c r="E426" s="8"/>
    </row>
    <row r="427" spans="1:5" ht="19.5" customHeight="1" x14ac:dyDescent="0.2">
      <c r="A427" s="239">
        <v>426</v>
      </c>
      <c r="B427" s="240" t="s">
        <v>1200</v>
      </c>
      <c r="C427" s="241" t="s">
        <v>1201</v>
      </c>
      <c r="D427" s="243">
        <v>2117.33</v>
      </c>
      <c r="E427" s="8"/>
    </row>
    <row r="428" spans="1:5" ht="19.5" customHeight="1" x14ac:dyDescent="0.2">
      <c r="A428" s="239">
        <v>427</v>
      </c>
      <c r="B428" s="240" t="s">
        <v>1202</v>
      </c>
      <c r="C428" s="241" t="s">
        <v>1203</v>
      </c>
      <c r="D428" s="250">
        <v>1026</v>
      </c>
      <c r="E428" s="8"/>
    </row>
    <row r="429" spans="1:5" ht="19.5" customHeight="1" x14ac:dyDescent="0.2">
      <c r="A429" s="239">
        <v>428</v>
      </c>
      <c r="B429" s="240" t="s">
        <v>1204</v>
      </c>
      <c r="C429" s="241" t="s">
        <v>1205</v>
      </c>
      <c r="D429" s="251">
        <v>1359.67</v>
      </c>
      <c r="E429" s="8"/>
    </row>
    <row r="430" spans="1:5" ht="19.5" customHeight="1" x14ac:dyDescent="0.2">
      <c r="A430" s="239">
        <v>429</v>
      </c>
      <c r="B430" s="240" t="s">
        <v>1206</v>
      </c>
      <c r="C430" s="241" t="s">
        <v>1207</v>
      </c>
      <c r="D430" s="252">
        <v>1293.67</v>
      </c>
      <c r="E430" s="8"/>
    </row>
    <row r="431" spans="1:5" ht="19.5" customHeight="1" x14ac:dyDescent="0.2">
      <c r="A431" s="239">
        <v>430</v>
      </c>
      <c r="B431" s="240" t="s">
        <v>1208</v>
      </c>
      <c r="C431" s="241" t="s">
        <v>1209</v>
      </c>
      <c r="D431" s="244">
        <v>1514</v>
      </c>
      <c r="E431" s="8"/>
    </row>
    <row r="432" spans="1:5" ht="19.5" customHeight="1" x14ac:dyDescent="0.2">
      <c r="A432" s="239">
        <v>431</v>
      </c>
      <c r="B432" s="240" t="s">
        <v>1210</v>
      </c>
      <c r="C432" s="241" t="s">
        <v>1211</v>
      </c>
      <c r="D432" s="253">
        <v>837</v>
      </c>
      <c r="E432" s="8"/>
    </row>
    <row r="433" spans="1:5" ht="19.5" customHeight="1" x14ac:dyDescent="0.2">
      <c r="A433" s="239">
        <v>432</v>
      </c>
      <c r="B433" s="240" t="s">
        <v>1212</v>
      </c>
      <c r="C433" s="241" t="s">
        <v>1213</v>
      </c>
      <c r="D433" s="254">
        <v>1794.67</v>
      </c>
      <c r="E433" s="8"/>
    </row>
    <row r="434" spans="1:5" ht="19.5" customHeight="1" x14ac:dyDescent="0.2">
      <c r="A434" s="239">
        <v>433</v>
      </c>
      <c r="B434" s="240" t="s">
        <v>1214</v>
      </c>
      <c r="C434" s="241" t="s">
        <v>1215</v>
      </c>
      <c r="D434" s="247">
        <v>1697.67</v>
      </c>
      <c r="E434" s="8"/>
    </row>
    <row r="435" spans="1:5" ht="19.5" customHeight="1" x14ac:dyDescent="0.2">
      <c r="A435" s="239">
        <v>434</v>
      </c>
      <c r="B435" s="240" t="s">
        <v>1216</v>
      </c>
      <c r="C435" s="241" t="s">
        <v>1217</v>
      </c>
      <c r="D435" s="245">
        <v>1938.5</v>
      </c>
      <c r="E435" s="8"/>
    </row>
    <row r="436" spans="1:5" ht="19.5" customHeight="1" x14ac:dyDescent="0.2">
      <c r="A436" s="239">
        <v>435</v>
      </c>
      <c r="B436" s="240" t="s">
        <v>1218</v>
      </c>
      <c r="C436" s="241" t="s">
        <v>1219</v>
      </c>
      <c r="D436" s="255">
        <v>1014</v>
      </c>
      <c r="E436" s="8"/>
    </row>
    <row r="437" spans="1:5" ht="19.5" customHeight="1" x14ac:dyDescent="0.2">
      <c r="A437" s="239">
        <v>436</v>
      </c>
      <c r="B437" s="240" t="s">
        <v>1220</v>
      </c>
      <c r="C437" s="241" t="s">
        <v>1221</v>
      </c>
      <c r="D437" s="256">
        <v>1275</v>
      </c>
      <c r="E437" s="8"/>
    </row>
    <row r="438" spans="1:5" ht="19.5" customHeight="1" x14ac:dyDescent="0.2">
      <c r="A438" s="239">
        <v>437</v>
      </c>
      <c r="B438" s="240" t="s">
        <v>1222</v>
      </c>
      <c r="C438" s="241" t="s">
        <v>1223</v>
      </c>
      <c r="D438" s="257">
        <v>684.5</v>
      </c>
      <c r="E438" s="8"/>
    </row>
    <row r="439" spans="1:5" ht="19.5" customHeight="1" x14ac:dyDescent="0.2">
      <c r="A439" s="239">
        <v>438</v>
      </c>
      <c r="B439" s="240" t="s">
        <v>1224</v>
      </c>
      <c r="C439" s="241" t="s">
        <v>1225</v>
      </c>
      <c r="D439" s="258">
        <v>586</v>
      </c>
      <c r="E439" s="8"/>
    </row>
    <row r="440" spans="1:5" ht="19.5" customHeight="1" x14ac:dyDescent="0.2">
      <c r="A440" s="239">
        <v>439</v>
      </c>
      <c r="B440" s="240" t="s">
        <v>1226</v>
      </c>
      <c r="C440" s="241" t="s">
        <v>1227</v>
      </c>
      <c r="D440" s="259">
        <v>2656.33</v>
      </c>
      <c r="E440" s="8"/>
    </row>
    <row r="441" spans="1:5" ht="19.5" customHeight="1" x14ac:dyDescent="0.2">
      <c r="A441" s="239">
        <v>440</v>
      </c>
      <c r="B441" s="240" t="s">
        <v>1228</v>
      </c>
      <c r="C441" s="241" t="s">
        <v>1229</v>
      </c>
      <c r="D441" s="252">
        <v>1294</v>
      </c>
      <c r="E441" s="8"/>
    </row>
    <row r="442" spans="1:5" ht="19.5" customHeight="1" x14ac:dyDescent="0.2">
      <c r="A442" s="239">
        <v>441</v>
      </c>
      <c r="B442" s="240" t="s">
        <v>1230</v>
      </c>
      <c r="C442" s="241" t="s">
        <v>1231</v>
      </c>
      <c r="D442" s="260">
        <v>778.5</v>
      </c>
      <c r="E442" s="8"/>
    </row>
    <row r="443" spans="1:5" ht="19.5" customHeight="1" x14ac:dyDescent="0.2">
      <c r="A443" s="239">
        <v>442</v>
      </c>
      <c r="B443" s="240" t="s">
        <v>1232</v>
      </c>
      <c r="C443" s="241" t="s">
        <v>1233</v>
      </c>
      <c r="D443" s="261">
        <v>1025.33</v>
      </c>
      <c r="E443" s="8"/>
    </row>
    <row r="444" spans="1:5" ht="19.5" customHeight="1" x14ac:dyDescent="0.2">
      <c r="A444" s="239">
        <v>443</v>
      </c>
      <c r="B444" s="240" t="s">
        <v>1234</v>
      </c>
      <c r="C444" s="241" t="s">
        <v>1235</v>
      </c>
      <c r="D444" s="262">
        <v>1426</v>
      </c>
      <c r="E444" s="8"/>
    </row>
    <row r="445" spans="1:5" ht="19.5" customHeight="1" x14ac:dyDescent="0.2">
      <c r="A445" s="239">
        <v>444</v>
      </c>
      <c r="B445" s="240" t="s">
        <v>1236</v>
      </c>
      <c r="C445" s="241" t="s">
        <v>1237</v>
      </c>
      <c r="D445" s="262">
        <v>1413</v>
      </c>
      <c r="E445" s="8"/>
    </row>
    <row r="446" spans="1:5" ht="19.5" customHeight="1" x14ac:dyDescent="0.2">
      <c r="A446" s="239">
        <v>445</v>
      </c>
      <c r="B446" s="240" t="s">
        <v>1238</v>
      </c>
      <c r="C446" s="241" t="s">
        <v>1239</v>
      </c>
      <c r="D446" s="255">
        <v>1000</v>
      </c>
      <c r="E446" s="8"/>
    </row>
    <row r="447" spans="1:5" ht="19.5" customHeight="1" x14ac:dyDescent="0.2">
      <c r="A447" s="239">
        <v>446</v>
      </c>
      <c r="B447" s="240" t="s">
        <v>1240</v>
      </c>
      <c r="C447" s="241" t="s">
        <v>1241</v>
      </c>
      <c r="D447" s="248">
        <v>2185</v>
      </c>
      <c r="E447" s="8"/>
    </row>
    <row r="448" spans="1:5" ht="19.5" customHeight="1" x14ac:dyDescent="0.2">
      <c r="A448" s="239">
        <v>447</v>
      </c>
      <c r="B448" s="240" t="s">
        <v>1242</v>
      </c>
      <c r="C448" s="241" t="s">
        <v>1243</v>
      </c>
      <c r="D448" s="263">
        <v>4889.33</v>
      </c>
      <c r="E448" s="8"/>
    </row>
    <row r="449" spans="1:5" ht="19.5" customHeight="1" x14ac:dyDescent="0.2">
      <c r="A449" s="239">
        <v>448</v>
      </c>
      <c r="B449" s="240" t="s">
        <v>43</v>
      </c>
      <c r="C449" s="241" t="s">
        <v>1244</v>
      </c>
      <c r="D449" s="264">
        <v>14410</v>
      </c>
      <c r="E449" s="8"/>
    </row>
    <row r="450" spans="1:5" ht="19.5" customHeight="1" x14ac:dyDescent="0.2">
      <c r="A450" s="239">
        <v>449</v>
      </c>
      <c r="B450" s="240" t="s">
        <v>1245</v>
      </c>
      <c r="C450" s="241" t="s">
        <v>1246</v>
      </c>
      <c r="D450" s="265">
        <v>2506</v>
      </c>
      <c r="E450" s="8"/>
    </row>
    <row r="451" spans="1:5" ht="19.5" customHeight="1" x14ac:dyDescent="0.2">
      <c r="A451" s="239">
        <v>450</v>
      </c>
      <c r="B451" s="240" t="s">
        <v>1247</v>
      </c>
      <c r="C451" s="241" t="s">
        <v>1248</v>
      </c>
      <c r="D451" s="247">
        <v>1686</v>
      </c>
      <c r="E451" s="8"/>
    </row>
    <row r="452" spans="1:5" ht="19.5" customHeight="1" x14ac:dyDescent="0.2">
      <c r="A452" s="239">
        <v>451</v>
      </c>
      <c r="B452" s="240" t="s">
        <v>1249</v>
      </c>
      <c r="C452" s="241" t="s">
        <v>1250</v>
      </c>
      <c r="D452" s="259">
        <v>2567</v>
      </c>
      <c r="E452" s="8"/>
    </row>
    <row r="453" spans="1:5" ht="19.5" customHeight="1" x14ac:dyDescent="0.2">
      <c r="A453" s="239">
        <v>452</v>
      </c>
      <c r="B453" s="240" t="s">
        <v>1251</v>
      </c>
      <c r="C453" s="241" t="s">
        <v>1252</v>
      </c>
      <c r="D453" s="258">
        <v>574.33000000000004</v>
      </c>
      <c r="E453" s="8"/>
    </row>
    <row r="454" spans="1:5" ht="19.5" customHeight="1" x14ac:dyDescent="0.2">
      <c r="A454" s="239">
        <v>453</v>
      </c>
      <c r="B454" s="240" t="s">
        <v>1253</v>
      </c>
      <c r="C454" s="241" t="s">
        <v>1254</v>
      </c>
      <c r="D454" s="266">
        <v>899.67</v>
      </c>
      <c r="E454" s="8"/>
    </row>
    <row r="455" spans="1:5" ht="19.5" customHeight="1" x14ac:dyDescent="0.2">
      <c r="A455" s="239">
        <v>454</v>
      </c>
      <c r="B455" s="240" t="s">
        <v>1255</v>
      </c>
      <c r="C455" s="241" t="s">
        <v>1256</v>
      </c>
      <c r="D455" s="252">
        <v>1293.5</v>
      </c>
      <c r="E455" s="8"/>
    </row>
    <row r="456" spans="1:5" ht="19.5" customHeight="1" x14ac:dyDescent="0.2">
      <c r="A456" s="239">
        <v>455</v>
      </c>
      <c r="B456" s="240" t="s">
        <v>1257</v>
      </c>
      <c r="C456" s="241" t="s">
        <v>1258</v>
      </c>
      <c r="D456" s="245">
        <v>1989</v>
      </c>
      <c r="E456" s="8"/>
    </row>
    <row r="457" spans="1:5" ht="19.5" customHeight="1" x14ac:dyDescent="0.2">
      <c r="A457" s="239">
        <v>456</v>
      </c>
      <c r="B457" s="240" t="s">
        <v>1259</v>
      </c>
      <c r="C457" s="241" t="s">
        <v>1260</v>
      </c>
      <c r="D457" s="242">
        <v>1229.33</v>
      </c>
      <c r="E457" s="8"/>
    </row>
    <row r="458" spans="1:5" ht="19.5" customHeight="1" x14ac:dyDescent="0.2">
      <c r="A458" s="239">
        <v>457</v>
      </c>
      <c r="B458" s="240" t="s">
        <v>1261</v>
      </c>
      <c r="C458" s="241" t="s">
        <v>1262</v>
      </c>
      <c r="D458" s="246">
        <v>3746.67</v>
      </c>
      <c r="E458" s="8"/>
    </row>
    <row r="459" spans="1:5" ht="19.5" customHeight="1" x14ac:dyDescent="0.2">
      <c r="A459" s="239">
        <v>458</v>
      </c>
      <c r="B459" s="240" t="s">
        <v>1263</v>
      </c>
      <c r="C459" s="241" t="s">
        <v>1264</v>
      </c>
      <c r="D459" s="252">
        <v>1309.33</v>
      </c>
      <c r="E459" s="8"/>
    </row>
    <row r="460" spans="1:5" ht="19.5" customHeight="1" x14ac:dyDescent="0.2">
      <c r="A460" s="239">
        <v>459</v>
      </c>
      <c r="B460" s="240" t="s">
        <v>1265</v>
      </c>
      <c r="C460" s="241" t="s">
        <v>1266</v>
      </c>
      <c r="D460" s="251">
        <v>1363.33</v>
      </c>
      <c r="E460" s="8"/>
    </row>
    <row r="461" spans="1:5" ht="19.5" customHeight="1" x14ac:dyDescent="0.2">
      <c r="A461" s="239">
        <v>460</v>
      </c>
      <c r="B461" s="240" t="s">
        <v>1267</v>
      </c>
      <c r="C461" s="241" t="s">
        <v>1268</v>
      </c>
      <c r="D461" s="245">
        <v>1989.33</v>
      </c>
      <c r="E461" s="8"/>
    </row>
    <row r="462" spans="1:5" ht="19.5" customHeight="1" x14ac:dyDescent="0.2">
      <c r="A462" s="239">
        <v>461</v>
      </c>
      <c r="B462" s="240" t="s">
        <v>1269</v>
      </c>
      <c r="C462" s="241" t="s">
        <v>1270</v>
      </c>
      <c r="D462" s="245">
        <v>1900.67</v>
      </c>
      <c r="E462" s="8"/>
    </row>
    <row r="463" spans="1:5" ht="19.5" customHeight="1" x14ac:dyDescent="0.2">
      <c r="A463" s="239">
        <v>462</v>
      </c>
      <c r="B463" s="240" t="s">
        <v>1271</v>
      </c>
      <c r="C463" s="241" t="s">
        <v>1272</v>
      </c>
      <c r="D463" s="245">
        <v>2101.33</v>
      </c>
      <c r="E463" s="8"/>
    </row>
    <row r="464" spans="1:5" ht="19.5" customHeight="1" x14ac:dyDescent="0.2">
      <c r="A464" s="239">
        <v>463</v>
      </c>
      <c r="B464" s="240" t="s">
        <v>1273</v>
      </c>
      <c r="C464" s="241" t="s">
        <v>1274</v>
      </c>
      <c r="D464" s="267">
        <v>1707.67</v>
      </c>
      <c r="E464" s="8"/>
    </row>
    <row r="465" spans="1:5" ht="19.5" customHeight="1" x14ac:dyDescent="0.2">
      <c r="A465" s="239">
        <v>464</v>
      </c>
      <c r="B465" s="240" t="s">
        <v>1275</v>
      </c>
      <c r="C465" s="241" t="s">
        <v>1276</v>
      </c>
      <c r="D465" s="268">
        <v>2369.33</v>
      </c>
      <c r="E465" s="8"/>
    </row>
    <row r="466" spans="1:5" ht="19.5" customHeight="1" x14ac:dyDescent="0.2">
      <c r="A466" s="269">
        <v>465</v>
      </c>
      <c r="B466" s="270" t="s">
        <v>1277</v>
      </c>
      <c r="C466" s="271" t="s">
        <v>1278</v>
      </c>
      <c r="D466" s="272">
        <v>1040.33</v>
      </c>
      <c r="E466" s="8"/>
    </row>
    <row r="467" spans="1:5" ht="19.5" customHeight="1" x14ac:dyDescent="0.2">
      <c r="A467" s="61"/>
      <c r="B467" s="61"/>
      <c r="C467" s="61"/>
      <c r="D467" s="61"/>
      <c r="E467" s="8"/>
    </row>
    <row r="468" spans="1:5" ht="19.5" customHeight="1" x14ac:dyDescent="0.2"/>
    <row r="469" spans="1:5" ht="19.5" customHeight="1" x14ac:dyDescent="0.2"/>
    <row r="470" spans="1:5" ht="19.5" customHeight="1" x14ac:dyDescent="0.2"/>
    <row r="471" spans="1:5" ht="19.5" customHeight="1" x14ac:dyDescent="0.2"/>
    <row r="472" spans="1:5" ht="19.5" customHeight="1" x14ac:dyDescent="0.2"/>
    <row r="473" spans="1:5" ht="19.5" customHeight="1" x14ac:dyDescent="0.2"/>
    <row r="474" spans="1:5" ht="19.5" customHeight="1" x14ac:dyDescent="0.2"/>
    <row r="475" spans="1:5" ht="19.5" customHeight="1" x14ac:dyDescent="0.2"/>
    <row r="476" spans="1:5" ht="19.5" customHeight="1" x14ac:dyDescent="0.2"/>
    <row r="477" spans="1:5" ht="19.5" customHeight="1" x14ac:dyDescent="0.2"/>
    <row r="478" spans="1:5" ht="19.5" customHeight="1" x14ac:dyDescent="0.2"/>
    <row r="479" spans="1:5" ht="19.5" customHeight="1" x14ac:dyDescent="0.2"/>
    <row r="480" spans="1:5" ht="19.5" customHeight="1" x14ac:dyDescent="0.2"/>
    <row r="481" ht="19.5" customHeight="1" x14ac:dyDescent="0.2"/>
    <row r="482" ht="19.5" customHeight="1" x14ac:dyDescent="0.2"/>
    <row r="483" ht="19.5" customHeight="1" x14ac:dyDescent="0.2"/>
    <row r="484" ht="19.5" customHeight="1" x14ac:dyDescent="0.2"/>
    <row r="485" ht="19.5" customHeight="1" x14ac:dyDescent="0.2"/>
    <row r="486" ht="19.5" customHeight="1" x14ac:dyDescent="0.2"/>
    <row r="487" ht="19.5" customHeight="1" x14ac:dyDescent="0.2"/>
    <row r="488" ht="19.5" customHeight="1" x14ac:dyDescent="0.2"/>
    <row r="489" ht="19.5" customHeight="1" x14ac:dyDescent="0.2"/>
    <row r="490" ht="19.5" customHeight="1" x14ac:dyDescent="0.2"/>
    <row r="491" ht="19.5" customHeight="1" x14ac:dyDescent="0.2"/>
    <row r="492" ht="19.5" customHeight="1" x14ac:dyDescent="0.2"/>
    <row r="493" ht="19.5" customHeight="1" x14ac:dyDescent="0.2"/>
    <row r="494" ht="19.5" customHeight="1" x14ac:dyDescent="0.2"/>
    <row r="495" ht="19.5" customHeight="1" x14ac:dyDescent="0.2"/>
    <row r="496" ht="19.5" customHeight="1" x14ac:dyDescent="0.2"/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6"/>
  <sheetViews>
    <sheetView zoomScale="92" zoomScaleNormal="150" workbookViewId="0">
      <selection activeCell="C23" sqref="C23"/>
    </sheetView>
  </sheetViews>
  <sheetFormatPr baseColWidth="10" defaultColWidth="10.6640625" defaultRowHeight="15" customHeight="1" x14ac:dyDescent="0.2"/>
  <cols>
    <col min="2" max="2" width="12.5" customWidth="1"/>
    <col min="3" max="3" width="25.1640625" customWidth="1"/>
    <col min="4" max="4" width="24.6640625" customWidth="1"/>
    <col min="5" max="5" width="19.33203125" customWidth="1"/>
    <col min="6" max="6" width="11" customWidth="1"/>
  </cols>
  <sheetData>
    <row r="1" spans="1:8" s="87" customFormat="1" ht="19.5" customHeight="1" x14ac:dyDescent="0.2">
      <c r="A1" s="1226" t="s">
        <v>1541</v>
      </c>
      <c r="B1" s="1226"/>
      <c r="C1" s="1226"/>
      <c r="D1" s="61"/>
      <c r="E1" s="61"/>
      <c r="F1" s="61"/>
      <c r="G1" s="61"/>
      <c r="H1" s="61"/>
    </row>
    <row r="2" spans="1:8" s="87" customFormat="1" ht="19.5" customHeight="1" x14ac:dyDescent="0.2">
      <c r="A2" s="61"/>
      <c r="B2" s="61"/>
      <c r="C2" s="61"/>
      <c r="D2" s="61"/>
      <c r="E2" s="61"/>
      <c r="F2" s="61"/>
      <c r="G2" s="61"/>
      <c r="H2" s="61"/>
    </row>
    <row r="3" spans="1:8" s="87" customFormat="1" ht="19.5" customHeight="1" x14ac:dyDescent="0.2">
      <c r="A3" s="315" t="s">
        <v>1542</v>
      </c>
      <c r="B3" s="315"/>
      <c r="F3" s="61"/>
      <c r="H3" s="61"/>
    </row>
    <row r="4" spans="1:8" s="87" customFormat="1" ht="19.5" customHeight="1" x14ac:dyDescent="0.2">
      <c r="C4" s="312"/>
      <c r="D4" s="312"/>
      <c r="E4" s="312"/>
      <c r="F4" s="312"/>
      <c r="G4" s="312"/>
      <c r="H4" s="312"/>
    </row>
    <row r="5" spans="1:8" s="87" customFormat="1" ht="19.5" customHeight="1" x14ac:dyDescent="0.2">
      <c r="A5" s="1231" t="s">
        <v>2041</v>
      </c>
      <c r="B5" s="1231"/>
      <c r="E5" s="312"/>
      <c r="F5" s="312"/>
      <c r="G5" s="312"/>
      <c r="H5" s="312"/>
    </row>
    <row r="6" spans="1:8" s="87" customFormat="1" ht="19.5" customHeight="1" x14ac:dyDescent="0.2">
      <c r="A6" s="1231" t="s">
        <v>2042</v>
      </c>
      <c r="B6" s="1231"/>
      <c r="C6" s="1231"/>
      <c r="D6" s="1231"/>
      <c r="E6" s="312"/>
      <c r="F6" s="312"/>
      <c r="G6" s="312"/>
      <c r="H6" s="312"/>
    </row>
    <row r="7" spans="1:8" s="87" customFormat="1" ht="19.5" customHeight="1" x14ac:dyDescent="0.2">
      <c r="A7" s="315"/>
      <c r="B7" s="312"/>
      <c r="C7" s="312"/>
      <c r="D7" s="312"/>
      <c r="E7" s="312"/>
      <c r="F7" s="312"/>
      <c r="G7" s="312"/>
      <c r="H7" s="312"/>
    </row>
    <row r="8" spans="1:8" s="87" customFormat="1" ht="19.5" customHeight="1" x14ac:dyDescent="0.2">
      <c r="A8" s="916" t="s">
        <v>2043</v>
      </c>
      <c r="B8" s="917" t="s">
        <v>1547</v>
      </c>
      <c r="C8" s="918" t="s">
        <v>1549</v>
      </c>
      <c r="D8" s="918" t="s">
        <v>1550</v>
      </c>
      <c r="E8" s="918" t="s">
        <v>1551</v>
      </c>
      <c r="F8" s="919" t="s">
        <v>1552</v>
      </c>
      <c r="G8" s="312"/>
      <c r="H8" s="312"/>
    </row>
    <row r="9" spans="1:8" s="87" customFormat="1" ht="19.5" customHeight="1" x14ac:dyDescent="0.2">
      <c r="A9" s="920"/>
      <c r="B9" s="921" t="s">
        <v>1560</v>
      </c>
      <c r="C9" s="922" t="s">
        <v>1562</v>
      </c>
      <c r="D9" s="922" t="s">
        <v>1562</v>
      </c>
      <c r="E9" s="922" t="s">
        <v>1563</v>
      </c>
      <c r="F9" s="923" t="s">
        <v>1564</v>
      </c>
      <c r="G9" s="312"/>
      <c r="H9" s="312"/>
    </row>
    <row r="10" spans="1:8" s="87" customFormat="1" ht="19.5" customHeight="1" x14ac:dyDescent="0.2">
      <c r="A10" s="327">
        <v>1</v>
      </c>
      <c r="B10" s="617"/>
      <c r="C10" s="514"/>
      <c r="D10" s="514"/>
      <c r="E10" s="514"/>
      <c r="F10" s="618"/>
      <c r="G10" s="312"/>
      <c r="H10" s="312"/>
    </row>
    <row r="11" spans="1:8" s="87" customFormat="1" ht="19.5" customHeight="1" x14ac:dyDescent="0.2">
      <c r="A11" s="327"/>
      <c r="B11" s="617" t="s">
        <v>2044</v>
      </c>
      <c r="C11" s="640">
        <v>2.93</v>
      </c>
      <c r="D11" s="640">
        <v>1.17</v>
      </c>
      <c r="E11" s="640" t="s">
        <v>2045</v>
      </c>
      <c r="F11" s="658">
        <v>422</v>
      </c>
      <c r="G11" s="315"/>
      <c r="H11" s="622"/>
    </row>
    <row r="12" spans="1:8" s="87" customFormat="1" ht="19.5" customHeight="1" x14ac:dyDescent="0.2">
      <c r="A12" s="327"/>
      <c r="B12" s="617" t="s">
        <v>2046</v>
      </c>
      <c r="C12" s="640">
        <v>3.11</v>
      </c>
      <c r="D12" s="640">
        <v>1.01</v>
      </c>
      <c r="E12" s="640" t="s">
        <v>2047</v>
      </c>
      <c r="F12" s="658">
        <v>518</v>
      </c>
      <c r="G12" s="312"/>
      <c r="H12" s="622"/>
    </row>
    <row r="13" spans="1:8" s="87" customFormat="1" ht="19.5" customHeight="1" x14ac:dyDescent="0.2">
      <c r="A13" s="327"/>
      <c r="B13" s="617"/>
      <c r="C13" s="640"/>
      <c r="D13" s="640"/>
      <c r="E13" s="640"/>
      <c r="F13" s="658"/>
      <c r="G13" s="312"/>
      <c r="H13" s="312"/>
    </row>
    <row r="14" spans="1:8" s="87" customFormat="1" ht="19.5" customHeight="1" x14ac:dyDescent="0.2">
      <c r="A14" s="424">
        <v>2</v>
      </c>
      <c r="B14" s="642"/>
      <c r="C14" s="924"/>
      <c r="D14" s="924"/>
      <c r="E14" s="924"/>
      <c r="F14" s="925"/>
      <c r="G14" s="312"/>
      <c r="H14" s="312"/>
    </row>
    <row r="15" spans="1:8" s="87" customFormat="1" ht="19.5" customHeight="1" x14ac:dyDescent="0.2">
      <c r="A15" s="327"/>
      <c r="B15" s="617" t="s">
        <v>2044</v>
      </c>
      <c r="C15" s="640">
        <v>3.11</v>
      </c>
      <c r="D15" s="640">
        <v>1.17</v>
      </c>
      <c r="E15" s="640" t="s">
        <v>2048</v>
      </c>
      <c r="F15" s="658">
        <v>458</v>
      </c>
      <c r="G15" s="312"/>
      <c r="H15" s="312"/>
    </row>
    <row r="16" spans="1:8" s="87" customFormat="1" ht="19.5" customHeight="1" x14ac:dyDescent="0.2">
      <c r="A16" s="327"/>
      <c r="B16" s="617" t="s">
        <v>2046</v>
      </c>
      <c r="C16" s="640">
        <v>3.09</v>
      </c>
      <c r="D16" s="640">
        <v>0.99</v>
      </c>
      <c r="E16" s="640" t="s">
        <v>2049</v>
      </c>
      <c r="F16" s="658">
        <v>484</v>
      </c>
      <c r="G16" s="312"/>
      <c r="H16" s="312"/>
    </row>
    <row r="17" spans="1:8" s="87" customFormat="1" ht="19.5" customHeight="1" x14ac:dyDescent="0.2">
      <c r="A17" s="492"/>
      <c r="B17" s="650"/>
      <c r="C17" s="638"/>
      <c r="D17" s="638"/>
      <c r="E17" s="638"/>
      <c r="F17" s="926"/>
      <c r="G17" s="312"/>
      <c r="H17" s="312"/>
    </row>
    <row r="18" spans="1:8" s="87" customFormat="1" ht="19.5" customHeight="1" x14ac:dyDescent="0.2">
      <c r="A18" s="462">
        <v>3</v>
      </c>
      <c r="B18" s="649"/>
      <c r="C18" s="640"/>
      <c r="D18" s="640"/>
      <c r="E18" s="640"/>
      <c r="F18" s="658"/>
      <c r="G18" s="61"/>
      <c r="H18" s="312"/>
    </row>
    <row r="19" spans="1:8" s="87" customFormat="1" ht="19.5" customHeight="1" x14ac:dyDescent="0.2">
      <c r="A19" s="462"/>
      <c r="B19" s="617" t="s">
        <v>2044</v>
      </c>
      <c r="C19" s="640">
        <v>2.72</v>
      </c>
      <c r="D19" s="640">
        <v>1.1299999999999999</v>
      </c>
      <c r="E19" s="640" t="s">
        <v>2050</v>
      </c>
      <c r="F19" s="658">
        <v>435</v>
      </c>
      <c r="G19" s="61"/>
      <c r="H19" s="312"/>
    </row>
    <row r="20" spans="1:8" s="87" customFormat="1" ht="19.5" customHeight="1" x14ac:dyDescent="0.2">
      <c r="A20" s="508"/>
      <c r="B20" s="630" t="s">
        <v>2046</v>
      </c>
      <c r="C20" s="747">
        <v>2.8</v>
      </c>
      <c r="D20" s="747">
        <v>1.19</v>
      </c>
      <c r="E20" s="747" t="s">
        <v>2051</v>
      </c>
      <c r="F20" s="927">
        <v>502</v>
      </c>
      <c r="G20" s="61"/>
      <c r="H20" s="61"/>
    </row>
    <row r="21" spans="1:8" s="87" customFormat="1" ht="19.5" customHeight="1" x14ac:dyDescent="0.2">
      <c r="A21" s="61"/>
      <c r="B21" s="61"/>
      <c r="C21" s="61"/>
      <c r="D21" s="61"/>
      <c r="E21" s="61"/>
      <c r="F21" s="61"/>
      <c r="G21" s="61"/>
      <c r="H21" s="61"/>
    </row>
    <row r="22" spans="1:8" s="87" customFormat="1" ht="19.5" customHeight="1" x14ac:dyDescent="0.2">
      <c r="G22" s="61"/>
      <c r="H22" s="312"/>
    </row>
    <row r="23" spans="1:8" s="87" customFormat="1" ht="19.5" customHeight="1" x14ac:dyDescent="0.2">
      <c r="G23" s="61"/>
      <c r="H23" s="61"/>
    </row>
    <row r="24" spans="1:8" s="87" customFormat="1" ht="19.5" customHeight="1" x14ac:dyDescent="0.2">
      <c r="G24" s="61"/>
      <c r="H24" s="61"/>
    </row>
    <row r="25" spans="1:8" s="87" customFormat="1" ht="19.5" customHeight="1" x14ac:dyDescent="0.2">
      <c r="A25" s="61"/>
      <c r="B25" s="61"/>
      <c r="C25" s="61"/>
      <c r="D25" s="61"/>
      <c r="E25" s="61"/>
      <c r="F25" s="61"/>
      <c r="G25" s="61"/>
      <c r="H25" s="61"/>
    </row>
    <row r="26" spans="1:8" x14ac:dyDescent="0.2">
      <c r="A26" s="8"/>
      <c r="B26" s="8"/>
      <c r="C26" s="8"/>
      <c r="D26" s="8"/>
      <c r="E26" s="8"/>
      <c r="F26" s="8"/>
      <c r="G26" s="8"/>
      <c r="H26" s="8"/>
    </row>
  </sheetData>
  <mergeCells count="3">
    <mergeCell ref="A1:C1"/>
    <mergeCell ref="A5:B5"/>
    <mergeCell ref="A6:D6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T32"/>
  <sheetViews>
    <sheetView zoomScale="75" zoomScaleNormal="150" workbookViewId="0">
      <selection activeCell="K42" sqref="K42"/>
    </sheetView>
  </sheetViews>
  <sheetFormatPr baseColWidth="10" defaultColWidth="10.6640625" defaultRowHeight="15" customHeight="1" x14ac:dyDescent="0.2"/>
  <sheetData>
    <row r="1" spans="1:20" ht="19.5" customHeight="1" x14ac:dyDescent="0.2">
      <c r="A1" s="1254" t="s">
        <v>2052</v>
      </c>
      <c r="B1" s="1254"/>
      <c r="C1" s="1254"/>
      <c r="D1" s="1254"/>
      <c r="E1" s="1254"/>
      <c r="F1" s="1254"/>
      <c r="G1" s="1254"/>
      <c r="H1" s="1254"/>
      <c r="I1" s="893"/>
      <c r="J1" s="87"/>
      <c r="K1" s="87"/>
      <c r="L1" s="1236" t="s">
        <v>2053</v>
      </c>
      <c r="M1" s="1236"/>
      <c r="N1" s="1236"/>
      <c r="O1" s="1236"/>
      <c r="P1" s="1236"/>
      <c r="Q1" s="1236"/>
      <c r="R1" s="1236"/>
      <c r="S1" s="1236"/>
      <c r="T1" s="87"/>
    </row>
    <row r="32" spans="1:20" ht="19.5" customHeight="1" x14ac:dyDescent="0.2">
      <c r="A32" s="1236" t="s">
        <v>2054</v>
      </c>
      <c r="B32" s="1236"/>
      <c r="C32" s="1236"/>
      <c r="D32" s="1236"/>
      <c r="E32" s="1236"/>
      <c r="F32" s="1236"/>
      <c r="G32" s="1236"/>
      <c r="H32" s="1236"/>
      <c r="I32" s="1236"/>
      <c r="J32" s="87"/>
      <c r="K32" s="87"/>
      <c r="L32" s="1236" t="s">
        <v>2055</v>
      </c>
      <c r="M32" s="1236"/>
      <c r="N32" s="1236"/>
      <c r="O32" s="1236"/>
      <c r="P32" s="1236"/>
      <c r="Q32" s="1236"/>
      <c r="R32" s="1236"/>
      <c r="S32" s="315"/>
      <c r="T32" s="316"/>
    </row>
  </sheetData>
  <mergeCells count="4">
    <mergeCell ref="A1:H1"/>
    <mergeCell ref="L1:S1"/>
    <mergeCell ref="A32:I32"/>
    <mergeCell ref="L32:R32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3C49F-3723-9B4D-83B3-7FF0645E7A47}">
  <dimension ref="B1:F108"/>
  <sheetViews>
    <sheetView workbookViewId="0">
      <selection activeCell="G30" sqref="G30"/>
    </sheetView>
  </sheetViews>
  <sheetFormatPr baseColWidth="10" defaultRowHeight="15" x14ac:dyDescent="0.2"/>
  <cols>
    <col min="2" max="2" width="26" customWidth="1"/>
    <col min="3" max="3" width="16.83203125" customWidth="1"/>
    <col min="4" max="4" width="17.83203125" customWidth="1"/>
    <col min="5" max="6" width="10.6640625"/>
  </cols>
  <sheetData>
    <row r="1" spans="2:6" x14ac:dyDescent="0.2">
      <c r="B1" s="87"/>
      <c r="C1" s="315"/>
      <c r="D1" s="312"/>
      <c r="E1" s="312"/>
      <c r="F1" s="312"/>
    </row>
    <row r="2" spans="2:6" x14ac:dyDescent="0.2">
      <c r="B2" s="315"/>
      <c r="C2" s="315"/>
      <c r="D2" s="312"/>
      <c r="E2" s="312"/>
      <c r="F2" s="312"/>
    </row>
    <row r="3" spans="2:6" ht="20" x14ac:dyDescent="0.2">
      <c r="B3" s="1226" t="s">
        <v>1543</v>
      </c>
      <c r="C3" s="1226"/>
      <c r="D3" s="1226"/>
      <c r="E3" s="1226"/>
      <c r="F3" s="312"/>
    </row>
    <row r="4" spans="2:6" ht="16" x14ac:dyDescent="0.2">
      <c r="B4" s="1230" t="s">
        <v>1544</v>
      </c>
      <c r="C4" s="1230"/>
      <c r="D4" s="1230"/>
      <c r="E4" s="1230"/>
      <c r="F4" s="1230"/>
    </row>
    <row r="5" spans="2:6" ht="16" thickBot="1" x14ac:dyDescent="0.25">
      <c r="B5" s="87"/>
      <c r="C5" s="312"/>
      <c r="D5" s="312"/>
      <c r="E5" s="312"/>
      <c r="F5" s="312"/>
    </row>
    <row r="6" spans="2:6" ht="17" thickTop="1" thickBot="1" x14ac:dyDescent="0.25">
      <c r="B6" s="334" t="s">
        <v>1546</v>
      </c>
      <c r="C6" s="13" t="s">
        <v>1553</v>
      </c>
      <c r="D6" s="614" t="s">
        <v>1554</v>
      </c>
      <c r="E6" s="14" t="s">
        <v>1555</v>
      </c>
      <c r="F6" s="312"/>
    </row>
    <row r="7" spans="2:6" ht="16" thickTop="1" x14ac:dyDescent="0.2">
      <c r="B7" s="318"/>
      <c r="C7" s="617"/>
      <c r="D7" s="514"/>
      <c r="E7" s="618"/>
      <c r="F7" s="312"/>
    </row>
    <row r="8" spans="2:6" ht="16" thickBot="1" x14ac:dyDescent="0.25">
      <c r="B8" s="327"/>
      <c r="C8" s="619"/>
      <c r="D8" s="620"/>
      <c r="E8" s="621"/>
      <c r="F8" s="622"/>
    </row>
    <row r="9" spans="2:6" ht="17" thickTop="1" thickBot="1" x14ac:dyDescent="0.25">
      <c r="B9" s="334" t="s">
        <v>1566</v>
      </c>
      <c r="C9" s="617"/>
      <c r="D9" s="514"/>
      <c r="E9" s="618"/>
      <c r="F9" s="312"/>
    </row>
    <row r="10" spans="2:6" ht="16" thickTop="1" x14ac:dyDescent="0.2">
      <c r="B10" s="327"/>
      <c r="C10" s="617"/>
      <c r="D10" s="514"/>
      <c r="E10" s="618"/>
      <c r="F10" s="312"/>
    </row>
    <row r="11" spans="2:6" x14ac:dyDescent="0.2">
      <c r="B11" s="626">
        <v>1</v>
      </c>
      <c r="C11" s="627">
        <v>6.59</v>
      </c>
      <c r="D11" s="517">
        <v>-7.22</v>
      </c>
      <c r="E11" s="628">
        <v>-11.11</v>
      </c>
      <c r="F11" s="312"/>
    </row>
    <row r="12" spans="2:6" x14ac:dyDescent="0.2">
      <c r="B12" s="626">
        <v>2</v>
      </c>
      <c r="C12" s="627">
        <v>22.65</v>
      </c>
      <c r="D12" s="517">
        <v>-5.72</v>
      </c>
      <c r="E12" s="628">
        <v>-12.36</v>
      </c>
      <c r="F12" s="312"/>
    </row>
    <row r="13" spans="2:6" x14ac:dyDescent="0.2">
      <c r="B13" s="626">
        <v>3</v>
      </c>
      <c r="C13" s="627">
        <v>7.7</v>
      </c>
      <c r="D13" s="517">
        <v>-2.14</v>
      </c>
      <c r="E13" s="628">
        <v>-7.8</v>
      </c>
      <c r="F13" s="312"/>
    </row>
    <row r="14" spans="2:6" x14ac:dyDescent="0.2">
      <c r="B14" s="626">
        <v>4</v>
      </c>
      <c r="C14" s="627">
        <v>12.67</v>
      </c>
      <c r="D14" s="517">
        <v>-9.56</v>
      </c>
      <c r="E14" s="628">
        <v>-13.89</v>
      </c>
      <c r="F14" s="312"/>
    </row>
    <row r="15" spans="2:6" ht="16" thickBot="1" x14ac:dyDescent="0.25">
      <c r="B15" s="629"/>
      <c r="C15" s="630"/>
      <c r="D15" s="556"/>
      <c r="E15" s="631"/>
      <c r="F15" s="312"/>
    </row>
    <row r="16" spans="2:6" ht="16" thickTop="1" x14ac:dyDescent="0.2">
      <c r="B16" s="625"/>
      <c r="C16" s="617"/>
      <c r="D16" s="514"/>
      <c r="E16" s="618"/>
      <c r="F16" s="312"/>
    </row>
    <row r="17" spans="2:6" ht="16" thickBot="1" x14ac:dyDescent="0.25">
      <c r="B17" s="625"/>
      <c r="C17" s="617"/>
      <c r="D17" s="514"/>
      <c r="E17" s="618"/>
      <c r="F17" s="312"/>
    </row>
    <row r="18" spans="2:6" ht="17" thickTop="1" thickBot="1" x14ac:dyDescent="0.25">
      <c r="B18" s="334" t="s">
        <v>1515</v>
      </c>
      <c r="C18" s="617"/>
      <c r="D18" s="514"/>
      <c r="E18" s="618"/>
      <c r="F18" s="312"/>
    </row>
    <row r="19" spans="2:6" ht="16" thickTop="1" x14ac:dyDescent="0.2">
      <c r="B19" s="625"/>
      <c r="C19" s="617"/>
      <c r="D19" s="514"/>
      <c r="E19" s="618"/>
      <c r="F19" s="312"/>
    </row>
    <row r="20" spans="2:6" x14ac:dyDescent="0.2">
      <c r="B20" s="626">
        <v>1</v>
      </c>
      <c r="C20" s="627">
        <v>37.770000000000003</v>
      </c>
      <c r="D20" s="517">
        <v>-7.45</v>
      </c>
      <c r="E20" s="628">
        <v>-25.18</v>
      </c>
      <c r="F20" s="312"/>
    </row>
    <row r="21" spans="2:6" x14ac:dyDescent="0.2">
      <c r="B21" s="626">
        <v>2</v>
      </c>
      <c r="C21" s="627">
        <v>31.66</v>
      </c>
      <c r="D21" s="517">
        <v>-10.9</v>
      </c>
      <c r="E21" s="628">
        <v>-18</v>
      </c>
      <c r="F21" s="312"/>
    </row>
    <row r="22" spans="2:6" x14ac:dyDescent="0.2">
      <c r="B22" s="626">
        <v>3</v>
      </c>
      <c r="C22" s="627">
        <v>31.08</v>
      </c>
      <c r="D22" s="517">
        <v>-13.42</v>
      </c>
      <c r="E22" s="628">
        <v>-24.59</v>
      </c>
      <c r="F22" s="312"/>
    </row>
    <row r="23" spans="2:6" x14ac:dyDescent="0.2">
      <c r="B23" s="626">
        <v>4</v>
      </c>
      <c r="C23" s="627">
        <v>30.24</v>
      </c>
      <c r="D23" s="517">
        <v>-10.46</v>
      </c>
      <c r="E23" s="628">
        <v>-23.7</v>
      </c>
      <c r="F23" s="312"/>
    </row>
    <row r="24" spans="2:6" x14ac:dyDescent="0.2">
      <c r="B24" s="626">
        <v>5</v>
      </c>
      <c r="C24" s="627">
        <v>43.07</v>
      </c>
      <c r="D24" s="517">
        <v>-8.8699999999999992</v>
      </c>
      <c r="E24" s="628">
        <v>-24.98</v>
      </c>
      <c r="F24" s="312"/>
    </row>
    <row r="25" spans="2:6" x14ac:dyDescent="0.2">
      <c r="B25" s="626">
        <v>6</v>
      </c>
      <c r="C25" s="627">
        <v>45.03</v>
      </c>
      <c r="D25" s="517">
        <v>-9.74</v>
      </c>
      <c r="E25" s="628">
        <v>-18.66</v>
      </c>
      <c r="F25" s="312"/>
    </row>
    <row r="26" spans="2:6" ht="16" thickBot="1" x14ac:dyDescent="0.25">
      <c r="B26" s="644">
        <v>7</v>
      </c>
      <c r="C26" s="645">
        <v>29.86</v>
      </c>
      <c r="D26" s="556"/>
      <c r="E26" s="631"/>
      <c r="F26" s="312"/>
    </row>
    <row r="27" spans="2:6" ht="16" thickTop="1" x14ac:dyDescent="0.2">
      <c r="B27" s="312"/>
      <c r="C27" s="312"/>
      <c r="D27" s="312"/>
      <c r="E27" s="312"/>
      <c r="F27" s="312"/>
    </row>
    <row r="28" spans="2:6" ht="16" thickBot="1" x14ac:dyDescent="0.25">
      <c r="B28" s="312"/>
      <c r="C28" s="312"/>
      <c r="D28" s="312"/>
      <c r="E28" s="312"/>
      <c r="F28" s="312"/>
    </row>
    <row r="29" spans="2:6" ht="16" thickBot="1" x14ac:dyDescent="0.25">
      <c r="B29" s="1195" t="s">
        <v>2285</v>
      </c>
      <c r="C29" s="1196"/>
      <c r="D29" s="1031" t="s">
        <v>2108</v>
      </c>
      <c r="E29" s="312"/>
      <c r="F29" s="312"/>
    </row>
    <row r="30" spans="2:6" ht="16" thickBot="1" x14ac:dyDescent="0.25">
      <c r="B30" s="1032" t="s">
        <v>2281</v>
      </c>
      <c r="C30" s="1033" t="s">
        <v>2282</v>
      </c>
      <c r="D30" s="1031" t="s">
        <v>2199</v>
      </c>
      <c r="E30" s="312"/>
      <c r="F30" s="312"/>
    </row>
    <row r="31" spans="2:6" x14ac:dyDescent="0.2">
      <c r="B31" s="1004" t="s">
        <v>2283</v>
      </c>
      <c r="C31" s="1013" t="s">
        <v>2149</v>
      </c>
      <c r="D31" s="1031" t="s">
        <v>2284</v>
      </c>
      <c r="E31" s="61"/>
      <c r="F31" s="61"/>
    </row>
    <row r="32" spans="2:6" x14ac:dyDescent="0.2">
      <c r="B32" s="1004"/>
      <c r="C32" s="1038"/>
      <c r="D32" s="890"/>
      <c r="E32" s="61"/>
      <c r="F32" s="61"/>
    </row>
    <row r="33" spans="2:6" x14ac:dyDescent="0.2">
      <c r="B33" s="1004"/>
      <c r="C33" s="1038"/>
      <c r="D33" s="890"/>
      <c r="E33" s="61"/>
      <c r="F33" s="61"/>
    </row>
    <row r="34" spans="2:6" x14ac:dyDescent="0.2">
      <c r="B34" s="1004"/>
      <c r="C34" s="1038"/>
      <c r="D34" s="890"/>
      <c r="E34" s="61"/>
      <c r="F34" s="61"/>
    </row>
    <row r="35" spans="2:6" ht="16" thickBot="1" x14ac:dyDescent="0.25">
      <c r="B35" s="1006"/>
      <c r="C35" s="1039"/>
      <c r="D35" s="891"/>
      <c r="E35" s="61"/>
      <c r="F35" s="61"/>
    </row>
    <row r="36" spans="2:6" x14ac:dyDescent="0.2">
      <c r="B36" s="61"/>
      <c r="C36" s="61"/>
      <c r="D36" s="61"/>
      <c r="E36" s="61"/>
      <c r="F36" s="61"/>
    </row>
    <row r="37" spans="2:6" x14ac:dyDescent="0.2">
      <c r="B37" s="61"/>
      <c r="C37" s="61"/>
      <c r="D37" s="61"/>
      <c r="E37" s="61"/>
      <c r="F37" s="61"/>
    </row>
    <row r="38" spans="2:6" x14ac:dyDescent="0.2">
      <c r="B38" s="61"/>
      <c r="C38" s="61"/>
      <c r="D38" s="61"/>
      <c r="E38" s="61"/>
      <c r="F38" s="61"/>
    </row>
    <row r="39" spans="2:6" x14ac:dyDescent="0.2">
      <c r="B39" s="61"/>
      <c r="C39" s="61"/>
      <c r="D39" s="61"/>
      <c r="E39" s="61"/>
      <c r="F39" s="61"/>
    </row>
    <row r="40" spans="2:6" x14ac:dyDescent="0.2">
      <c r="B40" s="61"/>
      <c r="C40" s="61"/>
      <c r="D40" s="61"/>
      <c r="E40" s="61"/>
      <c r="F40" s="61"/>
    </row>
    <row r="41" spans="2:6" x14ac:dyDescent="0.2">
      <c r="B41" s="61"/>
      <c r="C41" s="61"/>
      <c r="D41" s="61"/>
      <c r="E41" s="61"/>
      <c r="F41" s="61"/>
    </row>
    <row r="42" spans="2:6" x14ac:dyDescent="0.2">
      <c r="B42" s="61"/>
      <c r="C42" s="61"/>
      <c r="D42" s="61"/>
      <c r="E42" s="61"/>
      <c r="F42" s="61"/>
    </row>
    <row r="43" spans="2:6" x14ac:dyDescent="0.2">
      <c r="B43" s="61"/>
      <c r="C43" s="61"/>
      <c r="D43" s="61"/>
      <c r="E43" s="61"/>
      <c r="F43" s="61"/>
    </row>
    <row r="44" spans="2:6" x14ac:dyDescent="0.2">
      <c r="B44" s="61"/>
      <c r="C44" s="61"/>
      <c r="D44" s="61"/>
      <c r="E44" s="61"/>
      <c r="F44" s="61"/>
    </row>
    <row r="45" spans="2:6" x14ac:dyDescent="0.2">
      <c r="B45" s="61"/>
      <c r="C45" s="61"/>
      <c r="D45" s="61"/>
      <c r="E45" s="61"/>
      <c r="F45" s="61"/>
    </row>
    <row r="46" spans="2:6" x14ac:dyDescent="0.2">
      <c r="B46" s="61"/>
      <c r="C46" s="61"/>
      <c r="D46" s="61"/>
      <c r="E46" s="61"/>
      <c r="F46" s="61"/>
    </row>
    <row r="47" spans="2:6" x14ac:dyDescent="0.2">
      <c r="B47" s="61"/>
      <c r="C47" s="61"/>
      <c r="D47" s="61"/>
      <c r="E47" s="61"/>
      <c r="F47" s="61"/>
    </row>
    <row r="48" spans="2:6" x14ac:dyDescent="0.2">
      <c r="B48" s="61"/>
      <c r="C48" s="61"/>
      <c r="D48" s="61"/>
      <c r="E48" s="61"/>
      <c r="F48" s="61"/>
    </row>
    <row r="49" spans="2:6" x14ac:dyDescent="0.2">
      <c r="B49" s="61"/>
      <c r="C49" s="61"/>
      <c r="D49" s="61"/>
      <c r="E49" s="61"/>
      <c r="F49" s="61"/>
    </row>
    <row r="50" spans="2:6" x14ac:dyDescent="0.2">
      <c r="B50" s="61"/>
      <c r="C50" s="61"/>
      <c r="D50" s="61"/>
      <c r="E50" s="61"/>
      <c r="F50" s="61"/>
    </row>
    <row r="51" spans="2:6" x14ac:dyDescent="0.2">
      <c r="B51" s="61"/>
      <c r="C51" s="61"/>
      <c r="D51" s="61"/>
      <c r="E51" s="61"/>
      <c r="F51" s="61"/>
    </row>
    <row r="52" spans="2:6" x14ac:dyDescent="0.2">
      <c r="B52" s="61"/>
      <c r="C52" s="61"/>
      <c r="D52" s="61"/>
      <c r="E52" s="61"/>
      <c r="F52" s="61"/>
    </row>
    <row r="53" spans="2:6" x14ac:dyDescent="0.2">
      <c r="B53" s="61"/>
      <c r="C53" s="61"/>
      <c r="D53" s="61"/>
      <c r="E53" s="61"/>
      <c r="F53" s="61"/>
    </row>
    <row r="54" spans="2:6" x14ac:dyDescent="0.2">
      <c r="B54" s="61"/>
      <c r="C54" s="61"/>
      <c r="D54" s="61"/>
      <c r="E54" s="61"/>
      <c r="F54" s="61"/>
    </row>
    <row r="55" spans="2:6" x14ac:dyDescent="0.2">
      <c r="B55" s="61"/>
      <c r="C55" s="61"/>
      <c r="D55" s="61"/>
      <c r="E55" s="61"/>
      <c r="F55" s="61"/>
    </row>
    <row r="56" spans="2:6" x14ac:dyDescent="0.2">
      <c r="B56" s="61"/>
      <c r="C56" s="61"/>
      <c r="D56" s="61"/>
      <c r="E56" s="61"/>
      <c r="F56" s="61"/>
    </row>
    <row r="57" spans="2:6" x14ac:dyDescent="0.2">
      <c r="B57" s="61"/>
      <c r="C57" s="61"/>
      <c r="D57" s="61"/>
      <c r="E57" s="61"/>
      <c r="F57" s="61"/>
    </row>
    <row r="58" spans="2:6" x14ac:dyDescent="0.2">
      <c r="B58" s="61"/>
      <c r="C58" s="61"/>
      <c r="D58" s="61"/>
      <c r="E58" s="61"/>
      <c r="F58" s="61"/>
    </row>
    <row r="59" spans="2:6" x14ac:dyDescent="0.2">
      <c r="B59" s="61"/>
      <c r="C59" s="61"/>
      <c r="D59" s="61"/>
      <c r="E59" s="61"/>
      <c r="F59" s="61"/>
    </row>
    <row r="60" spans="2:6" x14ac:dyDescent="0.2">
      <c r="B60" s="61"/>
      <c r="C60" s="61"/>
      <c r="D60" s="61"/>
      <c r="E60" s="61"/>
      <c r="F60" s="61"/>
    </row>
    <row r="61" spans="2:6" x14ac:dyDescent="0.2">
      <c r="B61" s="61"/>
      <c r="C61" s="61"/>
      <c r="D61" s="61"/>
      <c r="E61" s="61"/>
      <c r="F61" s="61"/>
    </row>
    <row r="62" spans="2:6" x14ac:dyDescent="0.2">
      <c r="B62" s="61"/>
      <c r="C62" s="61"/>
      <c r="D62" s="61"/>
      <c r="E62" s="61"/>
      <c r="F62" s="61"/>
    </row>
    <row r="63" spans="2:6" x14ac:dyDescent="0.2">
      <c r="B63" s="61"/>
      <c r="C63" s="61"/>
      <c r="D63" s="61"/>
      <c r="E63" s="61"/>
      <c r="F63" s="61"/>
    </row>
    <row r="64" spans="2:6" x14ac:dyDescent="0.2">
      <c r="B64" s="61"/>
      <c r="C64" s="61"/>
      <c r="D64" s="61"/>
      <c r="E64" s="61"/>
      <c r="F64" s="61"/>
    </row>
    <row r="65" spans="2:6" x14ac:dyDescent="0.2">
      <c r="B65" s="61"/>
      <c r="C65" s="61"/>
      <c r="D65" s="61"/>
      <c r="E65" s="61"/>
      <c r="F65" s="61"/>
    </row>
    <row r="66" spans="2:6" x14ac:dyDescent="0.2">
      <c r="B66" s="61"/>
      <c r="C66" s="61"/>
      <c r="D66" s="61"/>
      <c r="E66" s="61"/>
      <c r="F66" s="61"/>
    </row>
    <row r="67" spans="2:6" x14ac:dyDescent="0.2">
      <c r="B67" s="61"/>
      <c r="C67" s="61"/>
      <c r="D67" s="61"/>
      <c r="E67" s="61"/>
      <c r="F67" s="61"/>
    </row>
    <row r="68" spans="2:6" x14ac:dyDescent="0.2">
      <c r="B68" s="61"/>
      <c r="C68" s="61"/>
      <c r="D68" s="61"/>
      <c r="E68" s="61"/>
      <c r="F68" s="61"/>
    </row>
    <row r="69" spans="2:6" x14ac:dyDescent="0.2">
      <c r="B69" s="61"/>
      <c r="C69" s="61"/>
      <c r="D69" s="61"/>
      <c r="E69" s="61"/>
      <c r="F69" s="61"/>
    </row>
    <row r="70" spans="2:6" x14ac:dyDescent="0.2">
      <c r="B70" s="61"/>
      <c r="C70" s="61"/>
      <c r="D70" s="61"/>
      <c r="E70" s="61"/>
      <c r="F70" s="61"/>
    </row>
    <row r="71" spans="2:6" x14ac:dyDescent="0.2">
      <c r="B71" s="61"/>
      <c r="C71" s="61"/>
      <c r="D71" s="61"/>
      <c r="E71" s="61"/>
      <c r="F71" s="61"/>
    </row>
    <row r="72" spans="2:6" x14ac:dyDescent="0.2">
      <c r="B72" s="61"/>
      <c r="C72" s="61"/>
      <c r="D72" s="61"/>
      <c r="E72" s="61"/>
      <c r="F72" s="61"/>
    </row>
    <row r="73" spans="2:6" x14ac:dyDescent="0.2">
      <c r="B73" s="61"/>
      <c r="C73" s="61"/>
      <c r="D73" s="61"/>
      <c r="E73" s="61"/>
      <c r="F73" s="61"/>
    </row>
    <row r="74" spans="2:6" x14ac:dyDescent="0.2">
      <c r="B74" s="61"/>
      <c r="C74" s="61"/>
      <c r="D74" s="61"/>
      <c r="E74" s="61"/>
      <c r="F74" s="61"/>
    </row>
    <row r="75" spans="2:6" x14ac:dyDescent="0.2">
      <c r="B75" s="61"/>
      <c r="C75" s="61"/>
      <c r="D75" s="61"/>
      <c r="E75" s="61"/>
      <c r="F75" s="61"/>
    </row>
    <row r="76" spans="2:6" x14ac:dyDescent="0.2">
      <c r="B76" s="61"/>
      <c r="C76" s="61"/>
      <c r="D76" s="61"/>
      <c r="E76" s="61"/>
      <c r="F76" s="61"/>
    </row>
    <row r="77" spans="2:6" x14ac:dyDescent="0.2">
      <c r="B77" s="61"/>
      <c r="C77" s="61"/>
      <c r="D77" s="61"/>
      <c r="E77" s="61"/>
      <c r="F77" s="61"/>
    </row>
    <row r="78" spans="2:6" x14ac:dyDescent="0.2">
      <c r="B78" s="61"/>
      <c r="C78" s="61"/>
      <c r="D78" s="61"/>
      <c r="E78" s="61"/>
      <c r="F78" s="61"/>
    </row>
    <row r="79" spans="2:6" x14ac:dyDescent="0.2">
      <c r="B79" s="61"/>
      <c r="C79" s="61"/>
      <c r="D79" s="61"/>
      <c r="E79" s="61"/>
      <c r="F79" s="61"/>
    </row>
    <row r="80" spans="2:6" x14ac:dyDescent="0.2">
      <c r="B80" s="61"/>
      <c r="C80" s="61"/>
      <c r="D80" s="61"/>
      <c r="E80" s="61"/>
      <c r="F80" s="61"/>
    </row>
    <row r="81" spans="2:6" x14ac:dyDescent="0.2">
      <c r="B81" s="61"/>
      <c r="C81" s="61"/>
      <c r="D81" s="61"/>
      <c r="E81" s="61"/>
      <c r="F81" s="61"/>
    </row>
    <row r="82" spans="2:6" x14ac:dyDescent="0.2">
      <c r="B82" s="61"/>
      <c r="C82" s="61"/>
      <c r="D82" s="61"/>
      <c r="E82" s="61"/>
      <c r="F82" s="61"/>
    </row>
    <row r="83" spans="2:6" x14ac:dyDescent="0.2">
      <c r="B83" s="61"/>
      <c r="C83" s="61"/>
      <c r="D83" s="61"/>
      <c r="E83" s="61"/>
      <c r="F83" s="61"/>
    </row>
    <row r="84" spans="2:6" x14ac:dyDescent="0.2">
      <c r="B84" s="61"/>
      <c r="C84" s="61"/>
      <c r="D84" s="61"/>
      <c r="E84" s="61"/>
      <c r="F84" s="61"/>
    </row>
    <row r="85" spans="2:6" x14ac:dyDescent="0.2">
      <c r="B85" s="61"/>
      <c r="C85" s="61"/>
      <c r="D85" s="61"/>
      <c r="E85" s="61"/>
      <c r="F85" s="61"/>
    </row>
    <row r="86" spans="2:6" x14ac:dyDescent="0.2">
      <c r="B86" s="61"/>
      <c r="C86" s="61"/>
      <c r="D86" s="61"/>
      <c r="E86" s="61"/>
      <c r="F86" s="61"/>
    </row>
    <row r="87" spans="2:6" x14ac:dyDescent="0.2">
      <c r="B87" s="61"/>
      <c r="C87" s="61"/>
      <c r="D87" s="61"/>
      <c r="E87" s="61"/>
      <c r="F87" s="61"/>
    </row>
    <row r="88" spans="2:6" x14ac:dyDescent="0.2">
      <c r="B88" s="61"/>
      <c r="C88" s="61"/>
      <c r="D88" s="61"/>
      <c r="E88" s="61"/>
      <c r="F88" s="61"/>
    </row>
    <row r="89" spans="2:6" x14ac:dyDescent="0.2">
      <c r="B89" s="61"/>
      <c r="C89" s="61"/>
      <c r="D89" s="61"/>
      <c r="E89" s="61"/>
      <c r="F89" s="61"/>
    </row>
    <row r="90" spans="2:6" x14ac:dyDescent="0.2">
      <c r="B90" s="61"/>
      <c r="C90" s="61"/>
      <c r="D90" s="61"/>
      <c r="E90" s="61"/>
      <c r="F90" s="61"/>
    </row>
    <row r="91" spans="2:6" x14ac:dyDescent="0.2">
      <c r="B91" s="61"/>
      <c r="C91" s="61"/>
      <c r="D91" s="61"/>
      <c r="E91" s="61"/>
      <c r="F91" s="61"/>
    </row>
    <row r="92" spans="2:6" x14ac:dyDescent="0.2">
      <c r="B92" s="61"/>
      <c r="C92" s="61"/>
      <c r="D92" s="61"/>
      <c r="E92" s="61"/>
      <c r="F92" s="61"/>
    </row>
    <row r="93" spans="2:6" x14ac:dyDescent="0.2">
      <c r="B93" s="61"/>
      <c r="C93" s="61"/>
      <c r="D93" s="61"/>
      <c r="E93" s="61"/>
      <c r="F93" s="61"/>
    </row>
    <row r="94" spans="2:6" x14ac:dyDescent="0.2">
      <c r="B94" s="61"/>
      <c r="C94" s="61"/>
      <c r="D94" s="61"/>
      <c r="E94" s="61"/>
      <c r="F94" s="61"/>
    </row>
    <row r="95" spans="2:6" x14ac:dyDescent="0.2">
      <c r="B95" s="61"/>
      <c r="C95" s="61"/>
      <c r="D95" s="61"/>
      <c r="E95" s="61"/>
      <c r="F95" s="61"/>
    </row>
    <row r="96" spans="2:6" x14ac:dyDescent="0.2">
      <c r="B96" s="61"/>
      <c r="C96" s="61"/>
      <c r="D96" s="61"/>
      <c r="E96" s="61"/>
      <c r="F96" s="61"/>
    </row>
    <row r="97" spans="2:6" x14ac:dyDescent="0.2">
      <c r="B97" s="61"/>
      <c r="C97" s="61"/>
      <c r="D97" s="61"/>
      <c r="E97" s="61"/>
      <c r="F97" s="61"/>
    </row>
    <row r="98" spans="2:6" x14ac:dyDescent="0.2">
      <c r="B98" s="61"/>
      <c r="C98" s="61"/>
      <c r="D98" s="61"/>
      <c r="E98" s="61"/>
      <c r="F98" s="61"/>
    </row>
    <row r="99" spans="2:6" x14ac:dyDescent="0.2">
      <c r="B99" s="61"/>
      <c r="C99" s="61"/>
      <c r="D99" s="61"/>
      <c r="E99" s="61"/>
      <c r="F99" s="61"/>
    </row>
    <row r="100" spans="2:6" x14ac:dyDescent="0.2">
      <c r="B100" s="61"/>
      <c r="C100" s="61"/>
      <c r="D100" s="61"/>
      <c r="E100" s="61"/>
      <c r="F100" s="61"/>
    </row>
    <row r="101" spans="2:6" x14ac:dyDescent="0.2">
      <c r="B101" s="61"/>
      <c r="C101" s="61"/>
      <c r="D101" s="61"/>
      <c r="E101" s="61"/>
      <c r="F101" s="61"/>
    </row>
    <row r="102" spans="2:6" x14ac:dyDescent="0.2">
      <c r="B102" s="61"/>
      <c r="C102" s="61"/>
      <c r="D102" s="61"/>
      <c r="E102" s="61"/>
      <c r="F102" s="61"/>
    </row>
    <row r="103" spans="2:6" x14ac:dyDescent="0.2">
      <c r="B103" s="61"/>
      <c r="C103" s="61"/>
      <c r="D103" s="61"/>
      <c r="E103" s="61"/>
      <c r="F103" s="61"/>
    </row>
    <row r="104" spans="2:6" x14ac:dyDescent="0.2">
      <c r="B104" s="61"/>
      <c r="C104" s="61"/>
      <c r="D104" s="61"/>
      <c r="E104" s="61"/>
      <c r="F104" s="61"/>
    </row>
    <row r="105" spans="2:6" x14ac:dyDescent="0.2">
      <c r="B105" s="61"/>
      <c r="C105" s="61"/>
      <c r="D105" s="61"/>
      <c r="E105" s="61"/>
      <c r="F105" s="61"/>
    </row>
    <row r="106" spans="2:6" x14ac:dyDescent="0.2">
      <c r="B106" s="61"/>
      <c r="C106" s="61"/>
      <c r="D106" s="61"/>
      <c r="E106" s="61"/>
      <c r="F106" s="61"/>
    </row>
    <row r="107" spans="2:6" x14ac:dyDescent="0.2">
      <c r="B107" s="61"/>
      <c r="C107" s="61"/>
      <c r="D107" s="61"/>
      <c r="E107" s="61"/>
      <c r="F107" s="61"/>
    </row>
    <row r="108" spans="2:6" x14ac:dyDescent="0.2">
      <c r="B108" s="61"/>
      <c r="C108" s="61"/>
      <c r="D108" s="61"/>
      <c r="E108" s="61"/>
      <c r="F108" s="61"/>
    </row>
  </sheetData>
  <mergeCells count="3">
    <mergeCell ref="B3:E3"/>
    <mergeCell ref="B4:F4"/>
    <mergeCell ref="B29:C29"/>
  </mergeCells>
  <phoneticPr fontId="54" type="noConversion"/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H43"/>
  <sheetViews>
    <sheetView topLeftCell="B1" zoomScale="75" zoomScaleNormal="150" workbookViewId="0">
      <selection activeCell="K42" sqref="K42"/>
    </sheetView>
  </sheetViews>
  <sheetFormatPr baseColWidth="10" defaultColWidth="10.6640625" defaultRowHeight="15" customHeight="1" x14ac:dyDescent="0.2"/>
  <cols>
    <col min="2" max="2" width="12.6640625" customWidth="1"/>
    <col min="4" max="4" width="13.5" customWidth="1"/>
    <col min="10" max="10" width="17.1640625" customWidth="1"/>
    <col min="24" max="24" width="14.6640625" customWidth="1"/>
    <col min="25" max="25" width="19.33203125" customWidth="1"/>
  </cols>
  <sheetData>
    <row r="1" spans="1:33" ht="19.5" customHeight="1" x14ac:dyDescent="0.2">
      <c r="A1" s="1255" t="s">
        <v>2056</v>
      </c>
      <c r="B1" s="1255"/>
      <c r="C1" s="1255"/>
      <c r="D1" s="316"/>
      <c r="E1" s="928"/>
      <c r="H1" s="929" t="s">
        <v>2057</v>
      </c>
    </row>
    <row r="2" spans="1:33" ht="19.5" customHeight="1" x14ac:dyDescent="0.2">
      <c r="A2" s="316"/>
      <c r="B2" s="316"/>
      <c r="C2" s="316"/>
      <c r="D2" s="316"/>
      <c r="E2" s="928"/>
    </row>
    <row r="3" spans="1:33" ht="19.5" customHeight="1" x14ac:dyDescent="0.2">
      <c r="A3" s="1256" t="s">
        <v>2058</v>
      </c>
      <c r="B3" s="1256"/>
      <c r="C3" s="316"/>
      <c r="D3" s="316"/>
      <c r="E3" s="928"/>
    </row>
    <row r="4" spans="1:33" ht="19.5" customHeight="1" x14ac:dyDescent="0.2">
      <c r="A4" s="314"/>
      <c r="B4" s="314"/>
      <c r="C4" s="314"/>
      <c r="D4" s="314"/>
      <c r="E4" s="928"/>
    </row>
    <row r="5" spans="1:33" ht="19.5" customHeight="1" x14ac:dyDescent="0.2">
      <c r="A5" s="314" t="s">
        <v>2059</v>
      </c>
      <c r="B5" s="314" t="s">
        <v>2060</v>
      </c>
      <c r="C5" s="314" t="s">
        <v>2061</v>
      </c>
      <c r="E5" s="88"/>
    </row>
    <row r="6" spans="1:33" ht="19.5" customHeight="1" x14ac:dyDescent="0.2">
      <c r="A6" s="314" t="s">
        <v>1515</v>
      </c>
      <c r="B6" s="314"/>
      <c r="C6" s="314" t="s">
        <v>2061</v>
      </c>
      <c r="E6" s="88"/>
    </row>
    <row r="7" spans="1:33" ht="19.5" customHeight="1" x14ac:dyDescent="0.2">
      <c r="A7" s="314"/>
      <c r="B7" s="314"/>
      <c r="C7" s="314"/>
      <c r="D7" s="314"/>
      <c r="E7" s="928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</row>
    <row r="8" spans="1:33" ht="19.5" customHeight="1" x14ac:dyDescent="0.2">
      <c r="A8" s="930" t="s">
        <v>2062</v>
      </c>
      <c r="B8" s="931" t="s">
        <v>1565</v>
      </c>
      <c r="C8" s="932" t="s">
        <v>1515</v>
      </c>
      <c r="D8" s="314"/>
      <c r="E8" s="928"/>
      <c r="H8" s="933"/>
      <c r="I8" s="934" t="s">
        <v>2063</v>
      </c>
      <c r="J8" s="935" t="s">
        <v>2064</v>
      </c>
      <c r="K8" s="936" t="s">
        <v>2065</v>
      </c>
      <c r="L8" s="937" t="s">
        <v>2066</v>
      </c>
      <c r="M8" s="938" t="s">
        <v>2067</v>
      </c>
      <c r="N8" s="935" t="s">
        <v>2068</v>
      </c>
      <c r="O8" s="935" t="s">
        <v>2069</v>
      </c>
      <c r="P8" s="936" t="s">
        <v>2070</v>
      </c>
      <c r="Q8" s="937" t="s">
        <v>2066</v>
      </c>
      <c r="R8" s="938" t="s">
        <v>2071</v>
      </c>
      <c r="S8" s="935" t="s">
        <v>2072</v>
      </c>
      <c r="T8" s="935" t="s">
        <v>2073</v>
      </c>
      <c r="U8" s="936" t="s">
        <v>2074</v>
      </c>
      <c r="V8" s="937" t="s">
        <v>2066</v>
      </c>
      <c r="W8" s="938" t="s">
        <v>2075</v>
      </c>
      <c r="X8" s="935" t="s">
        <v>2076</v>
      </c>
      <c r="Y8" s="935" t="s">
        <v>2077</v>
      </c>
      <c r="Z8" s="936" t="s">
        <v>2078</v>
      </c>
      <c r="AA8" s="937" t="s">
        <v>2066</v>
      </c>
      <c r="AB8" s="938" t="s">
        <v>2079</v>
      </c>
      <c r="AC8" s="935" t="s">
        <v>2076</v>
      </c>
      <c r="AD8" s="935" t="s">
        <v>2080</v>
      </c>
      <c r="AE8" s="939" t="s">
        <v>2081</v>
      </c>
      <c r="AF8" s="940" t="s">
        <v>2082</v>
      </c>
      <c r="AG8" s="941"/>
    </row>
    <row r="9" spans="1:33" ht="19.5" customHeight="1" x14ac:dyDescent="0.2">
      <c r="A9" s="942">
        <v>1</v>
      </c>
      <c r="B9" s="943">
        <v>3</v>
      </c>
      <c r="C9" s="944">
        <v>2</v>
      </c>
      <c r="D9" s="314"/>
      <c r="E9" s="928"/>
      <c r="H9" s="945"/>
      <c r="I9" s="946"/>
      <c r="J9" s="947"/>
      <c r="K9" s="947"/>
      <c r="L9" s="947"/>
      <c r="M9" s="947"/>
      <c r="N9" s="948"/>
      <c r="O9" s="948"/>
      <c r="P9" s="947"/>
      <c r="Q9" s="947"/>
      <c r="R9" s="947"/>
      <c r="S9" s="948"/>
      <c r="T9" s="948"/>
      <c r="U9" s="947"/>
      <c r="V9" s="947"/>
      <c r="W9" s="947"/>
      <c r="X9" s="948"/>
      <c r="Y9" s="948"/>
      <c r="Z9" s="947"/>
      <c r="AA9" s="947"/>
      <c r="AB9" s="947"/>
      <c r="AC9" s="948"/>
      <c r="AD9" s="948"/>
      <c r="AE9" s="947"/>
      <c r="AF9" s="949"/>
      <c r="AG9" s="950"/>
    </row>
    <row r="10" spans="1:33" ht="19.5" customHeight="1" x14ac:dyDescent="0.2">
      <c r="A10" s="942">
        <v>2</v>
      </c>
      <c r="B10" s="943">
        <v>2</v>
      </c>
      <c r="C10" s="944">
        <v>1</v>
      </c>
      <c r="D10" s="314"/>
      <c r="E10" s="928"/>
      <c r="H10" s="951" t="s">
        <v>1514</v>
      </c>
      <c r="I10" s="952">
        <v>1</v>
      </c>
      <c r="J10" s="953" t="s">
        <v>2083</v>
      </c>
      <c r="K10" s="954">
        <v>9.7000000000000003E-2</v>
      </c>
      <c r="L10" s="955">
        <v>28.138999999999999</v>
      </c>
      <c r="M10" s="956">
        <v>12.683</v>
      </c>
      <c r="N10" s="957">
        <v>1.9E-2</v>
      </c>
      <c r="O10" s="957">
        <v>19.399999999999999</v>
      </c>
      <c r="P10" s="954">
        <v>7.3999999999999996E-2</v>
      </c>
      <c r="Q10" s="955">
        <v>16.151</v>
      </c>
      <c r="R10" s="956">
        <v>10.646000000000001</v>
      </c>
      <c r="S10" s="957">
        <v>1.4999999999999999E-2</v>
      </c>
      <c r="T10" s="957">
        <v>14.8</v>
      </c>
      <c r="U10" s="954">
        <v>3.7999999999999999E-2</v>
      </c>
      <c r="V10" s="955">
        <v>6.5419999999999998</v>
      </c>
      <c r="W10" s="956">
        <v>4.9020000000000001</v>
      </c>
      <c r="X10" s="957">
        <v>8.0000000000000002E-3</v>
      </c>
      <c r="Y10" s="957">
        <v>7.58</v>
      </c>
      <c r="Z10" s="954">
        <v>1E-3</v>
      </c>
      <c r="AA10" s="955">
        <v>0.17499999999999999</v>
      </c>
      <c r="AB10" s="956">
        <v>-0.52100000000000002</v>
      </c>
      <c r="AC10" s="957">
        <v>0</v>
      </c>
      <c r="AD10" s="957">
        <v>0.2</v>
      </c>
      <c r="AE10" s="958">
        <v>41.98</v>
      </c>
      <c r="AF10" s="959">
        <v>43.29</v>
      </c>
      <c r="AG10" s="941"/>
    </row>
    <row r="11" spans="1:33" ht="19.5" customHeight="1" x14ac:dyDescent="0.2">
      <c r="A11" s="942">
        <v>3</v>
      </c>
      <c r="B11" s="943">
        <v>3</v>
      </c>
      <c r="C11" s="944">
        <v>1</v>
      </c>
      <c r="D11" s="314"/>
      <c r="E11" s="928"/>
      <c r="H11" s="951"/>
      <c r="I11" s="952"/>
      <c r="J11" s="953"/>
      <c r="K11" s="954">
        <v>0.05</v>
      </c>
      <c r="L11" s="955">
        <v>14.48</v>
      </c>
      <c r="M11" s="956">
        <v>11.055</v>
      </c>
      <c r="N11" s="957">
        <v>0.01</v>
      </c>
      <c r="O11" s="957">
        <v>9.9700000000000006</v>
      </c>
      <c r="P11" s="954">
        <v>8.3000000000000004E-2</v>
      </c>
      <c r="Q11" s="955">
        <v>21.015999999999998</v>
      </c>
      <c r="R11" s="956">
        <v>15.587</v>
      </c>
      <c r="S11" s="957">
        <v>1.7000000000000001E-2</v>
      </c>
      <c r="T11" s="957">
        <v>16.52</v>
      </c>
      <c r="U11" s="954">
        <v>8.5999999999999993E-2</v>
      </c>
      <c r="V11" s="955">
        <v>14.891</v>
      </c>
      <c r="W11" s="956">
        <v>7.7039999999999997</v>
      </c>
      <c r="X11" s="957">
        <v>1.7000000000000001E-2</v>
      </c>
      <c r="Y11" s="957">
        <v>17.260000000000002</v>
      </c>
      <c r="Z11" s="954">
        <v>4.0000000000000001E-3</v>
      </c>
      <c r="AA11" s="955">
        <v>0.63100000000000001</v>
      </c>
      <c r="AB11" s="956">
        <v>-3.6469999999999998</v>
      </c>
      <c r="AC11" s="957">
        <v>1E-3</v>
      </c>
      <c r="AD11" s="957">
        <v>0.86</v>
      </c>
      <c r="AE11" s="958">
        <v>44.6</v>
      </c>
      <c r="AF11" s="959"/>
      <c r="AG11" s="941"/>
    </row>
    <row r="12" spans="1:33" ht="19.5" customHeight="1" x14ac:dyDescent="0.2">
      <c r="A12" s="942">
        <v>4</v>
      </c>
      <c r="B12" s="943">
        <v>0</v>
      </c>
      <c r="C12" s="944">
        <v>2</v>
      </c>
      <c r="D12" s="314"/>
      <c r="E12" s="928"/>
      <c r="H12" s="951"/>
      <c r="I12" s="952">
        <v>2</v>
      </c>
      <c r="J12" s="953" t="s">
        <v>2083</v>
      </c>
      <c r="K12" s="954">
        <v>0.09</v>
      </c>
      <c r="L12" s="955">
        <v>20.36</v>
      </c>
      <c r="M12" s="956">
        <v>10.119</v>
      </c>
      <c r="N12" s="957">
        <v>1.7999999999999999E-2</v>
      </c>
      <c r="O12" s="957">
        <v>18.03</v>
      </c>
      <c r="P12" s="954">
        <v>0.12</v>
      </c>
      <c r="Q12" s="955">
        <v>21.01</v>
      </c>
      <c r="R12" s="956">
        <v>3.367</v>
      </c>
      <c r="S12" s="957">
        <v>2.4E-2</v>
      </c>
      <c r="T12" s="957">
        <v>24.06</v>
      </c>
      <c r="U12" s="954">
        <v>3.9E-2</v>
      </c>
      <c r="V12" s="955">
        <v>8.5760000000000005</v>
      </c>
      <c r="W12" s="956">
        <v>15.371</v>
      </c>
      <c r="X12" s="957">
        <v>8.0000000000000002E-3</v>
      </c>
      <c r="Y12" s="957">
        <v>7.76</v>
      </c>
      <c r="Z12" s="954">
        <v>5.8999999999999997E-2</v>
      </c>
      <c r="AA12" s="955">
        <v>11.823</v>
      </c>
      <c r="AB12" s="956">
        <v>9.14</v>
      </c>
      <c r="AC12" s="957">
        <v>1.2E-2</v>
      </c>
      <c r="AD12" s="957">
        <v>11.77</v>
      </c>
      <c r="AE12" s="958">
        <v>61.61</v>
      </c>
      <c r="AF12" s="959">
        <v>56.04</v>
      </c>
      <c r="AG12" s="941"/>
    </row>
    <row r="13" spans="1:33" ht="19.5" customHeight="1" x14ac:dyDescent="0.2">
      <c r="A13" s="960">
        <v>5</v>
      </c>
      <c r="B13" s="961">
        <v>1</v>
      </c>
      <c r="C13" s="962">
        <v>0</v>
      </c>
      <c r="D13" s="314"/>
      <c r="E13" s="928"/>
      <c r="H13" s="951"/>
      <c r="I13" s="952"/>
      <c r="J13" s="953"/>
      <c r="K13" s="954">
        <v>0.05</v>
      </c>
      <c r="L13" s="955">
        <v>15.564</v>
      </c>
      <c r="M13" s="956">
        <v>18.981000000000002</v>
      </c>
      <c r="N13" s="957">
        <v>0.01</v>
      </c>
      <c r="O13" s="957">
        <v>9.93</v>
      </c>
      <c r="P13" s="954">
        <v>7.0999999999999994E-2</v>
      </c>
      <c r="Q13" s="955">
        <v>12.801</v>
      </c>
      <c r="R13" s="956">
        <v>8.1430000000000007</v>
      </c>
      <c r="S13" s="957">
        <v>1.4E-2</v>
      </c>
      <c r="T13" s="957">
        <v>14.23</v>
      </c>
      <c r="U13" s="954">
        <v>7.1999999999999995E-2</v>
      </c>
      <c r="V13" s="955">
        <v>11.69</v>
      </c>
      <c r="W13" s="956">
        <v>6.6070000000000002</v>
      </c>
      <c r="X13" s="957">
        <v>1.4E-2</v>
      </c>
      <c r="Y13" s="957">
        <v>14.41</v>
      </c>
      <c r="Z13" s="954">
        <v>0.06</v>
      </c>
      <c r="AA13" s="955">
        <v>14.243</v>
      </c>
      <c r="AB13" s="956">
        <v>18.683</v>
      </c>
      <c r="AC13" s="957">
        <v>1.2E-2</v>
      </c>
      <c r="AD13" s="957">
        <v>11.9</v>
      </c>
      <c r="AE13" s="958">
        <v>50.46</v>
      </c>
      <c r="AF13" s="959"/>
      <c r="AG13" s="941"/>
    </row>
    <row r="14" spans="1:33" ht="19.5" customHeight="1" x14ac:dyDescent="0.2">
      <c r="D14" s="314"/>
      <c r="E14" s="928"/>
      <c r="H14" s="951"/>
      <c r="I14" s="952">
        <v>3</v>
      </c>
      <c r="J14" s="953" t="s">
        <v>2083</v>
      </c>
      <c r="K14" s="954">
        <v>2.9000000000000001E-2</v>
      </c>
      <c r="L14" s="955">
        <v>8.2449999999999992</v>
      </c>
      <c r="M14" s="956">
        <v>3.867</v>
      </c>
      <c r="N14" s="957">
        <v>6.0000000000000001E-3</v>
      </c>
      <c r="O14" s="957">
        <v>5.72</v>
      </c>
      <c r="P14" s="954">
        <v>8.3000000000000004E-2</v>
      </c>
      <c r="Q14" s="955">
        <v>16.794</v>
      </c>
      <c r="R14" s="956">
        <v>2.7450000000000001</v>
      </c>
      <c r="S14" s="957">
        <v>1.7000000000000001E-2</v>
      </c>
      <c r="T14" s="957">
        <v>16.63</v>
      </c>
      <c r="U14" s="954">
        <v>4.9000000000000002E-2</v>
      </c>
      <c r="V14" s="955">
        <v>8.2769999999999992</v>
      </c>
      <c r="W14" s="956">
        <v>-0.33700000000000002</v>
      </c>
      <c r="X14" s="957">
        <v>0.01</v>
      </c>
      <c r="Y14" s="957">
        <v>9.8699999999999992</v>
      </c>
      <c r="Z14" s="954">
        <v>6.0000000000000001E-3</v>
      </c>
      <c r="AA14" s="955">
        <v>0.995</v>
      </c>
      <c r="AB14" s="956">
        <v>0.16600000000000001</v>
      </c>
      <c r="AC14" s="957">
        <v>1E-3</v>
      </c>
      <c r="AD14" s="957">
        <v>1.2</v>
      </c>
      <c r="AE14" s="958">
        <v>33.42</v>
      </c>
      <c r="AF14" s="959">
        <v>52.46</v>
      </c>
      <c r="AG14" s="941"/>
    </row>
    <row r="15" spans="1:33" ht="19.5" customHeight="1" x14ac:dyDescent="0.2">
      <c r="E15" s="88"/>
      <c r="H15" s="951"/>
      <c r="I15" s="952"/>
      <c r="J15" s="953"/>
      <c r="K15" s="954">
        <v>8.6999999999999994E-2</v>
      </c>
      <c r="L15" s="955">
        <v>18.146999999999998</v>
      </c>
      <c r="M15" s="956">
        <v>4.5449999999999999</v>
      </c>
      <c r="N15" s="957">
        <v>1.7000000000000001E-2</v>
      </c>
      <c r="O15" s="957">
        <v>17.45</v>
      </c>
      <c r="P15" s="954">
        <v>0.127</v>
      </c>
      <c r="Q15" s="955">
        <v>24.521999999999998</v>
      </c>
      <c r="R15" s="956">
        <v>4.9269999999999996</v>
      </c>
      <c r="S15" s="957">
        <v>2.5000000000000001E-2</v>
      </c>
      <c r="T15" s="957">
        <v>25.42</v>
      </c>
      <c r="U15" s="954">
        <v>0.10100000000000001</v>
      </c>
      <c r="V15" s="955">
        <v>14.884</v>
      </c>
      <c r="W15" s="956">
        <v>1.17</v>
      </c>
      <c r="X15" s="957">
        <v>0.02</v>
      </c>
      <c r="Y15" s="957">
        <v>20.12</v>
      </c>
      <c r="Z15" s="954">
        <v>4.2999999999999997E-2</v>
      </c>
      <c r="AA15" s="955">
        <v>7.3129999999999997</v>
      </c>
      <c r="AB15" s="956">
        <v>3.7949999999999999</v>
      </c>
      <c r="AC15" s="957">
        <v>8.9999999999999993E-3</v>
      </c>
      <c r="AD15" s="957">
        <v>8.5</v>
      </c>
      <c r="AE15" s="958">
        <v>71.5</v>
      </c>
      <c r="AF15" s="959"/>
      <c r="AG15" s="941"/>
    </row>
    <row r="16" spans="1:33" ht="19.5" customHeight="1" x14ac:dyDescent="0.2">
      <c r="E16" s="88"/>
      <c r="H16" s="951"/>
      <c r="I16" s="952">
        <v>4</v>
      </c>
      <c r="J16" s="953" t="s">
        <v>2083</v>
      </c>
      <c r="K16" s="954">
        <v>6.9000000000000006E-2</v>
      </c>
      <c r="L16" s="955">
        <v>14.644</v>
      </c>
      <c r="M16" s="956">
        <v>0.42</v>
      </c>
      <c r="N16" s="957">
        <v>1.4E-2</v>
      </c>
      <c r="O16" s="957">
        <v>13.88</v>
      </c>
      <c r="P16" s="954">
        <v>5.2999999999999999E-2</v>
      </c>
      <c r="Q16" s="955">
        <v>8.0069999999999997</v>
      </c>
      <c r="R16" s="956">
        <v>-4.375</v>
      </c>
      <c r="S16" s="957">
        <v>1.0999999999999999E-2</v>
      </c>
      <c r="T16" s="957">
        <v>10.66</v>
      </c>
      <c r="U16" s="954">
        <v>6.2E-2</v>
      </c>
      <c r="V16" s="955">
        <v>10.263999999999999</v>
      </c>
      <c r="W16" s="956">
        <v>5.5730000000000004</v>
      </c>
      <c r="X16" s="957">
        <v>1.2E-2</v>
      </c>
      <c r="Y16" s="957">
        <v>12.44</v>
      </c>
      <c r="Z16" s="954">
        <v>3.2000000000000001E-2</v>
      </c>
      <c r="AA16" s="955">
        <v>4.96</v>
      </c>
      <c r="AB16" s="956">
        <v>-1.42</v>
      </c>
      <c r="AC16" s="957">
        <v>6.0000000000000001E-3</v>
      </c>
      <c r="AD16" s="957">
        <v>6.38</v>
      </c>
      <c r="AE16" s="958">
        <v>43.36</v>
      </c>
      <c r="AF16" s="959">
        <v>38.06</v>
      </c>
      <c r="AG16" s="941"/>
    </row>
    <row r="17" spans="5:34" ht="19.5" customHeight="1" x14ac:dyDescent="0.2">
      <c r="E17" s="88"/>
      <c r="H17" s="951"/>
      <c r="I17" s="952"/>
      <c r="J17" s="953"/>
      <c r="K17" s="954">
        <v>1.2E-2</v>
      </c>
      <c r="L17" s="955">
        <v>2.8820000000000001</v>
      </c>
      <c r="M17" s="956">
        <v>4.8840000000000003</v>
      </c>
      <c r="N17" s="957">
        <v>2E-3</v>
      </c>
      <c r="O17" s="957">
        <v>2.35</v>
      </c>
      <c r="P17" s="954">
        <v>7.5999999999999998E-2</v>
      </c>
      <c r="Q17" s="955">
        <v>12.542</v>
      </c>
      <c r="R17" s="956">
        <v>-0.99299999999999999</v>
      </c>
      <c r="S17" s="957">
        <v>1.4999999999999999E-2</v>
      </c>
      <c r="T17" s="957">
        <v>15.3</v>
      </c>
      <c r="U17" s="954">
        <v>0.06</v>
      </c>
      <c r="V17" s="955">
        <v>9.4789999999999992</v>
      </c>
      <c r="W17" s="956">
        <v>0.158</v>
      </c>
      <c r="X17" s="957">
        <v>1.2E-2</v>
      </c>
      <c r="Y17" s="957">
        <v>11.96</v>
      </c>
      <c r="Z17" s="954">
        <v>1.6E-2</v>
      </c>
      <c r="AA17" s="955">
        <v>2.3809999999999998</v>
      </c>
      <c r="AB17" s="956">
        <v>-2.778</v>
      </c>
      <c r="AC17" s="957">
        <v>3.0000000000000001E-3</v>
      </c>
      <c r="AD17" s="957">
        <v>3.17</v>
      </c>
      <c r="AE17" s="958">
        <v>32.770000000000003</v>
      </c>
      <c r="AF17" s="959"/>
      <c r="AG17" s="941"/>
    </row>
    <row r="18" spans="5:34" ht="19.5" customHeight="1" x14ac:dyDescent="0.2">
      <c r="E18" s="88"/>
      <c r="H18" s="951"/>
      <c r="I18" s="952">
        <v>5</v>
      </c>
      <c r="J18" s="953" t="s">
        <v>2083</v>
      </c>
      <c r="K18" s="954">
        <v>3.4000000000000002E-2</v>
      </c>
      <c r="L18" s="955">
        <v>8</v>
      </c>
      <c r="M18" s="956">
        <v>2.74</v>
      </c>
      <c r="N18" s="957">
        <v>7.0000000000000001E-3</v>
      </c>
      <c r="O18" s="957">
        <v>6.81</v>
      </c>
      <c r="P18" s="954">
        <v>6.0999999999999999E-2</v>
      </c>
      <c r="Q18" s="955">
        <v>11.648999999999999</v>
      </c>
      <c r="R18" s="956">
        <v>2.952</v>
      </c>
      <c r="S18" s="957">
        <v>1.2E-2</v>
      </c>
      <c r="T18" s="957">
        <v>12.23</v>
      </c>
      <c r="U18" s="954">
        <v>3.7999999999999999E-2</v>
      </c>
      <c r="V18" s="955">
        <v>6.1779999999999999</v>
      </c>
      <c r="W18" s="956">
        <v>5.7750000000000004</v>
      </c>
      <c r="X18" s="957">
        <v>8.0000000000000002E-3</v>
      </c>
      <c r="Y18" s="957">
        <v>7.61</v>
      </c>
      <c r="Z18" s="954">
        <v>2.8000000000000001E-2</v>
      </c>
      <c r="AA18" s="955">
        <v>5.593</v>
      </c>
      <c r="AB18" s="956">
        <v>8.0589999999999993</v>
      </c>
      <c r="AC18" s="957">
        <v>6.0000000000000001E-3</v>
      </c>
      <c r="AD18" s="957">
        <v>5.54</v>
      </c>
      <c r="AE18" s="958">
        <v>32.18</v>
      </c>
      <c r="AF18" s="959">
        <v>40.97</v>
      </c>
      <c r="AG18" s="941"/>
    </row>
    <row r="19" spans="5:34" ht="19.5" customHeight="1" x14ac:dyDescent="0.2">
      <c r="E19" s="88"/>
      <c r="H19" s="951"/>
      <c r="I19" s="952"/>
      <c r="J19" s="953"/>
      <c r="K19" s="954">
        <v>0.11600000000000001</v>
      </c>
      <c r="L19" s="955">
        <v>26.058</v>
      </c>
      <c r="M19" s="956">
        <v>0.223</v>
      </c>
      <c r="N19" s="957">
        <v>2.3E-2</v>
      </c>
      <c r="O19" s="957">
        <v>23.3</v>
      </c>
      <c r="P19" s="954">
        <v>7.3999999999999996E-2</v>
      </c>
      <c r="Q19" s="955">
        <v>13.066000000000001</v>
      </c>
      <c r="R19" s="956">
        <v>0.35</v>
      </c>
      <c r="S19" s="957">
        <v>1.4999999999999999E-2</v>
      </c>
      <c r="T19" s="957">
        <v>14.9</v>
      </c>
      <c r="U19" s="954">
        <v>3.3000000000000002E-2</v>
      </c>
      <c r="V19" s="955">
        <v>5.9630000000000001</v>
      </c>
      <c r="W19" s="956">
        <v>7.2130000000000001</v>
      </c>
      <c r="X19" s="957">
        <v>7.0000000000000001E-3</v>
      </c>
      <c r="Y19" s="957">
        <v>6.67</v>
      </c>
      <c r="Z19" s="954">
        <v>2.4E-2</v>
      </c>
      <c r="AA19" s="955">
        <v>5.6890000000000001</v>
      </c>
      <c r="AB19" s="956">
        <v>2.9279999999999999</v>
      </c>
      <c r="AC19" s="957">
        <v>5.0000000000000001E-3</v>
      </c>
      <c r="AD19" s="957">
        <v>4.9000000000000004</v>
      </c>
      <c r="AE19" s="958">
        <v>49.76</v>
      </c>
      <c r="AF19" s="959"/>
      <c r="AG19" s="941"/>
    </row>
    <row r="20" spans="5:34" ht="19.5" customHeight="1" x14ac:dyDescent="0.2">
      <c r="E20" s="88"/>
      <c r="H20" s="963"/>
      <c r="I20" s="964"/>
      <c r="J20" s="965"/>
      <c r="K20" s="965"/>
      <c r="L20" s="965"/>
      <c r="M20" s="965"/>
      <c r="N20" s="966"/>
      <c r="O20" s="966"/>
      <c r="P20" s="965"/>
      <c r="Q20" s="965"/>
      <c r="R20" s="965"/>
      <c r="S20" s="966"/>
      <c r="T20" s="966"/>
      <c r="U20" s="965"/>
      <c r="V20" s="965"/>
      <c r="W20" s="965"/>
      <c r="X20" s="966"/>
      <c r="Y20" s="966"/>
      <c r="Z20" s="965"/>
      <c r="AA20" s="965"/>
      <c r="AB20" s="965"/>
      <c r="AC20" s="966"/>
      <c r="AD20" s="966"/>
      <c r="AE20" s="965"/>
      <c r="AF20" s="967"/>
      <c r="AG20" s="968"/>
      <c r="AH20" s="969"/>
    </row>
    <row r="21" spans="5:34" ht="19.5" customHeight="1" x14ac:dyDescent="0.2">
      <c r="E21" s="88"/>
      <c r="H21" s="970"/>
      <c r="I21" s="946"/>
      <c r="J21" s="947"/>
      <c r="K21" s="947"/>
      <c r="L21" s="947"/>
      <c r="M21" s="947"/>
      <c r="N21" s="948"/>
      <c r="O21" s="948"/>
      <c r="P21" s="947"/>
      <c r="Q21" s="947"/>
      <c r="R21" s="947"/>
      <c r="S21" s="948"/>
      <c r="T21" s="948"/>
      <c r="U21" s="947"/>
      <c r="V21" s="947"/>
      <c r="W21" s="947"/>
      <c r="X21" s="948"/>
      <c r="Y21" s="948"/>
      <c r="Z21" s="947"/>
      <c r="AA21" s="947"/>
      <c r="AB21" s="947"/>
      <c r="AC21" s="948"/>
      <c r="AD21" s="948"/>
      <c r="AE21" s="947"/>
      <c r="AF21" s="971"/>
      <c r="AG21" s="968"/>
      <c r="AH21" s="969"/>
    </row>
    <row r="22" spans="5:34" ht="19.5" customHeight="1" x14ac:dyDescent="0.2">
      <c r="E22" s="88"/>
      <c r="H22" s="970" t="s">
        <v>1515</v>
      </c>
      <c r="I22" s="952">
        <v>1</v>
      </c>
      <c r="J22" s="953" t="s">
        <v>2083</v>
      </c>
      <c r="K22" s="954">
        <v>2.8000000000000001E-2</v>
      </c>
      <c r="L22" s="955">
        <v>7.1260000000000003</v>
      </c>
      <c r="M22" s="956">
        <v>5.0720000000000001</v>
      </c>
      <c r="N22" s="957">
        <v>6.0000000000000001E-3</v>
      </c>
      <c r="O22" s="957">
        <v>5.57</v>
      </c>
      <c r="P22" s="954">
        <v>5.3999999999999999E-2</v>
      </c>
      <c r="Q22" s="955">
        <v>10.417</v>
      </c>
      <c r="R22" s="956">
        <v>1.149</v>
      </c>
      <c r="S22" s="957">
        <v>1.0999999999999999E-2</v>
      </c>
      <c r="T22" s="957">
        <v>10.75</v>
      </c>
      <c r="U22" s="954">
        <v>0.01</v>
      </c>
      <c r="V22" s="955">
        <v>1.452</v>
      </c>
      <c r="W22" s="956">
        <v>-6.0609999999999999</v>
      </c>
      <c r="X22" s="957">
        <v>2E-3</v>
      </c>
      <c r="Y22" s="957">
        <v>2.02</v>
      </c>
      <c r="Z22" s="954">
        <v>8.0000000000000002E-3</v>
      </c>
      <c r="AA22" s="955">
        <v>1.167</v>
      </c>
      <c r="AB22" s="956">
        <v>-7.407</v>
      </c>
      <c r="AC22" s="957">
        <v>2E-3</v>
      </c>
      <c r="AD22" s="957">
        <v>1.61</v>
      </c>
      <c r="AE22" s="958">
        <v>19.940000000000001</v>
      </c>
      <c r="AF22" s="959">
        <v>18.260000000000002</v>
      </c>
      <c r="AG22" s="968"/>
      <c r="AH22" s="969"/>
    </row>
    <row r="23" spans="5:34" ht="19.5" customHeight="1" x14ac:dyDescent="0.2">
      <c r="E23" s="88"/>
      <c r="H23" s="970"/>
      <c r="I23" s="952"/>
      <c r="J23" s="953"/>
      <c r="K23" s="954">
        <v>0.05</v>
      </c>
      <c r="L23" s="955">
        <v>10.648</v>
      </c>
      <c r="M23" s="956">
        <v>-4.4249999999999998</v>
      </c>
      <c r="N23" s="957">
        <v>0.01</v>
      </c>
      <c r="O23" s="957">
        <v>10.01</v>
      </c>
      <c r="P23" s="954">
        <v>2.1000000000000001E-2</v>
      </c>
      <c r="Q23" s="955">
        <v>3.3570000000000002</v>
      </c>
      <c r="R23" s="956">
        <v>-5.98</v>
      </c>
      <c r="S23" s="957">
        <v>4.0000000000000001E-3</v>
      </c>
      <c r="T23" s="957">
        <v>4.25</v>
      </c>
      <c r="U23" s="954">
        <v>7.0000000000000001E-3</v>
      </c>
      <c r="V23" s="955">
        <v>1.214</v>
      </c>
      <c r="W23" s="956">
        <v>3.6160000000000001</v>
      </c>
      <c r="X23" s="957">
        <v>1E-3</v>
      </c>
      <c r="Y23" s="957">
        <v>1.48</v>
      </c>
      <c r="Z23" s="954">
        <v>4.0000000000000001E-3</v>
      </c>
      <c r="AA23" s="955">
        <v>0.63600000000000001</v>
      </c>
      <c r="AB23" s="956">
        <v>-1.7190000000000001</v>
      </c>
      <c r="AC23" s="957">
        <v>1E-3</v>
      </c>
      <c r="AD23" s="957">
        <v>0.83</v>
      </c>
      <c r="AE23" s="958">
        <v>16.579999999999998</v>
      </c>
      <c r="AF23" s="959"/>
      <c r="AG23" s="968"/>
      <c r="AH23" s="969"/>
    </row>
    <row r="24" spans="5:34" ht="19.5" customHeight="1" x14ac:dyDescent="0.2">
      <c r="E24" s="88"/>
      <c r="H24" s="970"/>
      <c r="I24" s="952">
        <v>2</v>
      </c>
      <c r="J24" s="953" t="s">
        <v>2083</v>
      </c>
      <c r="K24" s="954">
        <v>2.3E-2</v>
      </c>
      <c r="L24" s="955">
        <v>8.4909999999999997</v>
      </c>
      <c r="M24" s="956">
        <v>17.777999999999999</v>
      </c>
      <c r="N24" s="957">
        <v>5.0000000000000001E-3</v>
      </c>
      <c r="O24" s="957">
        <v>4.6399999999999997</v>
      </c>
      <c r="P24" s="954">
        <v>6.5000000000000002E-2</v>
      </c>
      <c r="Q24" s="955">
        <v>13.077</v>
      </c>
      <c r="R24" s="956">
        <v>1.9610000000000001</v>
      </c>
      <c r="S24" s="957">
        <v>1.2999999999999999E-2</v>
      </c>
      <c r="T24" s="957">
        <v>13.07</v>
      </c>
      <c r="U24" s="954">
        <v>3.2000000000000001E-2</v>
      </c>
      <c r="V24" s="955">
        <v>5.9409999999999998</v>
      </c>
      <c r="W24" s="956">
        <v>5.5750000000000002</v>
      </c>
      <c r="X24" s="957">
        <v>6.0000000000000001E-3</v>
      </c>
      <c r="Y24" s="957">
        <v>6.4</v>
      </c>
      <c r="Z24" s="954">
        <v>2.9000000000000001E-2</v>
      </c>
      <c r="AA24" s="955">
        <v>4.8689999999999998</v>
      </c>
      <c r="AB24" s="956">
        <v>-5.319</v>
      </c>
      <c r="AC24" s="957">
        <v>6.0000000000000001E-3</v>
      </c>
      <c r="AD24" s="957">
        <v>5.75</v>
      </c>
      <c r="AE24" s="958">
        <v>29.86</v>
      </c>
      <c r="AF24" s="959">
        <v>21.99</v>
      </c>
      <c r="AG24" s="968"/>
      <c r="AH24" s="969"/>
    </row>
    <row r="25" spans="5:34" ht="19.5" customHeight="1" x14ac:dyDescent="0.2">
      <c r="E25" s="88"/>
      <c r="H25" s="970"/>
      <c r="I25" s="952"/>
      <c r="J25" s="953"/>
      <c r="K25" s="954">
        <v>1.4999999999999999E-2</v>
      </c>
      <c r="L25" s="955">
        <v>3.67</v>
      </c>
      <c r="M25" s="956">
        <v>1.869</v>
      </c>
      <c r="N25" s="957">
        <v>3.0000000000000001E-3</v>
      </c>
      <c r="O25" s="957">
        <v>3.08</v>
      </c>
      <c r="P25" s="954">
        <v>1.9E-2</v>
      </c>
      <c r="Q25" s="955">
        <v>3.9790000000000001</v>
      </c>
      <c r="R25" s="956">
        <v>8.24</v>
      </c>
      <c r="S25" s="957">
        <v>4.0000000000000001E-3</v>
      </c>
      <c r="T25" s="957">
        <v>3.84</v>
      </c>
      <c r="U25" s="954">
        <v>3.3000000000000002E-2</v>
      </c>
      <c r="V25" s="955">
        <v>5.4889999999999999</v>
      </c>
      <c r="W25" s="956">
        <v>-1.1859999999999999</v>
      </c>
      <c r="X25" s="957">
        <v>7.0000000000000001E-3</v>
      </c>
      <c r="Y25" s="957">
        <v>6.55</v>
      </c>
      <c r="Z25" s="954">
        <v>3.0000000000000001E-3</v>
      </c>
      <c r="AA25" s="955">
        <v>0.51500000000000001</v>
      </c>
      <c r="AB25" s="956">
        <v>-3.6419999999999999</v>
      </c>
      <c r="AC25" s="957">
        <v>1E-3</v>
      </c>
      <c r="AD25" s="957">
        <v>0.64</v>
      </c>
      <c r="AE25" s="958">
        <v>14.12</v>
      </c>
      <c r="AF25" s="959"/>
      <c r="AG25" s="968"/>
      <c r="AH25" s="969"/>
    </row>
    <row r="26" spans="5:34" ht="19.5" customHeight="1" x14ac:dyDescent="0.2">
      <c r="E26" s="88"/>
      <c r="H26" s="970"/>
      <c r="I26" s="952">
        <v>3</v>
      </c>
      <c r="J26" s="953" t="s">
        <v>2083</v>
      </c>
      <c r="K26" s="954">
        <v>1.4E-2</v>
      </c>
      <c r="L26" s="955">
        <v>3.661</v>
      </c>
      <c r="M26" s="956">
        <v>7.6349999999999998</v>
      </c>
      <c r="N26" s="957">
        <v>3.0000000000000001E-3</v>
      </c>
      <c r="O26" s="957">
        <v>2.71</v>
      </c>
      <c r="P26" s="954">
        <v>5.0999999999999997E-2</v>
      </c>
      <c r="Q26" s="955">
        <v>9.3109999999999999</v>
      </c>
      <c r="R26" s="956">
        <v>-1.2869999999999999</v>
      </c>
      <c r="S26" s="957">
        <v>0.01</v>
      </c>
      <c r="T26" s="957">
        <v>10.26</v>
      </c>
      <c r="U26" s="954">
        <v>2.4E-2</v>
      </c>
      <c r="V26" s="955">
        <v>3.7650000000000001</v>
      </c>
      <c r="W26" s="956">
        <v>2.4689999999999999</v>
      </c>
      <c r="X26" s="957">
        <v>5.0000000000000001E-3</v>
      </c>
      <c r="Y26" s="957">
        <v>4.75</v>
      </c>
      <c r="Z26" s="954">
        <v>2E-3</v>
      </c>
      <c r="AA26" s="955">
        <v>0.32700000000000001</v>
      </c>
      <c r="AB26" s="956">
        <v>-3.016</v>
      </c>
      <c r="AC26" s="957">
        <v>0</v>
      </c>
      <c r="AD26" s="957">
        <v>0.42</v>
      </c>
      <c r="AE26" s="958">
        <v>18.149999999999999</v>
      </c>
      <c r="AF26" s="959">
        <v>26.02</v>
      </c>
      <c r="AG26" s="968"/>
      <c r="AH26" s="969"/>
    </row>
    <row r="27" spans="5:34" ht="19.5" customHeight="1" x14ac:dyDescent="0.2">
      <c r="E27" s="88"/>
      <c r="H27" s="970"/>
      <c r="I27" s="952"/>
      <c r="J27" s="953"/>
      <c r="K27" s="954">
        <v>7.9000000000000001E-2</v>
      </c>
      <c r="L27" s="955">
        <v>17.399999999999999</v>
      </c>
      <c r="M27" s="956">
        <v>2.3610000000000002</v>
      </c>
      <c r="N27" s="957">
        <v>1.6E-2</v>
      </c>
      <c r="O27" s="957">
        <v>15.82</v>
      </c>
      <c r="P27" s="954">
        <v>1.7000000000000001E-2</v>
      </c>
      <c r="Q27" s="955">
        <v>3.0049999999999999</v>
      </c>
      <c r="R27" s="956">
        <v>3.633</v>
      </c>
      <c r="S27" s="957">
        <v>3.0000000000000001E-3</v>
      </c>
      <c r="T27" s="957">
        <v>3.34</v>
      </c>
      <c r="U27" s="954">
        <v>3.7999999999999999E-2</v>
      </c>
      <c r="V27" s="955">
        <v>6.0609999999999999</v>
      </c>
      <c r="W27" s="956">
        <v>-0.47599999999999998</v>
      </c>
      <c r="X27" s="957">
        <v>8.0000000000000002E-3</v>
      </c>
      <c r="Y27" s="957">
        <v>7.67</v>
      </c>
      <c r="Z27" s="954">
        <v>3.5000000000000003E-2</v>
      </c>
      <c r="AA27" s="955">
        <v>5.7389999999999999</v>
      </c>
      <c r="AB27" s="956">
        <v>-3.5230000000000001</v>
      </c>
      <c r="AC27" s="957">
        <v>7.0000000000000001E-3</v>
      </c>
      <c r="AD27" s="957">
        <v>7.07</v>
      </c>
      <c r="AE27" s="958">
        <v>33.89</v>
      </c>
      <c r="AF27" s="959"/>
      <c r="AG27" s="968"/>
      <c r="AH27" s="969"/>
    </row>
    <row r="28" spans="5:34" ht="19.5" customHeight="1" x14ac:dyDescent="0.2">
      <c r="E28" s="88"/>
      <c r="H28" s="970"/>
      <c r="I28" s="952">
        <v>4</v>
      </c>
      <c r="J28" s="953" t="s">
        <v>2083</v>
      </c>
      <c r="K28" s="954">
        <v>8.0000000000000002E-3</v>
      </c>
      <c r="L28" s="955">
        <v>1.7809999999999999</v>
      </c>
      <c r="M28" s="956">
        <v>-6.8719999999999999</v>
      </c>
      <c r="N28" s="957">
        <v>2E-3</v>
      </c>
      <c r="O28" s="957">
        <v>1.59</v>
      </c>
      <c r="P28" s="954">
        <v>3.7999999999999999E-2</v>
      </c>
      <c r="Q28" s="955">
        <v>8.3650000000000002</v>
      </c>
      <c r="R28" s="956">
        <v>7.3470000000000004</v>
      </c>
      <c r="S28" s="957">
        <v>8.0000000000000002E-3</v>
      </c>
      <c r="T28" s="957">
        <v>7.51</v>
      </c>
      <c r="U28" s="954">
        <v>5.0000000000000001E-3</v>
      </c>
      <c r="V28" s="955">
        <v>0.93899999999999995</v>
      </c>
      <c r="W28" s="956">
        <v>5.0990000000000002</v>
      </c>
      <c r="X28" s="957">
        <v>1E-3</v>
      </c>
      <c r="Y28" s="957">
        <v>1.08</v>
      </c>
      <c r="Z28" s="954">
        <v>2E-3</v>
      </c>
      <c r="AA28" s="955">
        <v>0.36499999999999999</v>
      </c>
      <c r="AB28" s="956">
        <v>2.2389999999999999</v>
      </c>
      <c r="AC28" s="957">
        <v>0</v>
      </c>
      <c r="AD28" s="957">
        <v>0.38</v>
      </c>
      <c r="AE28" s="958">
        <v>10.56</v>
      </c>
      <c r="AF28" s="959">
        <v>24.5</v>
      </c>
      <c r="AG28" s="968"/>
      <c r="AH28" s="969"/>
    </row>
    <row r="29" spans="5:34" ht="19.5" customHeight="1" x14ac:dyDescent="0.2">
      <c r="E29" s="88"/>
      <c r="H29" s="970"/>
      <c r="I29" s="952"/>
      <c r="J29" s="953"/>
      <c r="K29" s="954">
        <v>4.4999999999999998E-2</v>
      </c>
      <c r="L29" s="955">
        <v>9.1929999999999996</v>
      </c>
      <c r="M29" s="956">
        <v>4.51</v>
      </c>
      <c r="N29" s="957">
        <v>8.9999999999999993E-3</v>
      </c>
      <c r="O29" s="957">
        <v>8.92</v>
      </c>
      <c r="P29" s="954">
        <v>5.8999999999999997E-2</v>
      </c>
      <c r="Q29" s="955">
        <v>9.8360000000000003</v>
      </c>
      <c r="R29" s="956">
        <v>0.99299999999999999</v>
      </c>
      <c r="S29" s="957">
        <v>1.2E-2</v>
      </c>
      <c r="T29" s="957">
        <v>11.76</v>
      </c>
      <c r="U29" s="954">
        <v>6.0999999999999999E-2</v>
      </c>
      <c r="V29" s="955">
        <v>10.832000000000001</v>
      </c>
      <c r="W29" s="956">
        <v>5.8140000000000001</v>
      </c>
      <c r="X29" s="957">
        <v>1.2E-2</v>
      </c>
      <c r="Y29" s="957">
        <v>12.2</v>
      </c>
      <c r="Z29" s="954">
        <v>2.8000000000000001E-2</v>
      </c>
      <c r="AA29" s="955">
        <v>4.9589999999999996</v>
      </c>
      <c r="AB29" s="956">
        <v>3.5960000000000001</v>
      </c>
      <c r="AC29" s="957">
        <v>6.0000000000000001E-3</v>
      </c>
      <c r="AD29" s="957">
        <v>5.57</v>
      </c>
      <c r="AE29" s="958">
        <v>38.44</v>
      </c>
      <c r="AF29" s="959"/>
      <c r="AG29" s="968"/>
      <c r="AH29" s="969"/>
    </row>
    <row r="30" spans="5:34" ht="19.5" customHeight="1" x14ac:dyDescent="0.2">
      <c r="E30" s="88"/>
      <c r="H30" s="970"/>
      <c r="I30" s="952">
        <v>5</v>
      </c>
      <c r="J30" s="953" t="s">
        <v>2083</v>
      </c>
      <c r="K30" s="954">
        <v>3.4000000000000002E-2</v>
      </c>
      <c r="L30" s="955">
        <v>8.1449999999999996</v>
      </c>
      <c r="M30" s="956">
        <v>3.2709999999999999</v>
      </c>
      <c r="N30" s="957">
        <v>7.0000000000000001E-3</v>
      </c>
      <c r="O30" s="957">
        <v>6.73</v>
      </c>
      <c r="P30" s="954">
        <v>2.7E-2</v>
      </c>
      <c r="Q30" s="955">
        <v>5.2350000000000003</v>
      </c>
      <c r="R30" s="956">
        <v>2.9740000000000002</v>
      </c>
      <c r="S30" s="957">
        <v>5.0000000000000001E-3</v>
      </c>
      <c r="T30" s="957">
        <v>5.46</v>
      </c>
      <c r="U30" s="954">
        <v>5.0000000000000001E-3</v>
      </c>
      <c r="V30" s="955">
        <v>0.91500000000000004</v>
      </c>
      <c r="W30" s="956">
        <v>6.84</v>
      </c>
      <c r="X30" s="957">
        <v>1E-3</v>
      </c>
      <c r="Y30" s="957">
        <v>1.04</v>
      </c>
      <c r="Z30" s="954">
        <v>3.0000000000000001E-3</v>
      </c>
      <c r="AA30" s="955">
        <v>0.502</v>
      </c>
      <c r="AB30" s="956">
        <v>-2.6059999999999999</v>
      </c>
      <c r="AC30" s="957">
        <v>1E-3</v>
      </c>
      <c r="AD30" s="957">
        <v>0.63</v>
      </c>
      <c r="AE30" s="958">
        <v>13.85</v>
      </c>
      <c r="AF30" s="959">
        <v>17.649999999999999</v>
      </c>
      <c r="AG30" s="968"/>
      <c r="AH30" s="969"/>
    </row>
    <row r="31" spans="5:34" ht="19.5" customHeight="1" x14ac:dyDescent="0.2">
      <c r="E31" s="88"/>
      <c r="H31" s="972"/>
      <c r="I31" s="973"/>
      <c r="J31" s="974"/>
      <c r="K31" s="975">
        <v>0.02</v>
      </c>
      <c r="L31" s="976">
        <v>4.9569999999999999</v>
      </c>
      <c r="M31" s="977">
        <v>6.4219999999999997</v>
      </c>
      <c r="N31" s="978">
        <v>4.0000000000000001E-3</v>
      </c>
      <c r="O31" s="978">
        <v>4.01</v>
      </c>
      <c r="P31" s="975">
        <v>4.3999999999999997E-2</v>
      </c>
      <c r="Q31" s="976">
        <v>7.0919999999999996</v>
      </c>
      <c r="R31" s="977">
        <v>-4.407</v>
      </c>
      <c r="S31" s="978">
        <v>8.9999999999999993E-3</v>
      </c>
      <c r="T31" s="978">
        <v>8.7100000000000009</v>
      </c>
      <c r="U31" s="975">
        <v>4.0000000000000001E-3</v>
      </c>
      <c r="V31" s="976">
        <v>0.64900000000000002</v>
      </c>
      <c r="W31" s="977">
        <v>-1.282</v>
      </c>
      <c r="X31" s="978">
        <v>1E-3</v>
      </c>
      <c r="Y31" s="978">
        <v>0.82</v>
      </c>
      <c r="Z31" s="975">
        <v>0.04</v>
      </c>
      <c r="AA31" s="976">
        <v>7.6189999999999998</v>
      </c>
      <c r="AB31" s="977">
        <v>0.57499999999999996</v>
      </c>
      <c r="AC31" s="978">
        <v>8.0000000000000002E-3</v>
      </c>
      <c r="AD31" s="978">
        <v>7.91</v>
      </c>
      <c r="AE31" s="979">
        <v>21.44</v>
      </c>
      <c r="AF31" s="980"/>
      <c r="AG31" s="968"/>
      <c r="AH31" s="969"/>
    </row>
    <row r="32" spans="5:34" ht="19.5" customHeight="1" x14ac:dyDescent="0.2">
      <c r="E32" s="88"/>
      <c r="H32" s="981"/>
      <c r="I32" s="982"/>
      <c r="J32" s="982"/>
      <c r="K32" s="982"/>
      <c r="L32" s="982"/>
      <c r="M32" s="982"/>
      <c r="N32" s="982"/>
      <c r="O32" s="941"/>
      <c r="P32" s="941"/>
      <c r="Q32" s="982"/>
      <c r="R32" s="982"/>
      <c r="S32" s="982"/>
      <c r="T32" s="941"/>
      <c r="U32" s="941"/>
      <c r="V32" s="982"/>
      <c r="W32" s="982"/>
      <c r="X32" s="982"/>
      <c r="Y32" s="941"/>
      <c r="Z32" s="941"/>
      <c r="AA32" s="982"/>
      <c r="AB32" s="982"/>
      <c r="AC32" s="982"/>
      <c r="AD32" s="941"/>
      <c r="AE32" s="941"/>
      <c r="AF32" s="982"/>
      <c r="AG32" s="982"/>
    </row>
    <row r="33" spans="5:10" ht="19.5" customHeight="1" x14ac:dyDescent="0.2">
      <c r="E33" s="88"/>
    </row>
    <row r="34" spans="5:10" ht="19.5" customHeight="1" x14ac:dyDescent="0.2">
      <c r="E34" s="88"/>
    </row>
    <row r="35" spans="5:10" ht="19.5" customHeight="1" thickBot="1" x14ac:dyDescent="0.25"/>
    <row r="36" spans="5:10" ht="19.5" customHeight="1" thickBot="1" x14ac:dyDescent="0.25">
      <c r="H36" s="1198" t="s">
        <v>2138</v>
      </c>
      <c r="I36" s="1199"/>
      <c r="J36" s="1048" t="s">
        <v>2108</v>
      </c>
    </row>
    <row r="37" spans="5:10" ht="19.5" customHeight="1" x14ac:dyDescent="0.2">
      <c r="H37" s="1032" t="s">
        <v>2105</v>
      </c>
      <c r="I37" s="1033" t="s">
        <v>2326</v>
      </c>
      <c r="J37" s="1048" t="s">
        <v>2273</v>
      </c>
    </row>
    <row r="38" spans="5:10" ht="19.5" customHeight="1" x14ac:dyDescent="0.2">
      <c r="H38" s="1004" t="s">
        <v>2105</v>
      </c>
      <c r="I38" s="1013" t="s">
        <v>2361</v>
      </c>
      <c r="J38" s="1049" t="s">
        <v>2276</v>
      </c>
    </row>
    <row r="39" spans="5:10" ht="19.5" customHeight="1" thickBot="1" x14ac:dyDescent="0.25">
      <c r="H39" s="1056" t="s">
        <v>2105</v>
      </c>
      <c r="I39" s="1076" t="s">
        <v>2362</v>
      </c>
      <c r="J39" s="1054" t="s">
        <v>2221</v>
      </c>
    </row>
    <row r="40" spans="5:10" ht="19.5" customHeight="1" x14ac:dyDescent="0.2">
      <c r="H40" s="1026"/>
      <c r="I40" s="1044"/>
      <c r="J40" s="1026"/>
    </row>
    <row r="41" spans="5:10" ht="19.5" customHeight="1" x14ac:dyDescent="0.2">
      <c r="H41" s="1077"/>
      <c r="I41" s="1078"/>
      <c r="J41" s="1026"/>
    </row>
    <row r="42" spans="5:10" ht="19.5" customHeight="1" x14ac:dyDescent="0.2">
      <c r="H42" s="1077"/>
      <c r="I42" s="1078"/>
      <c r="J42" s="1026"/>
    </row>
    <row r="43" spans="5:10" ht="15" customHeight="1" x14ac:dyDescent="0.2">
      <c r="H43" s="1077"/>
      <c r="I43" s="1078"/>
      <c r="J43" s="1026"/>
    </row>
  </sheetData>
  <mergeCells count="3">
    <mergeCell ref="A1:C1"/>
    <mergeCell ref="A3:B3"/>
    <mergeCell ref="H36:I36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2"/>
  <sheetViews>
    <sheetView topLeftCell="A20" zoomScale="75" zoomScaleNormal="150" workbookViewId="0">
      <selection activeCell="C45" sqref="C45:E47"/>
    </sheetView>
  </sheetViews>
  <sheetFormatPr baseColWidth="10" defaultColWidth="10.6640625" defaultRowHeight="15" customHeight="1" x14ac:dyDescent="0.2"/>
  <cols>
    <col min="2" max="2" width="12.1640625" customWidth="1"/>
    <col min="3" max="3" width="17.83203125" customWidth="1"/>
    <col min="5" max="5" width="21.83203125" customWidth="1"/>
  </cols>
  <sheetData>
    <row r="1" spans="1:16" s="87" customFormat="1" ht="19.5" customHeight="1" x14ac:dyDescent="0.2">
      <c r="A1" s="61"/>
      <c r="B1" s="61"/>
      <c r="C1" s="18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s="87" customFormat="1" ht="19.5" customHeight="1" x14ac:dyDescent="0.2">
      <c r="A2" s="61"/>
      <c r="B2" s="1226" t="s">
        <v>2084</v>
      </c>
      <c r="C2" s="1226"/>
      <c r="D2" s="1226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61"/>
    </row>
    <row r="3" spans="1:16" s="87" customFormat="1" ht="19.5" customHeight="1" x14ac:dyDescent="0.2">
      <c r="A3" s="61"/>
      <c r="B3" s="312"/>
      <c r="C3" s="335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61"/>
    </row>
    <row r="4" spans="1:16" s="87" customFormat="1" ht="19.5" customHeight="1" x14ac:dyDescent="0.2">
      <c r="A4" s="61"/>
      <c r="B4" s="315" t="s">
        <v>2085</v>
      </c>
      <c r="C4" s="335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61"/>
    </row>
    <row r="5" spans="1:16" s="87" customFormat="1" ht="19.5" customHeight="1" x14ac:dyDescent="0.2">
      <c r="A5" s="61"/>
      <c r="B5" s="312"/>
      <c r="C5" s="622" t="s">
        <v>1565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61"/>
    </row>
    <row r="6" spans="1:16" s="87" customFormat="1" ht="19.5" customHeight="1" x14ac:dyDescent="0.2">
      <c r="A6" s="61"/>
      <c r="B6" s="329"/>
      <c r="C6" s="381"/>
      <c r="D6" s="983"/>
      <c r="E6" s="1228" t="s">
        <v>2086</v>
      </c>
      <c r="F6" s="1228"/>
      <c r="G6" s="1228"/>
      <c r="H6" s="1228"/>
      <c r="I6" s="1228"/>
      <c r="J6" s="1228"/>
      <c r="K6" s="1228"/>
      <c r="L6" s="1228"/>
      <c r="M6" s="1228"/>
      <c r="N6" s="1228"/>
      <c r="O6" s="984"/>
      <c r="P6" s="61"/>
    </row>
    <row r="7" spans="1:16" s="87" customFormat="1" ht="19.5" customHeight="1" x14ac:dyDescent="0.2">
      <c r="A7" s="61"/>
      <c r="B7" s="327"/>
      <c r="C7" s="644" t="s">
        <v>2087</v>
      </c>
      <c r="D7" s="616"/>
      <c r="E7" s="614" t="s">
        <v>2088</v>
      </c>
      <c r="F7" s="614" t="s">
        <v>2089</v>
      </c>
      <c r="G7" s="614" t="s">
        <v>2090</v>
      </c>
      <c r="H7" s="614" t="s">
        <v>2091</v>
      </c>
      <c r="I7" s="614" t="s">
        <v>2092</v>
      </c>
      <c r="J7" s="614" t="s">
        <v>2093</v>
      </c>
      <c r="K7" s="614" t="s">
        <v>2094</v>
      </c>
      <c r="L7" s="614" t="s">
        <v>2095</v>
      </c>
      <c r="M7" s="614" t="s">
        <v>2096</v>
      </c>
      <c r="N7" s="14" t="s">
        <v>2097</v>
      </c>
      <c r="O7" s="334" t="s">
        <v>5</v>
      </c>
      <c r="P7" s="61"/>
    </row>
    <row r="8" spans="1:16" s="87" customFormat="1" ht="19.5" customHeight="1" x14ac:dyDescent="0.2">
      <c r="A8" s="61"/>
      <c r="B8" s="327"/>
      <c r="C8" s="387">
        <v>30</v>
      </c>
      <c r="D8" s="617"/>
      <c r="E8" s="640">
        <v>8</v>
      </c>
      <c r="F8" s="640">
        <v>9</v>
      </c>
      <c r="G8" s="640">
        <v>8</v>
      </c>
      <c r="H8" s="640">
        <v>86</v>
      </c>
      <c r="I8" s="640">
        <v>9</v>
      </c>
      <c r="J8" s="640">
        <v>8</v>
      </c>
      <c r="K8" s="640">
        <v>14</v>
      </c>
      <c r="L8" s="640">
        <v>137</v>
      </c>
      <c r="M8" s="640">
        <v>68</v>
      </c>
      <c r="N8" s="658">
        <v>45</v>
      </c>
      <c r="O8" s="387">
        <v>39</v>
      </c>
      <c r="P8" s="61"/>
    </row>
    <row r="9" spans="1:16" s="87" customFormat="1" ht="19.5" customHeight="1" x14ac:dyDescent="0.2">
      <c r="A9" s="61"/>
      <c r="B9" s="327"/>
      <c r="C9" s="387">
        <v>60</v>
      </c>
      <c r="D9" s="617"/>
      <c r="E9" s="640">
        <v>8</v>
      </c>
      <c r="F9" s="640">
        <v>31</v>
      </c>
      <c r="G9" s="640">
        <v>8</v>
      </c>
      <c r="H9" s="640">
        <v>122</v>
      </c>
      <c r="I9" s="640">
        <v>20</v>
      </c>
      <c r="J9" s="640">
        <v>12</v>
      </c>
      <c r="K9" s="640">
        <v>23</v>
      </c>
      <c r="L9" s="640">
        <v>254</v>
      </c>
      <c r="M9" s="640">
        <v>83</v>
      </c>
      <c r="N9" s="658">
        <v>77</v>
      </c>
      <c r="O9" s="387">
        <v>64</v>
      </c>
      <c r="P9" s="61"/>
    </row>
    <row r="10" spans="1:16" s="87" customFormat="1" ht="19.5" customHeight="1" x14ac:dyDescent="0.2">
      <c r="A10" s="61"/>
      <c r="B10" s="327"/>
      <c r="C10" s="387">
        <v>90</v>
      </c>
      <c r="D10" s="617"/>
      <c r="E10" s="640">
        <v>12</v>
      </c>
      <c r="F10" s="640">
        <v>56</v>
      </c>
      <c r="G10" s="640">
        <v>14</v>
      </c>
      <c r="H10" s="640">
        <v>193</v>
      </c>
      <c r="I10" s="640">
        <v>47</v>
      </c>
      <c r="J10" s="640">
        <v>57</v>
      </c>
      <c r="K10" s="640">
        <v>39</v>
      </c>
      <c r="L10" s="640">
        <v>397</v>
      </c>
      <c r="M10" s="640">
        <v>103</v>
      </c>
      <c r="N10" s="658">
        <v>140</v>
      </c>
      <c r="O10" s="387">
        <v>106</v>
      </c>
      <c r="P10" s="61"/>
    </row>
    <row r="11" spans="1:16" s="87" customFormat="1" ht="19.5" customHeight="1" x14ac:dyDescent="0.2">
      <c r="A11" s="61"/>
      <c r="B11" s="327"/>
      <c r="C11" s="387">
        <v>120</v>
      </c>
      <c r="D11" s="617"/>
      <c r="E11" s="640">
        <v>45</v>
      </c>
      <c r="F11" s="640">
        <v>165</v>
      </c>
      <c r="G11" s="640">
        <v>46</v>
      </c>
      <c r="H11" s="640">
        <v>259</v>
      </c>
      <c r="I11" s="640">
        <v>143</v>
      </c>
      <c r="J11" s="640">
        <v>247</v>
      </c>
      <c r="K11" s="640">
        <v>202</v>
      </c>
      <c r="L11" s="640">
        <v>449</v>
      </c>
      <c r="M11" s="640">
        <v>181</v>
      </c>
      <c r="N11" s="658">
        <v>257</v>
      </c>
      <c r="O11" s="387">
        <v>199</v>
      </c>
      <c r="P11" s="61"/>
    </row>
    <row r="12" spans="1:16" s="87" customFormat="1" ht="19.5" customHeight="1" x14ac:dyDescent="0.2">
      <c r="A12" s="61"/>
      <c r="B12" s="425"/>
      <c r="C12" s="440"/>
      <c r="D12" s="636"/>
      <c r="E12" s="638"/>
      <c r="F12" s="638"/>
      <c r="G12" s="638"/>
      <c r="H12" s="638"/>
      <c r="I12" s="638"/>
      <c r="J12" s="638"/>
      <c r="K12" s="638"/>
      <c r="L12" s="638"/>
      <c r="M12" s="638"/>
      <c r="N12" s="926"/>
      <c r="O12" s="440"/>
      <c r="P12" s="61"/>
    </row>
    <row r="13" spans="1:16" s="87" customFormat="1" ht="19.5" customHeight="1" x14ac:dyDescent="0.2">
      <c r="A13" s="61"/>
      <c r="B13" s="625" t="s">
        <v>2098</v>
      </c>
      <c r="C13" s="387"/>
      <c r="D13" s="617"/>
      <c r="E13" s="640"/>
      <c r="F13" s="640"/>
      <c r="G13" s="640"/>
      <c r="H13" s="640"/>
      <c r="I13" s="640"/>
      <c r="J13" s="640"/>
      <c r="K13" s="640"/>
      <c r="L13" s="640"/>
      <c r="M13" s="640"/>
      <c r="N13" s="658"/>
      <c r="O13" s="387"/>
      <c r="P13" s="61"/>
    </row>
    <row r="14" spans="1:16" s="87" customFormat="1" ht="19.5" customHeight="1" x14ac:dyDescent="0.2">
      <c r="A14" s="61"/>
      <c r="B14" s="327"/>
      <c r="C14" s="387">
        <v>30</v>
      </c>
      <c r="D14" s="617"/>
      <c r="E14" s="640">
        <v>16</v>
      </c>
      <c r="F14" s="640">
        <v>20</v>
      </c>
      <c r="G14" s="640">
        <v>14</v>
      </c>
      <c r="H14" s="640">
        <v>134</v>
      </c>
      <c r="I14" s="640">
        <v>16</v>
      </c>
      <c r="J14" s="640">
        <v>18</v>
      </c>
      <c r="K14" s="640">
        <v>32</v>
      </c>
      <c r="L14" s="640">
        <v>113</v>
      </c>
      <c r="M14" s="640">
        <v>75</v>
      </c>
      <c r="N14" s="658">
        <v>73</v>
      </c>
      <c r="O14" s="387">
        <v>51</v>
      </c>
      <c r="P14" s="61"/>
    </row>
    <row r="15" spans="1:16" s="87" customFormat="1" ht="19.5" customHeight="1" x14ac:dyDescent="0.2">
      <c r="A15" s="61"/>
      <c r="B15" s="327"/>
      <c r="C15" s="387">
        <v>60</v>
      </c>
      <c r="D15" s="617"/>
      <c r="E15" s="640">
        <v>34</v>
      </c>
      <c r="F15" s="640">
        <v>51</v>
      </c>
      <c r="G15" s="640">
        <v>25</v>
      </c>
      <c r="H15" s="640">
        <v>210</v>
      </c>
      <c r="I15" s="640">
        <v>51</v>
      </c>
      <c r="J15" s="640">
        <v>38</v>
      </c>
      <c r="K15" s="640">
        <v>75</v>
      </c>
      <c r="L15" s="640">
        <v>186</v>
      </c>
      <c r="M15" s="640">
        <v>123</v>
      </c>
      <c r="N15" s="658">
        <v>136</v>
      </c>
      <c r="O15" s="387">
        <v>93</v>
      </c>
      <c r="P15" s="61"/>
    </row>
    <row r="16" spans="1:16" s="87" customFormat="1" ht="19.5" customHeight="1" x14ac:dyDescent="0.2">
      <c r="A16" s="61"/>
      <c r="B16" s="327"/>
      <c r="C16" s="387">
        <v>90</v>
      </c>
      <c r="D16" s="617"/>
      <c r="E16" s="640">
        <v>56</v>
      </c>
      <c r="F16" s="640">
        <v>95</v>
      </c>
      <c r="G16" s="640">
        <v>48</v>
      </c>
      <c r="H16" s="640">
        <v>376</v>
      </c>
      <c r="I16" s="640">
        <v>121</v>
      </c>
      <c r="J16" s="640">
        <v>100</v>
      </c>
      <c r="K16" s="640">
        <v>108</v>
      </c>
      <c r="L16" s="640">
        <v>297</v>
      </c>
      <c r="M16" s="640">
        <v>153</v>
      </c>
      <c r="N16" s="658">
        <v>228</v>
      </c>
      <c r="O16" s="387">
        <v>158</v>
      </c>
      <c r="P16" s="61"/>
    </row>
    <row r="17" spans="1:16" s="87" customFormat="1" ht="19.5" customHeight="1" x14ac:dyDescent="0.2">
      <c r="A17" s="61"/>
      <c r="B17" s="327"/>
      <c r="C17" s="387">
        <v>120</v>
      </c>
      <c r="D17" s="617"/>
      <c r="E17" s="640">
        <v>185</v>
      </c>
      <c r="F17" s="640">
        <v>272</v>
      </c>
      <c r="G17" s="640">
        <v>133</v>
      </c>
      <c r="H17" s="640">
        <v>628</v>
      </c>
      <c r="I17" s="640">
        <v>376</v>
      </c>
      <c r="J17" s="640">
        <v>352</v>
      </c>
      <c r="K17" s="640">
        <v>425</v>
      </c>
      <c r="L17" s="640">
        <v>348</v>
      </c>
      <c r="M17" s="640">
        <v>247</v>
      </c>
      <c r="N17" s="658">
        <v>360</v>
      </c>
      <c r="O17" s="387">
        <v>333</v>
      </c>
      <c r="P17" s="61"/>
    </row>
    <row r="18" spans="1:16" s="87" customFormat="1" ht="19.5" customHeight="1" x14ac:dyDescent="0.2">
      <c r="A18" s="61"/>
      <c r="B18" s="425"/>
      <c r="C18" s="440"/>
      <c r="D18" s="636"/>
      <c r="E18" s="526"/>
      <c r="F18" s="526"/>
      <c r="G18" s="526"/>
      <c r="H18" s="526"/>
      <c r="I18" s="526"/>
      <c r="J18" s="526"/>
      <c r="K18" s="526"/>
      <c r="L18" s="526"/>
      <c r="M18" s="526"/>
      <c r="N18" s="639"/>
      <c r="O18" s="425"/>
      <c r="P18" s="61"/>
    </row>
    <row r="19" spans="1:16" s="87" customFormat="1" ht="19.5" customHeight="1" x14ac:dyDescent="0.2">
      <c r="A19" s="61"/>
      <c r="B19" s="625" t="s">
        <v>2099</v>
      </c>
      <c r="C19" s="387"/>
      <c r="D19" s="617"/>
      <c r="E19" s="514"/>
      <c r="F19" s="514"/>
      <c r="G19" s="514"/>
      <c r="H19" s="514"/>
      <c r="I19" s="514"/>
      <c r="J19" s="514"/>
      <c r="K19" s="514"/>
      <c r="L19" s="514"/>
      <c r="M19" s="514"/>
      <c r="N19" s="618"/>
      <c r="O19" s="327"/>
      <c r="P19" s="61"/>
    </row>
    <row r="20" spans="1:16" s="87" customFormat="1" ht="19.5" customHeight="1" x14ac:dyDescent="0.2">
      <c r="A20" s="61"/>
      <c r="B20" s="331"/>
      <c r="C20" s="393" t="s">
        <v>2100</v>
      </c>
      <c r="D20" s="985"/>
      <c r="E20" s="747">
        <v>17.07</v>
      </c>
      <c r="F20" s="747">
        <v>6.97</v>
      </c>
      <c r="G20" s="747">
        <v>14.71</v>
      </c>
      <c r="H20" s="747">
        <v>0.49</v>
      </c>
      <c r="I20" s="747">
        <v>9.0299999999999994</v>
      </c>
      <c r="J20" s="747">
        <v>15.63</v>
      </c>
      <c r="K20" s="747">
        <v>16.760000000000002</v>
      </c>
      <c r="L20" s="747">
        <v>13.7</v>
      </c>
      <c r="M20" s="747">
        <v>12.22</v>
      </c>
      <c r="N20" s="927">
        <v>10.95</v>
      </c>
      <c r="O20" s="393">
        <v>11.75</v>
      </c>
      <c r="P20" s="61"/>
    </row>
    <row r="21" spans="1:16" s="87" customFormat="1" ht="19.5" customHeight="1" x14ac:dyDescent="0.2">
      <c r="A21" s="61"/>
      <c r="B21" s="312"/>
      <c r="C21" s="335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61"/>
    </row>
    <row r="22" spans="1:16" s="87" customFormat="1" ht="19.5" customHeight="1" x14ac:dyDescent="0.2">
      <c r="A22" s="61"/>
      <c r="B22" s="312"/>
      <c r="C22" s="335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61"/>
    </row>
    <row r="23" spans="1:16" s="87" customFormat="1" ht="19.5" customHeight="1" x14ac:dyDescent="0.2">
      <c r="A23" s="61"/>
      <c r="B23" s="312"/>
      <c r="C23" s="335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61"/>
    </row>
    <row r="24" spans="1:16" s="87" customFormat="1" ht="19.5" customHeight="1" x14ac:dyDescent="0.2">
      <c r="A24" s="61"/>
      <c r="B24" s="312"/>
      <c r="C24" s="335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61"/>
    </row>
    <row r="25" spans="1:16" s="87" customFormat="1" ht="19.5" customHeight="1" x14ac:dyDescent="0.2">
      <c r="A25" s="61"/>
      <c r="B25" s="315" t="s">
        <v>2085</v>
      </c>
      <c r="C25" s="335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61"/>
    </row>
    <row r="26" spans="1:16" s="87" customFormat="1" ht="19.5" customHeight="1" x14ac:dyDescent="0.2">
      <c r="A26" s="61"/>
      <c r="B26" s="312"/>
      <c r="C26" s="622" t="s">
        <v>1515</v>
      </c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61"/>
    </row>
    <row r="27" spans="1:16" s="87" customFormat="1" ht="19.5" customHeight="1" x14ac:dyDescent="0.2">
      <c r="A27" s="61"/>
      <c r="B27" s="329"/>
      <c r="C27" s="381"/>
      <c r="D27" s="983"/>
      <c r="E27" s="1228" t="s">
        <v>2086</v>
      </c>
      <c r="F27" s="1228"/>
      <c r="G27" s="1228"/>
      <c r="H27" s="1228"/>
      <c r="I27" s="1228"/>
      <c r="J27" s="1228"/>
      <c r="K27" s="1228"/>
      <c r="L27" s="1228"/>
      <c r="M27" s="1228"/>
      <c r="N27" s="1228"/>
      <c r="O27" s="984"/>
      <c r="P27" s="61"/>
    </row>
    <row r="28" spans="1:16" s="87" customFormat="1" ht="19.5" customHeight="1" x14ac:dyDescent="0.2">
      <c r="A28" s="61"/>
      <c r="B28" s="327"/>
      <c r="C28" s="626" t="s">
        <v>2087</v>
      </c>
      <c r="D28" s="616"/>
      <c r="E28" s="614" t="s">
        <v>2088</v>
      </c>
      <c r="F28" s="614" t="s">
        <v>2089</v>
      </c>
      <c r="G28" s="614" t="s">
        <v>2090</v>
      </c>
      <c r="H28" s="614" t="s">
        <v>2091</v>
      </c>
      <c r="I28" s="614" t="s">
        <v>2092</v>
      </c>
      <c r="J28" s="614" t="s">
        <v>2093</v>
      </c>
      <c r="K28" s="614" t="s">
        <v>2094</v>
      </c>
      <c r="L28" s="614" t="s">
        <v>2095</v>
      </c>
      <c r="M28" s="614" t="s">
        <v>2096</v>
      </c>
      <c r="N28" s="14" t="s">
        <v>2097</v>
      </c>
      <c r="O28" s="334" t="s">
        <v>5</v>
      </c>
      <c r="P28" s="61"/>
    </row>
    <row r="29" spans="1:16" s="87" customFormat="1" ht="19.5" customHeight="1" x14ac:dyDescent="0.2">
      <c r="A29" s="61"/>
      <c r="B29" s="327"/>
      <c r="C29" s="387">
        <v>30</v>
      </c>
      <c r="D29" s="617"/>
      <c r="E29" s="640">
        <v>8</v>
      </c>
      <c r="F29" s="640">
        <v>8</v>
      </c>
      <c r="G29" s="640">
        <v>13</v>
      </c>
      <c r="H29" s="640">
        <v>8</v>
      </c>
      <c r="I29" s="640">
        <v>9</v>
      </c>
      <c r="J29" s="640">
        <v>8</v>
      </c>
      <c r="K29" s="640">
        <v>41</v>
      </c>
      <c r="L29" s="640">
        <v>13</v>
      </c>
      <c r="M29" s="640">
        <v>13</v>
      </c>
      <c r="N29" s="658">
        <v>42</v>
      </c>
      <c r="O29" s="387">
        <v>16</v>
      </c>
      <c r="P29" s="61"/>
    </row>
    <row r="30" spans="1:16" s="87" customFormat="1" ht="19.5" customHeight="1" x14ac:dyDescent="0.2">
      <c r="A30" s="61"/>
      <c r="B30" s="327"/>
      <c r="C30" s="387">
        <v>60</v>
      </c>
      <c r="D30" s="617"/>
      <c r="E30" s="640">
        <v>10</v>
      </c>
      <c r="F30" s="640">
        <v>8</v>
      </c>
      <c r="G30" s="640">
        <v>16</v>
      </c>
      <c r="H30" s="640">
        <v>8</v>
      </c>
      <c r="I30" s="640">
        <v>36</v>
      </c>
      <c r="J30" s="640">
        <v>10</v>
      </c>
      <c r="K30" s="640">
        <v>47</v>
      </c>
      <c r="L30" s="640">
        <v>22</v>
      </c>
      <c r="M30" s="640">
        <v>17</v>
      </c>
      <c r="N30" s="658">
        <v>43</v>
      </c>
      <c r="O30" s="387">
        <v>22</v>
      </c>
      <c r="P30" s="61"/>
    </row>
    <row r="31" spans="1:16" s="87" customFormat="1" ht="19.5" customHeight="1" x14ac:dyDescent="0.2">
      <c r="A31" s="61"/>
      <c r="B31" s="327"/>
      <c r="C31" s="387">
        <v>90</v>
      </c>
      <c r="D31" s="617"/>
      <c r="E31" s="640">
        <v>33</v>
      </c>
      <c r="F31" s="640">
        <v>17</v>
      </c>
      <c r="G31" s="640">
        <v>40</v>
      </c>
      <c r="H31" s="640">
        <v>8</v>
      </c>
      <c r="I31" s="640">
        <v>76</v>
      </c>
      <c r="J31" s="640">
        <v>18</v>
      </c>
      <c r="K31" s="640">
        <v>56</v>
      </c>
      <c r="L31" s="640">
        <v>53</v>
      </c>
      <c r="M31" s="640">
        <v>26</v>
      </c>
      <c r="N31" s="658">
        <v>61</v>
      </c>
      <c r="O31" s="387">
        <v>39</v>
      </c>
      <c r="P31" s="61"/>
    </row>
    <row r="32" spans="1:16" s="87" customFormat="1" ht="19.5" customHeight="1" x14ac:dyDescent="0.2">
      <c r="A32" s="61"/>
      <c r="B32" s="327"/>
      <c r="C32" s="387">
        <v>120</v>
      </c>
      <c r="D32" s="617"/>
      <c r="E32" s="640">
        <v>162</v>
      </c>
      <c r="F32" s="640">
        <v>52</v>
      </c>
      <c r="G32" s="640">
        <v>62</v>
      </c>
      <c r="H32" s="640">
        <v>14</v>
      </c>
      <c r="I32" s="640">
        <v>192</v>
      </c>
      <c r="J32" s="640">
        <v>66</v>
      </c>
      <c r="K32" s="640">
        <v>90</v>
      </c>
      <c r="L32" s="640">
        <v>223</v>
      </c>
      <c r="M32" s="640">
        <v>61</v>
      </c>
      <c r="N32" s="658">
        <v>73</v>
      </c>
      <c r="O32" s="387">
        <v>100</v>
      </c>
      <c r="P32" s="61"/>
    </row>
    <row r="33" spans="1:16" s="87" customFormat="1" ht="19.5" customHeight="1" x14ac:dyDescent="0.2">
      <c r="A33" s="61"/>
      <c r="B33" s="327"/>
      <c r="C33" s="387"/>
      <c r="D33" s="617"/>
      <c r="E33" s="640"/>
      <c r="F33" s="640"/>
      <c r="G33" s="640"/>
      <c r="H33" s="640"/>
      <c r="I33" s="640"/>
      <c r="J33" s="640"/>
      <c r="K33" s="640"/>
      <c r="L33" s="640"/>
      <c r="M33" s="640"/>
      <c r="N33" s="658"/>
      <c r="O33" s="387"/>
      <c r="P33" s="61"/>
    </row>
    <row r="34" spans="1:16" s="87" customFormat="1" ht="19.5" customHeight="1" x14ac:dyDescent="0.2">
      <c r="A34" s="61"/>
      <c r="B34" s="986" t="s">
        <v>2098</v>
      </c>
      <c r="C34" s="987"/>
      <c r="D34" s="988"/>
      <c r="E34" s="989"/>
      <c r="F34" s="989"/>
      <c r="G34" s="989"/>
      <c r="H34" s="989"/>
      <c r="I34" s="989"/>
      <c r="J34" s="989"/>
      <c r="K34" s="989"/>
      <c r="L34" s="989"/>
      <c r="M34" s="989"/>
      <c r="N34" s="990"/>
      <c r="O34" s="987"/>
      <c r="P34" s="61"/>
    </row>
    <row r="35" spans="1:16" s="87" customFormat="1" ht="19.5" customHeight="1" x14ac:dyDescent="0.2">
      <c r="A35" s="61"/>
      <c r="B35" s="327"/>
      <c r="C35" s="387">
        <v>30</v>
      </c>
      <c r="D35" s="617"/>
      <c r="E35" s="640">
        <v>15</v>
      </c>
      <c r="F35" s="640">
        <v>14</v>
      </c>
      <c r="G35" s="640">
        <v>21</v>
      </c>
      <c r="H35" s="640">
        <v>11</v>
      </c>
      <c r="I35" s="640">
        <v>23</v>
      </c>
      <c r="J35" s="640">
        <v>18</v>
      </c>
      <c r="K35" s="640">
        <v>52</v>
      </c>
      <c r="L35" s="640">
        <v>24</v>
      </c>
      <c r="M35" s="640">
        <v>28</v>
      </c>
      <c r="N35" s="658">
        <v>47</v>
      </c>
      <c r="O35" s="387">
        <v>25</v>
      </c>
      <c r="P35" s="61"/>
    </row>
    <row r="36" spans="1:16" s="87" customFormat="1" ht="19.5" customHeight="1" x14ac:dyDescent="0.2">
      <c r="A36" s="61"/>
      <c r="B36" s="327"/>
      <c r="C36" s="387">
        <v>60</v>
      </c>
      <c r="D36" s="617"/>
      <c r="E36" s="640">
        <v>29</v>
      </c>
      <c r="F36" s="640">
        <v>33</v>
      </c>
      <c r="G36" s="640">
        <v>34</v>
      </c>
      <c r="H36" s="640">
        <v>19</v>
      </c>
      <c r="I36" s="640">
        <v>76</v>
      </c>
      <c r="J36" s="640">
        <v>41</v>
      </c>
      <c r="K36" s="640">
        <v>70</v>
      </c>
      <c r="L36" s="640">
        <v>61</v>
      </c>
      <c r="M36" s="640">
        <v>46</v>
      </c>
      <c r="N36" s="658">
        <v>67</v>
      </c>
      <c r="O36" s="387">
        <v>48</v>
      </c>
      <c r="P36" s="61"/>
    </row>
    <row r="37" spans="1:16" s="87" customFormat="1" ht="19.5" customHeight="1" x14ac:dyDescent="0.2">
      <c r="A37" s="61"/>
      <c r="B37" s="327"/>
      <c r="C37" s="387">
        <v>90</v>
      </c>
      <c r="D37" s="617"/>
      <c r="E37" s="640">
        <v>87</v>
      </c>
      <c r="F37" s="640">
        <v>63</v>
      </c>
      <c r="G37" s="640">
        <v>75</v>
      </c>
      <c r="H37" s="640">
        <v>42</v>
      </c>
      <c r="I37" s="640">
        <v>137</v>
      </c>
      <c r="J37" s="640">
        <v>68</v>
      </c>
      <c r="K37" s="640">
        <v>97</v>
      </c>
      <c r="L37" s="640">
        <v>116</v>
      </c>
      <c r="M37" s="640">
        <v>72</v>
      </c>
      <c r="N37" s="658">
        <v>98</v>
      </c>
      <c r="O37" s="387">
        <v>86</v>
      </c>
      <c r="P37" s="61"/>
    </row>
    <row r="38" spans="1:16" s="87" customFormat="1" ht="19.5" customHeight="1" x14ac:dyDescent="0.2">
      <c r="A38" s="61"/>
      <c r="B38" s="327"/>
      <c r="C38" s="387">
        <v>120</v>
      </c>
      <c r="D38" s="617"/>
      <c r="E38" s="640">
        <v>404</v>
      </c>
      <c r="F38" s="640">
        <v>168</v>
      </c>
      <c r="G38" s="640">
        <v>120</v>
      </c>
      <c r="H38" s="640">
        <v>80</v>
      </c>
      <c r="I38" s="640">
        <v>302</v>
      </c>
      <c r="J38" s="640">
        <v>168</v>
      </c>
      <c r="K38" s="640">
        <v>151</v>
      </c>
      <c r="L38" s="640">
        <v>329</v>
      </c>
      <c r="M38" s="640">
        <v>141</v>
      </c>
      <c r="N38" s="658">
        <v>125</v>
      </c>
      <c r="O38" s="387">
        <v>199</v>
      </c>
      <c r="P38" s="61"/>
    </row>
    <row r="39" spans="1:16" s="87" customFormat="1" ht="19.5" customHeight="1" x14ac:dyDescent="0.2">
      <c r="A39" s="61"/>
      <c r="B39" s="991"/>
      <c r="C39" s="992"/>
      <c r="D39" s="993"/>
      <c r="E39" s="994"/>
      <c r="F39" s="994"/>
      <c r="G39" s="994"/>
      <c r="H39" s="994"/>
      <c r="I39" s="994"/>
      <c r="J39" s="994"/>
      <c r="K39" s="994"/>
      <c r="L39" s="994"/>
      <c r="M39" s="994"/>
      <c r="N39" s="995"/>
      <c r="O39" s="991"/>
      <c r="P39" s="61"/>
    </row>
    <row r="40" spans="1:16" s="87" customFormat="1" ht="19.5" customHeight="1" x14ac:dyDescent="0.2">
      <c r="A40" s="61"/>
      <c r="B40" s="625" t="s">
        <v>2099</v>
      </c>
      <c r="C40" s="387"/>
      <c r="D40" s="617"/>
      <c r="E40" s="514"/>
      <c r="F40" s="514"/>
      <c r="G40" s="514"/>
      <c r="H40" s="514"/>
      <c r="I40" s="514"/>
      <c r="J40" s="514"/>
      <c r="K40" s="514"/>
      <c r="L40" s="514"/>
      <c r="M40" s="514"/>
      <c r="N40" s="618"/>
      <c r="O40" s="327"/>
      <c r="P40" s="61"/>
    </row>
    <row r="41" spans="1:16" s="87" customFormat="1" ht="19.5" customHeight="1" x14ac:dyDescent="0.2">
      <c r="A41" s="61"/>
      <c r="B41" s="331"/>
      <c r="C41" s="393" t="s">
        <v>2100</v>
      </c>
      <c r="D41" s="985"/>
      <c r="E41" s="747">
        <v>16.7</v>
      </c>
      <c r="F41" s="747">
        <v>14.59</v>
      </c>
      <c r="G41" s="747">
        <v>10.25</v>
      </c>
      <c r="H41" s="747">
        <v>22.87</v>
      </c>
      <c r="I41" s="747">
        <v>14.04</v>
      </c>
      <c r="J41" s="747">
        <v>21.5</v>
      </c>
      <c r="K41" s="747">
        <v>12.5</v>
      </c>
      <c r="L41" s="747">
        <v>19.399999999999999</v>
      </c>
      <c r="M41" s="747">
        <v>34.590000000000003</v>
      </c>
      <c r="N41" s="927">
        <v>21.31</v>
      </c>
      <c r="O41" s="393">
        <v>18.77</v>
      </c>
      <c r="P41" s="61"/>
    </row>
    <row r="42" spans="1:16" s="87" customFormat="1" ht="19.5" customHeight="1" x14ac:dyDescent="0.2">
      <c r="A42" s="61"/>
      <c r="B42" s="61"/>
      <c r="C42" s="18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s="87" customFormat="1" ht="19.5" customHeight="1" x14ac:dyDescent="0.2">
      <c r="A43" s="61"/>
      <c r="B43" s="61"/>
      <c r="C43" s="18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6" s="87" customFormat="1" ht="19.5" customHeight="1" thickBot="1" x14ac:dyDescent="0.25">
      <c r="A44" s="61"/>
      <c r="B44" s="61"/>
      <c r="C44" s="18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6" s="87" customFormat="1" ht="19.5" customHeight="1" thickBot="1" x14ac:dyDescent="0.2">
      <c r="C45" s="1198" t="s">
        <v>2138</v>
      </c>
      <c r="D45" s="1199"/>
      <c r="E45" s="1048" t="s">
        <v>2108</v>
      </c>
    </row>
    <row r="46" spans="1:16" s="87" customFormat="1" ht="19.5" customHeight="1" x14ac:dyDescent="0.15">
      <c r="C46" s="1032" t="s">
        <v>2286</v>
      </c>
      <c r="D46" s="1033" t="s">
        <v>2287</v>
      </c>
      <c r="E46" s="1048" t="s">
        <v>2288</v>
      </c>
    </row>
    <row r="47" spans="1:16" s="87" customFormat="1" ht="19.5" customHeight="1" thickBot="1" x14ac:dyDescent="0.2">
      <c r="C47" s="1006" t="s">
        <v>2289</v>
      </c>
      <c r="D47" s="1027" t="s">
        <v>2134</v>
      </c>
      <c r="E47" s="1054" t="s">
        <v>2288</v>
      </c>
    </row>
    <row r="48" spans="1:16" s="87" customFormat="1" ht="19.5" customHeight="1" x14ac:dyDescent="0.15">
      <c r="C48" s="1026"/>
      <c r="D48" s="1044"/>
      <c r="E48" s="1026"/>
    </row>
    <row r="49" spans="3:5" s="87" customFormat="1" ht="19.5" customHeight="1" thickBot="1" x14ac:dyDescent="0.2">
      <c r="C49" s="1026"/>
      <c r="D49" s="1044"/>
      <c r="E49" s="1026"/>
    </row>
    <row r="50" spans="3:5" s="87" customFormat="1" ht="19.5" customHeight="1" thickBot="1" x14ac:dyDescent="0.2">
      <c r="C50" s="1198" t="s">
        <v>2290</v>
      </c>
      <c r="D50" s="1199"/>
      <c r="E50" s="1048" t="s">
        <v>2108</v>
      </c>
    </row>
    <row r="51" spans="3:5" ht="15" customHeight="1" thickBot="1" x14ac:dyDescent="0.25">
      <c r="C51" s="1036" t="s">
        <v>2291</v>
      </c>
      <c r="D51" s="1037" t="s">
        <v>2292</v>
      </c>
      <c r="E51" s="1050" t="s">
        <v>2288</v>
      </c>
    </row>
    <row r="52" spans="3:5" ht="15" customHeight="1" x14ac:dyDescent="0.2">
      <c r="C52" s="1012"/>
      <c r="D52" s="1013"/>
      <c r="E52" s="1026"/>
    </row>
  </sheetData>
  <mergeCells count="5">
    <mergeCell ref="B2:D2"/>
    <mergeCell ref="E6:N6"/>
    <mergeCell ref="E27:N27"/>
    <mergeCell ref="C45:D45"/>
    <mergeCell ref="C50:D50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B80B-5359-7248-AE44-A79A05B4BED6}">
  <dimension ref="B1:V120"/>
  <sheetViews>
    <sheetView topLeftCell="A110" workbookViewId="0">
      <selection activeCell="A19" sqref="A19"/>
    </sheetView>
  </sheetViews>
  <sheetFormatPr baseColWidth="10" defaultRowHeight="15" x14ac:dyDescent="0.2"/>
  <cols>
    <col min="5" max="5" width="22.1640625" customWidth="1"/>
  </cols>
  <sheetData>
    <row r="1" spans="2:22" ht="16" thickBot="1" x14ac:dyDescent="0.25"/>
    <row r="2" spans="2:22" ht="16" x14ac:dyDescent="0.2">
      <c r="B2" s="1146" t="s">
        <v>1488</v>
      </c>
      <c r="C2" s="1147" t="s">
        <v>1489</v>
      </c>
      <c r="D2" s="1147" t="s">
        <v>1490</v>
      </c>
      <c r="E2" s="1147" t="s">
        <v>1491</v>
      </c>
      <c r="F2" s="1147" t="s">
        <v>1493</v>
      </c>
      <c r="G2" s="1147" t="s">
        <v>2267</v>
      </c>
      <c r="H2" s="1147" t="s">
        <v>1495</v>
      </c>
      <c r="I2" s="1147" t="s">
        <v>1496</v>
      </c>
      <c r="J2" s="1147" t="s">
        <v>1497</v>
      </c>
      <c r="K2" s="1147" t="s">
        <v>1498</v>
      </c>
      <c r="L2" s="1147" t="s">
        <v>1499</v>
      </c>
      <c r="M2" s="1147" t="s">
        <v>1500</v>
      </c>
      <c r="N2" s="1147" t="s">
        <v>1501</v>
      </c>
      <c r="O2" s="1147" t="s">
        <v>1502</v>
      </c>
      <c r="P2" s="1147" t="s">
        <v>1503</v>
      </c>
      <c r="Q2" s="1147" t="s">
        <v>1504</v>
      </c>
      <c r="R2" s="1147" t="s">
        <v>2268</v>
      </c>
      <c r="S2" s="1147" t="s">
        <v>2269</v>
      </c>
      <c r="T2" s="1147" t="s">
        <v>1507</v>
      </c>
      <c r="U2" s="1147" t="s">
        <v>1508</v>
      </c>
      <c r="V2" s="1148" t="s">
        <v>1509</v>
      </c>
    </row>
    <row r="3" spans="2:22" x14ac:dyDescent="0.2">
      <c r="B3" s="1149"/>
      <c r="C3" s="1150"/>
      <c r="D3" s="1150"/>
      <c r="E3" s="1150"/>
      <c r="F3" s="1150"/>
      <c r="G3" s="1150"/>
      <c r="H3" s="1150"/>
      <c r="I3" s="1150"/>
      <c r="J3" s="1150"/>
      <c r="K3" s="1150"/>
      <c r="L3" s="1150"/>
      <c r="M3" s="1150"/>
      <c r="N3" s="1150"/>
      <c r="O3" s="1150"/>
      <c r="P3" s="1150"/>
      <c r="Q3" s="1150"/>
      <c r="R3" s="1150"/>
      <c r="S3" s="1150"/>
      <c r="T3" s="1150"/>
      <c r="U3" s="1150"/>
      <c r="V3" s="1151"/>
    </row>
    <row r="4" spans="2:22" x14ac:dyDescent="0.2">
      <c r="B4" s="1152" t="s">
        <v>1303</v>
      </c>
      <c r="C4" s="1150"/>
      <c r="D4" s="1150"/>
      <c r="E4" s="1150"/>
      <c r="F4" s="1150"/>
      <c r="G4" s="1150"/>
      <c r="H4" s="1150"/>
      <c r="I4" s="1150"/>
      <c r="J4" s="1150"/>
      <c r="K4" s="1150"/>
      <c r="L4" s="1150"/>
      <c r="M4" s="1150"/>
      <c r="N4" s="1150"/>
      <c r="O4" s="1150"/>
      <c r="P4" s="1150"/>
      <c r="Q4" s="1150"/>
      <c r="R4" s="1150"/>
      <c r="S4" s="1150"/>
      <c r="T4" s="1150"/>
      <c r="U4" s="1150"/>
      <c r="V4" s="1151"/>
    </row>
    <row r="5" spans="2:22" x14ac:dyDescent="0.2">
      <c r="B5" s="1149">
        <v>1</v>
      </c>
      <c r="C5" s="1150">
        <v>37017</v>
      </c>
      <c r="D5" s="1150">
        <v>0</v>
      </c>
      <c r="E5" s="1150">
        <v>1380</v>
      </c>
      <c r="F5" s="1150">
        <v>37017</v>
      </c>
      <c r="G5" s="1150">
        <v>3.5940307840000001</v>
      </c>
      <c r="H5" s="1150">
        <v>13781</v>
      </c>
      <c r="I5" s="1150">
        <v>12512</v>
      </c>
      <c r="J5" s="1150">
        <v>26293</v>
      </c>
      <c r="K5" s="1150">
        <v>4.2</v>
      </c>
      <c r="L5" s="1150">
        <v>0.15094929300000001</v>
      </c>
      <c r="M5" s="1150">
        <v>4.0490507070000001</v>
      </c>
      <c r="N5" s="1150">
        <v>33.800686200000001</v>
      </c>
      <c r="O5" s="1150">
        <v>71.029527000000002</v>
      </c>
      <c r="P5" s="1150">
        <v>47.586810200000002</v>
      </c>
      <c r="Q5" s="1150">
        <v>8.7514350000000005E-2</v>
      </c>
      <c r="R5" s="1150">
        <v>2.9580449660000001</v>
      </c>
      <c r="S5" s="1150">
        <v>6.2161026450000003</v>
      </c>
      <c r="T5" s="1150">
        <v>46.814790819999999</v>
      </c>
      <c r="U5" s="1150">
        <v>4.1645286019999999</v>
      </c>
      <c r="V5" s="1153">
        <v>45.538712599999997</v>
      </c>
    </row>
    <row r="6" spans="2:22" x14ac:dyDescent="0.2">
      <c r="B6" s="1149">
        <v>2</v>
      </c>
      <c r="C6" s="1150">
        <v>44284</v>
      </c>
      <c r="D6" s="1150">
        <v>3210</v>
      </c>
      <c r="E6" s="1150">
        <v>5668</v>
      </c>
      <c r="F6" s="1150">
        <v>41074</v>
      </c>
      <c r="G6" s="1150">
        <v>12.12613923</v>
      </c>
      <c r="H6" s="1150">
        <v>10340</v>
      </c>
      <c r="I6" s="1150">
        <v>12244</v>
      </c>
      <c r="J6" s="1150">
        <v>22584</v>
      </c>
      <c r="K6" s="1150">
        <v>12</v>
      </c>
      <c r="L6" s="1150">
        <v>1.4551367079999999</v>
      </c>
      <c r="M6" s="1150">
        <v>10.54486329</v>
      </c>
      <c r="N6" s="1150">
        <v>29.8096119</v>
      </c>
      <c r="O6" s="1150">
        <v>54.983688000000001</v>
      </c>
      <c r="P6" s="1150">
        <v>54.215373700000001</v>
      </c>
      <c r="Q6" s="1150">
        <v>0.2279119</v>
      </c>
      <c r="R6" s="1150">
        <v>6.7939651550000004</v>
      </c>
      <c r="S6" s="1150">
        <v>12.53143655</v>
      </c>
      <c r="T6" s="1150"/>
      <c r="U6" s="1150">
        <v>12.35632859</v>
      </c>
      <c r="V6" s="1151"/>
    </row>
    <row r="7" spans="2:22" x14ac:dyDescent="0.2">
      <c r="B7" s="1149">
        <v>3</v>
      </c>
      <c r="C7" s="1150">
        <v>48771</v>
      </c>
      <c r="D7" s="1150">
        <v>2495</v>
      </c>
      <c r="E7" s="1150">
        <v>4596</v>
      </c>
      <c r="F7" s="1150">
        <v>46276</v>
      </c>
      <c r="G7" s="1150">
        <v>9.034439377</v>
      </c>
      <c r="H7" s="1150">
        <v>7824</v>
      </c>
      <c r="I7" s="1150">
        <v>5560</v>
      </c>
      <c r="J7" s="1150">
        <v>13384</v>
      </c>
      <c r="K7" s="1150">
        <v>16.2</v>
      </c>
      <c r="L7" s="1150">
        <v>1.4635791789999999</v>
      </c>
      <c r="M7" s="1150">
        <v>14.736420819999999</v>
      </c>
      <c r="N7" s="1150">
        <v>12.014867300000001</v>
      </c>
      <c r="O7" s="1150">
        <v>28.922119500000001</v>
      </c>
      <c r="P7" s="1150">
        <v>41.542139900000002</v>
      </c>
      <c r="Q7" s="1150">
        <v>0.31850632000000001</v>
      </c>
      <c r="R7" s="1150">
        <v>3.8268111739999999</v>
      </c>
      <c r="S7" s="1150">
        <v>9.2118778330000008</v>
      </c>
      <c r="T7" s="1150"/>
      <c r="U7" s="1150">
        <v>13.23143409</v>
      </c>
      <c r="V7" s="1151"/>
    </row>
    <row r="8" spans="2:22" x14ac:dyDescent="0.2">
      <c r="B8" s="1149">
        <v>4</v>
      </c>
      <c r="C8" s="1150">
        <v>33172</v>
      </c>
      <c r="D8" s="1150">
        <v>1307</v>
      </c>
      <c r="E8" s="1150">
        <v>10090</v>
      </c>
      <c r="F8" s="1150">
        <v>31865</v>
      </c>
      <c r="G8" s="1150">
        <v>24.049576930000001</v>
      </c>
      <c r="H8" s="1150">
        <v>9335</v>
      </c>
      <c r="I8" s="1150">
        <v>7078</v>
      </c>
      <c r="J8" s="1150">
        <v>16413</v>
      </c>
      <c r="K8" s="1150">
        <v>22.3</v>
      </c>
      <c r="L8" s="1150">
        <v>5.3630556550000001</v>
      </c>
      <c r="M8" s="1150">
        <v>16.936944350000001</v>
      </c>
      <c r="N8" s="1150">
        <v>22.2124588</v>
      </c>
      <c r="O8" s="1150">
        <v>51.507924099999997</v>
      </c>
      <c r="P8" s="1150">
        <v>43.124352600000002</v>
      </c>
      <c r="Q8" s="1150">
        <v>0.36606744000000002</v>
      </c>
      <c r="R8" s="1150">
        <v>8.1312578870000003</v>
      </c>
      <c r="S8" s="1150">
        <v>18.855373790000002</v>
      </c>
      <c r="T8" s="1150"/>
      <c r="U8" s="1150">
        <v>15.78642129</v>
      </c>
      <c r="V8" s="1151"/>
    </row>
    <row r="9" spans="2:22" x14ac:dyDescent="0.2">
      <c r="B9" s="1149"/>
      <c r="C9" s="1150"/>
      <c r="D9" s="1150"/>
      <c r="E9" s="1150"/>
      <c r="F9" s="1150"/>
      <c r="G9" s="1150"/>
      <c r="H9" s="1150"/>
      <c r="I9" s="1150"/>
      <c r="J9" s="1150"/>
      <c r="K9" s="1154">
        <v>54.7</v>
      </c>
      <c r="L9" s="1154"/>
      <c r="M9" s="1154">
        <v>46.267279170000002</v>
      </c>
      <c r="N9" s="1154">
        <v>19.567524800000001</v>
      </c>
      <c r="O9" s="1154"/>
      <c r="P9" s="1154"/>
      <c r="Q9" s="1154">
        <v>1</v>
      </c>
      <c r="R9" s="1154">
        <v>21.710079180000001</v>
      </c>
      <c r="S9" s="1154">
        <v>46.814790819999999</v>
      </c>
      <c r="T9" s="1154"/>
      <c r="U9" s="1154">
        <v>45.538712570000001</v>
      </c>
      <c r="V9" s="1151"/>
    </row>
    <row r="10" spans="2:22" x14ac:dyDescent="0.2">
      <c r="B10" s="1149"/>
      <c r="C10" s="1150"/>
      <c r="D10" s="1150"/>
      <c r="E10" s="1150"/>
      <c r="F10" s="1150"/>
      <c r="G10" s="1150"/>
      <c r="H10" s="1150"/>
      <c r="I10" s="1150"/>
      <c r="J10" s="1150"/>
      <c r="K10" s="1150"/>
      <c r="L10" s="1150"/>
      <c r="M10" s="1150"/>
      <c r="N10" s="1150"/>
      <c r="O10" s="1150"/>
      <c r="P10" s="1150"/>
      <c r="Q10" s="1150"/>
      <c r="R10" s="1150"/>
      <c r="S10" s="1150"/>
      <c r="T10" s="1150"/>
      <c r="U10" s="1150"/>
      <c r="V10" s="1151"/>
    </row>
    <row r="11" spans="2:22" x14ac:dyDescent="0.2">
      <c r="B11" s="1149"/>
      <c r="C11" s="1150"/>
      <c r="D11" s="1150"/>
      <c r="E11" s="1150"/>
      <c r="F11" s="1150"/>
      <c r="G11" s="1150"/>
      <c r="H11" s="1150"/>
      <c r="I11" s="1150"/>
      <c r="J11" s="1150"/>
      <c r="K11" s="1150"/>
      <c r="L11" s="1150"/>
      <c r="M11" s="1150"/>
      <c r="N11" s="1150"/>
      <c r="O11" s="1150"/>
      <c r="P11" s="1150"/>
      <c r="Q11" s="1150"/>
      <c r="R11" s="1150"/>
      <c r="S11" s="1150"/>
      <c r="T11" s="1150"/>
      <c r="U11" s="1150"/>
      <c r="V11" s="1151"/>
    </row>
    <row r="12" spans="2:22" x14ac:dyDescent="0.2">
      <c r="B12" s="1149">
        <v>1</v>
      </c>
      <c r="C12" s="1150">
        <v>36073</v>
      </c>
      <c r="D12" s="1150">
        <v>0</v>
      </c>
      <c r="E12" s="1150">
        <v>2551</v>
      </c>
      <c r="F12" s="1150">
        <v>36073</v>
      </c>
      <c r="G12" s="1150">
        <v>6.6047017400000003</v>
      </c>
      <c r="H12" s="1150">
        <v>20009</v>
      </c>
      <c r="I12" s="1150">
        <v>9219</v>
      </c>
      <c r="J12" s="1150">
        <v>29228</v>
      </c>
      <c r="K12" s="1150">
        <v>8.9</v>
      </c>
      <c r="L12" s="1150">
        <v>0.58781845499999996</v>
      </c>
      <c r="M12" s="1150">
        <v>8.3121815449999996</v>
      </c>
      <c r="N12" s="1150">
        <v>25.556510400000001</v>
      </c>
      <c r="O12" s="1150">
        <v>81.024589000000006</v>
      </c>
      <c r="P12" s="1150">
        <v>31.541672399999999</v>
      </c>
      <c r="Q12" s="1150">
        <v>0.12278271</v>
      </c>
      <c r="R12" s="1150">
        <v>3.1378977290000001</v>
      </c>
      <c r="S12" s="1150">
        <v>9.948419007</v>
      </c>
      <c r="T12" s="1150">
        <v>49.586971300000002</v>
      </c>
      <c r="U12" s="1150">
        <v>3.872772163</v>
      </c>
      <c r="V12" s="1153">
        <v>40.5652209</v>
      </c>
    </row>
    <row r="13" spans="2:22" x14ac:dyDescent="0.2">
      <c r="B13" s="1149">
        <v>2</v>
      </c>
      <c r="C13" s="1150">
        <v>29214</v>
      </c>
      <c r="D13" s="1150">
        <v>815</v>
      </c>
      <c r="E13" s="1150">
        <v>7960</v>
      </c>
      <c r="F13" s="1150">
        <v>28399</v>
      </c>
      <c r="G13" s="1150">
        <v>21.892791330000001</v>
      </c>
      <c r="H13" s="1150">
        <v>13804</v>
      </c>
      <c r="I13" s="1150">
        <v>7312</v>
      </c>
      <c r="J13" s="1150">
        <v>21116</v>
      </c>
      <c r="K13" s="1150">
        <v>14.7</v>
      </c>
      <c r="L13" s="1150">
        <v>3.2182403260000001</v>
      </c>
      <c r="M13" s="1150">
        <v>11.481759670000001</v>
      </c>
      <c r="N13" s="1150">
        <v>25.7473855</v>
      </c>
      <c r="O13" s="1150">
        <v>74.354730799999999</v>
      </c>
      <c r="P13" s="1150">
        <v>34.627770400000003</v>
      </c>
      <c r="Q13" s="1150">
        <v>0.16960188000000001</v>
      </c>
      <c r="R13" s="1150">
        <v>4.3668050020000004</v>
      </c>
      <c r="S13" s="1150">
        <v>12.61070219</v>
      </c>
      <c r="T13" s="1150"/>
      <c r="U13" s="1150">
        <v>5.8729349900000001</v>
      </c>
      <c r="V13" s="1151"/>
    </row>
    <row r="14" spans="2:22" x14ac:dyDescent="0.2">
      <c r="B14" s="1149">
        <v>3</v>
      </c>
      <c r="C14" s="1150">
        <v>48975</v>
      </c>
      <c r="D14" s="1150">
        <v>522</v>
      </c>
      <c r="E14" s="1150">
        <v>14011</v>
      </c>
      <c r="F14" s="1150">
        <v>48453</v>
      </c>
      <c r="G14" s="1150">
        <v>22.43051998</v>
      </c>
      <c r="H14" s="1150">
        <v>10178</v>
      </c>
      <c r="I14" s="1150">
        <v>7289</v>
      </c>
      <c r="J14" s="1150">
        <v>17467</v>
      </c>
      <c r="K14" s="1150">
        <v>28.3</v>
      </c>
      <c r="L14" s="1150">
        <v>6.3478371539999996</v>
      </c>
      <c r="M14" s="1150">
        <v>21.952162850000001</v>
      </c>
      <c r="N14" s="1150">
        <v>15.0434442</v>
      </c>
      <c r="O14" s="1150">
        <v>36.049367400000001</v>
      </c>
      <c r="P14" s="1150">
        <v>41.730119700000003</v>
      </c>
      <c r="Q14" s="1150">
        <v>0.32426459000000002</v>
      </c>
      <c r="R14" s="1150">
        <v>4.8780562710000002</v>
      </c>
      <c r="S14" s="1150">
        <v>11.689533389999999</v>
      </c>
      <c r="T14" s="1150"/>
      <c r="U14" s="1150">
        <v>13.531600190000001</v>
      </c>
      <c r="V14" s="1151"/>
    </row>
    <row r="15" spans="2:22" x14ac:dyDescent="0.2">
      <c r="B15" s="1149">
        <v>4</v>
      </c>
      <c r="C15" s="1150">
        <v>42262</v>
      </c>
      <c r="D15" s="1150">
        <v>1101</v>
      </c>
      <c r="E15" s="1150">
        <v>9592</v>
      </c>
      <c r="F15" s="1150">
        <v>41161</v>
      </c>
      <c r="G15" s="1150">
        <v>18.899375410000001</v>
      </c>
      <c r="H15" s="1150">
        <v>9042</v>
      </c>
      <c r="I15" s="1150">
        <v>7427</v>
      </c>
      <c r="J15" s="1150">
        <v>16469</v>
      </c>
      <c r="K15" s="1150">
        <v>32</v>
      </c>
      <c r="L15" s="1150">
        <v>6.0478001299999997</v>
      </c>
      <c r="M15" s="1150">
        <v>25.952199870000001</v>
      </c>
      <c r="N15" s="1150">
        <v>18.043779300000001</v>
      </c>
      <c r="O15" s="1150">
        <v>40.011175600000001</v>
      </c>
      <c r="P15" s="1150">
        <v>45.096848600000001</v>
      </c>
      <c r="Q15" s="1150">
        <v>0.38335080999999999</v>
      </c>
      <c r="R15" s="1150">
        <v>6.9170974709999999</v>
      </c>
      <c r="S15" s="1150">
        <v>15.33831672</v>
      </c>
      <c r="T15" s="1150"/>
      <c r="U15" s="1150">
        <v>17.2879136</v>
      </c>
      <c r="V15" s="1151"/>
    </row>
    <row r="16" spans="2:22" x14ac:dyDescent="0.2">
      <c r="B16" s="1149"/>
      <c r="C16" s="1150"/>
      <c r="D16" s="1150"/>
      <c r="E16" s="1150"/>
      <c r="F16" s="1150"/>
      <c r="G16" s="1150"/>
      <c r="H16" s="1150"/>
      <c r="I16" s="1150"/>
      <c r="J16" s="1150"/>
      <c r="K16" s="1154">
        <v>83.9</v>
      </c>
      <c r="L16" s="1154"/>
      <c r="M16" s="1154">
        <v>67.698303940000002</v>
      </c>
      <c r="N16" s="1154">
        <v>16.878223899999998</v>
      </c>
      <c r="O16" s="1154"/>
      <c r="P16" s="1154"/>
      <c r="Q16" s="1154">
        <v>1</v>
      </c>
      <c r="R16" s="1154">
        <v>19.299856470000002</v>
      </c>
      <c r="S16" s="1154">
        <v>49.586971300000002</v>
      </c>
      <c r="T16" s="1154"/>
      <c r="U16" s="1154">
        <v>40.565220940000003</v>
      </c>
      <c r="V16" s="1151"/>
    </row>
    <row r="17" spans="2:22" x14ac:dyDescent="0.2">
      <c r="B17" s="1149"/>
      <c r="C17" s="1150"/>
      <c r="D17" s="1150"/>
      <c r="E17" s="1150"/>
      <c r="F17" s="1150"/>
      <c r="G17" s="1150"/>
      <c r="H17" s="1150"/>
      <c r="I17" s="1150"/>
      <c r="J17" s="1150"/>
      <c r="K17" s="1150"/>
      <c r="L17" s="1150"/>
      <c r="M17" s="1150"/>
      <c r="N17" s="1150"/>
      <c r="O17" s="1150"/>
      <c r="P17" s="1150"/>
      <c r="Q17" s="1150"/>
      <c r="R17" s="1150"/>
      <c r="S17" s="1150"/>
      <c r="T17" s="1150"/>
      <c r="U17" s="1150"/>
      <c r="V17" s="1151"/>
    </row>
    <row r="18" spans="2:22" x14ac:dyDescent="0.2">
      <c r="B18" s="1149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1"/>
    </row>
    <row r="19" spans="2:22" x14ac:dyDescent="0.2">
      <c r="B19" s="1149">
        <v>1</v>
      </c>
      <c r="C19" s="1150">
        <v>44126</v>
      </c>
      <c r="D19" s="1150">
        <v>0</v>
      </c>
      <c r="E19" s="1150">
        <v>2766</v>
      </c>
      <c r="F19" s="1150">
        <v>44126</v>
      </c>
      <c r="G19" s="1150">
        <v>5.8986607519999996</v>
      </c>
      <c r="H19" s="1150">
        <v>30861</v>
      </c>
      <c r="I19" s="1150">
        <v>10938</v>
      </c>
      <c r="J19" s="1150">
        <v>21547</v>
      </c>
      <c r="K19" s="1150">
        <v>12.4</v>
      </c>
      <c r="L19" s="1150">
        <v>0.73143393300000004</v>
      </c>
      <c r="M19" s="1150">
        <v>11.668566070000001</v>
      </c>
      <c r="N19" s="1150">
        <v>24.788106800000001</v>
      </c>
      <c r="O19" s="1150">
        <v>48.830621399999998</v>
      </c>
      <c r="P19" s="1150">
        <v>50.763447300000003</v>
      </c>
      <c r="Q19" s="1150">
        <v>0.1783054</v>
      </c>
      <c r="R19" s="1150">
        <v>4.4198532009999996</v>
      </c>
      <c r="S19" s="1150">
        <v>8.706763295</v>
      </c>
      <c r="T19" s="1150">
        <v>46.544568329999997</v>
      </c>
      <c r="U19" s="1150">
        <v>9.0513965909999996</v>
      </c>
      <c r="V19" s="1153">
        <v>45.958312399999997</v>
      </c>
    </row>
    <row r="20" spans="2:22" x14ac:dyDescent="0.2">
      <c r="B20" s="1149">
        <v>2</v>
      </c>
      <c r="C20" s="1150">
        <v>45992</v>
      </c>
      <c r="D20" s="1150">
        <v>1678</v>
      </c>
      <c r="E20" s="1150">
        <v>6321</v>
      </c>
      <c r="F20" s="1150">
        <v>44314</v>
      </c>
      <c r="G20" s="1150">
        <v>12.483460060000001</v>
      </c>
      <c r="H20" s="1150">
        <v>12615</v>
      </c>
      <c r="I20" s="1150">
        <v>9499</v>
      </c>
      <c r="J20" s="1150">
        <v>22114</v>
      </c>
      <c r="K20" s="1150">
        <v>26.9</v>
      </c>
      <c r="L20" s="1150">
        <v>3.3580507549999998</v>
      </c>
      <c r="M20" s="1150">
        <v>23.541949240000001</v>
      </c>
      <c r="N20" s="1150">
        <v>21.435663699999999</v>
      </c>
      <c r="O20" s="1150">
        <v>49.902965199999997</v>
      </c>
      <c r="P20" s="1150">
        <v>42.954689299999998</v>
      </c>
      <c r="Q20" s="1150">
        <v>0.35974056999999998</v>
      </c>
      <c r="R20" s="1150">
        <v>7.7112778300000002</v>
      </c>
      <c r="S20" s="1150">
        <v>17.95212106</v>
      </c>
      <c r="T20" s="1150"/>
      <c r="U20" s="1150">
        <v>15.45254435</v>
      </c>
      <c r="V20" s="1151"/>
    </row>
    <row r="21" spans="2:22" x14ac:dyDescent="0.2">
      <c r="B21" s="1149">
        <v>3</v>
      </c>
      <c r="C21" s="1150">
        <v>30933</v>
      </c>
      <c r="D21" s="1150">
        <v>233</v>
      </c>
      <c r="E21" s="1150">
        <v>6637</v>
      </c>
      <c r="F21" s="1150">
        <v>30700</v>
      </c>
      <c r="G21" s="1150">
        <v>17.77593272</v>
      </c>
      <c r="H21" s="1150">
        <v>11369</v>
      </c>
      <c r="I21" s="1150">
        <v>6196</v>
      </c>
      <c r="J21" s="1150">
        <v>17565</v>
      </c>
      <c r="K21" s="1150">
        <v>14.6</v>
      </c>
      <c r="L21" s="1150">
        <v>2.5952861770000002</v>
      </c>
      <c r="M21" s="1150">
        <v>12.004713819999999</v>
      </c>
      <c r="N21" s="1150">
        <v>20.182410399999998</v>
      </c>
      <c r="O21" s="1150">
        <v>57.214983699999998</v>
      </c>
      <c r="P21" s="1150">
        <v>35.274693999999997</v>
      </c>
      <c r="Q21" s="1150">
        <v>0.18344200999999999</v>
      </c>
      <c r="R21" s="1150">
        <v>3.702302006</v>
      </c>
      <c r="S21" s="1150">
        <v>10.49563182</v>
      </c>
      <c r="T21" s="1150"/>
      <c r="U21" s="1150">
        <v>6.4708608930000002</v>
      </c>
      <c r="V21" s="1151"/>
    </row>
    <row r="22" spans="2:22" x14ac:dyDescent="0.2">
      <c r="B22" s="1149">
        <v>4</v>
      </c>
      <c r="C22" s="1150">
        <v>29482</v>
      </c>
      <c r="D22" s="1150">
        <v>317</v>
      </c>
      <c r="E22" s="1150">
        <v>9399</v>
      </c>
      <c r="F22" s="1150">
        <v>29165</v>
      </c>
      <c r="G22" s="1150">
        <v>24.372471740000002</v>
      </c>
      <c r="H22" s="1150">
        <v>4543</v>
      </c>
      <c r="I22" s="1150">
        <v>5290</v>
      </c>
      <c r="J22" s="1150">
        <v>9833</v>
      </c>
      <c r="K22" s="1150">
        <v>24.1</v>
      </c>
      <c r="L22" s="1150">
        <v>5.8737656879999998</v>
      </c>
      <c r="M22" s="1150">
        <v>18.226234309999999</v>
      </c>
      <c r="N22" s="1150">
        <v>18.138179300000001</v>
      </c>
      <c r="O22" s="1150">
        <v>33.715069399999997</v>
      </c>
      <c r="P22" s="1150">
        <v>53.798433799999998</v>
      </c>
      <c r="Q22" s="1150">
        <v>0.27851202000000003</v>
      </c>
      <c r="R22" s="1150">
        <v>5.0517010000000004</v>
      </c>
      <c r="S22" s="1150">
        <v>9.3900521619999999</v>
      </c>
      <c r="T22" s="1150"/>
      <c r="U22" s="1150">
        <v>14.98351059</v>
      </c>
      <c r="V22" s="1151"/>
    </row>
    <row r="23" spans="2:22" x14ac:dyDescent="0.2">
      <c r="B23" s="1149"/>
      <c r="C23" s="1150"/>
      <c r="D23" s="1150"/>
      <c r="E23" s="1150"/>
      <c r="F23" s="1150"/>
      <c r="G23" s="1150"/>
      <c r="H23" s="1150"/>
      <c r="I23" s="1150"/>
      <c r="J23" s="1150"/>
      <c r="K23" s="1154">
        <v>78</v>
      </c>
      <c r="L23" s="1154"/>
      <c r="M23" s="1154">
        <v>65.441463450000001</v>
      </c>
      <c r="N23" s="1154">
        <v>16.908871999999999</v>
      </c>
      <c r="O23" s="1154"/>
      <c r="P23" s="1154"/>
      <c r="Q23" s="1154">
        <v>1</v>
      </c>
      <c r="R23" s="1154">
        <v>20.885134040000001</v>
      </c>
      <c r="S23" s="1154">
        <v>46.544568329999997</v>
      </c>
      <c r="T23" s="1154"/>
      <c r="U23" s="1154">
        <v>45.958312429999999</v>
      </c>
      <c r="V23" s="1151"/>
    </row>
    <row r="24" spans="2:22" x14ac:dyDescent="0.2">
      <c r="B24" s="1149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1"/>
    </row>
    <row r="25" spans="2:22" x14ac:dyDescent="0.2">
      <c r="B25" s="1149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1"/>
    </row>
    <row r="26" spans="2:22" x14ac:dyDescent="0.2">
      <c r="B26" s="1149">
        <v>1</v>
      </c>
      <c r="C26" s="1150">
        <v>37594</v>
      </c>
      <c r="D26" s="1150">
        <v>0</v>
      </c>
      <c r="E26" s="1150">
        <v>1956</v>
      </c>
      <c r="F26" s="1150">
        <v>37594</v>
      </c>
      <c r="G26" s="1150">
        <v>4.945638432</v>
      </c>
      <c r="H26" s="1150">
        <v>15600</v>
      </c>
      <c r="I26" s="1150">
        <v>7258</v>
      </c>
      <c r="J26" s="1150">
        <v>22858</v>
      </c>
      <c r="K26" s="1150">
        <v>4.3</v>
      </c>
      <c r="L26" s="1150">
        <v>0.212662453</v>
      </c>
      <c r="M26" s="1150">
        <v>4.0873375469999997</v>
      </c>
      <c r="N26" s="1150">
        <v>19.3062723</v>
      </c>
      <c r="O26" s="1150">
        <v>60.802255700000003</v>
      </c>
      <c r="P26" s="1150">
        <v>31.752559300000001</v>
      </c>
      <c r="Q26" s="1150">
        <v>4.4660249999999999E-2</v>
      </c>
      <c r="R26" s="1150">
        <v>0.86222301099999998</v>
      </c>
      <c r="S26" s="1150">
        <v>2.7154441440000001</v>
      </c>
      <c r="T26" s="1150">
        <v>46.670181970000002</v>
      </c>
      <c r="U26" s="1150">
        <v>1.4180773419999999</v>
      </c>
      <c r="V26" s="1153">
        <v>41.177754200000003</v>
      </c>
    </row>
    <row r="27" spans="2:22" x14ac:dyDescent="0.2">
      <c r="B27" s="1149">
        <v>2</v>
      </c>
      <c r="C27" s="1150">
        <v>22091</v>
      </c>
      <c r="D27" s="1150">
        <v>195</v>
      </c>
      <c r="E27" s="1150">
        <v>3627</v>
      </c>
      <c r="F27" s="1150">
        <v>21896</v>
      </c>
      <c r="G27" s="1150">
        <v>14.210711910000001</v>
      </c>
      <c r="H27" s="1150">
        <v>44860</v>
      </c>
      <c r="I27" s="1150">
        <v>2543</v>
      </c>
      <c r="J27" s="1150">
        <v>47403</v>
      </c>
      <c r="K27" s="1150">
        <v>13.5</v>
      </c>
      <c r="L27" s="1150">
        <v>1.9184461070000001</v>
      </c>
      <c r="M27" s="1150">
        <v>11.58155389</v>
      </c>
      <c r="N27" s="1150">
        <v>11.6139934</v>
      </c>
      <c r="O27" s="1150">
        <v>216.49159700000001</v>
      </c>
      <c r="P27" s="1150">
        <v>5.3646393699999999</v>
      </c>
      <c r="Q27" s="1150">
        <v>0.12654573</v>
      </c>
      <c r="R27" s="1150">
        <v>1.469701326</v>
      </c>
      <c r="S27" s="1150">
        <v>27.39608806</v>
      </c>
      <c r="T27" s="1150"/>
      <c r="U27" s="1150">
        <v>0.67887222800000002</v>
      </c>
      <c r="V27" s="1151"/>
    </row>
    <row r="28" spans="2:22" x14ac:dyDescent="0.2">
      <c r="B28" s="1149">
        <v>3</v>
      </c>
      <c r="C28" s="1150">
        <v>26038</v>
      </c>
      <c r="D28" s="1150">
        <v>0</v>
      </c>
      <c r="E28" s="1150">
        <v>3796</v>
      </c>
      <c r="F28" s="1150">
        <v>26038</v>
      </c>
      <c r="G28" s="1150">
        <v>12.723738020000001</v>
      </c>
      <c r="H28" s="1150">
        <v>4866</v>
      </c>
      <c r="I28" s="1150">
        <v>2575</v>
      </c>
      <c r="J28" s="1150">
        <v>7441</v>
      </c>
      <c r="K28" s="1150">
        <v>34.799999999999997</v>
      </c>
      <c r="L28" s="1150">
        <v>4.4278608300000002</v>
      </c>
      <c r="M28" s="1150">
        <v>30.372139170000001</v>
      </c>
      <c r="N28" s="1150">
        <v>9.8893924299999991</v>
      </c>
      <c r="O28" s="1150">
        <v>28.577463699999999</v>
      </c>
      <c r="P28" s="1150">
        <v>34.605563799999999</v>
      </c>
      <c r="Q28" s="1150">
        <v>0.33186088000000002</v>
      </c>
      <c r="R28" s="1150">
        <v>3.2819024620000001</v>
      </c>
      <c r="S28" s="1150">
        <v>9.4837422199999999</v>
      </c>
      <c r="T28" s="1150"/>
      <c r="U28" s="1150">
        <v>11.484232799999999</v>
      </c>
      <c r="V28" s="1151"/>
    </row>
    <row r="29" spans="2:22" x14ac:dyDescent="0.2">
      <c r="B29" s="1149">
        <v>4</v>
      </c>
      <c r="C29" s="1150">
        <v>39650</v>
      </c>
      <c r="D29" s="1150">
        <v>239</v>
      </c>
      <c r="E29" s="1150">
        <v>7990</v>
      </c>
      <c r="F29" s="1150">
        <v>39411</v>
      </c>
      <c r="G29" s="1150">
        <v>16.856184469999999</v>
      </c>
      <c r="H29" s="1150">
        <v>2495</v>
      </c>
      <c r="I29" s="1150">
        <v>3116</v>
      </c>
      <c r="J29" s="1150">
        <v>5611</v>
      </c>
      <c r="K29" s="1150">
        <v>54.7</v>
      </c>
      <c r="L29" s="1150">
        <v>9.2203329039999993</v>
      </c>
      <c r="M29" s="1150">
        <v>45.4796671</v>
      </c>
      <c r="N29" s="1150">
        <v>7.9064220599999997</v>
      </c>
      <c r="O29" s="1150">
        <v>14.237141899999999</v>
      </c>
      <c r="P29" s="1150">
        <v>55.533772900000002</v>
      </c>
      <c r="Q29" s="1150">
        <v>0.49693313</v>
      </c>
      <c r="R29" s="1150">
        <v>3.928963092</v>
      </c>
      <c r="S29" s="1150">
        <v>7.0749075440000002</v>
      </c>
      <c r="T29" s="1150"/>
      <c r="U29" s="1150">
        <v>27.59657181</v>
      </c>
      <c r="V29" s="1151"/>
    </row>
    <row r="30" spans="2:22" x14ac:dyDescent="0.2">
      <c r="B30" s="1149"/>
      <c r="C30" s="1150"/>
      <c r="D30" s="1150"/>
      <c r="E30" s="1150"/>
      <c r="F30" s="1150"/>
      <c r="G30" s="1150"/>
      <c r="H30" s="1150"/>
      <c r="I30" s="1150"/>
      <c r="J30" s="1150"/>
      <c r="K30" s="1154">
        <v>107.3</v>
      </c>
      <c r="L30" s="1154"/>
      <c r="M30" s="1154">
        <v>91.520697709999993</v>
      </c>
      <c r="N30" s="1154">
        <v>9.7432160400000001</v>
      </c>
      <c r="O30" s="1154"/>
      <c r="P30" s="1154"/>
      <c r="Q30" s="1154">
        <v>1</v>
      </c>
      <c r="R30" s="1154">
        <v>9.5427898899999999</v>
      </c>
      <c r="S30" s="1154">
        <v>46.670181970000002</v>
      </c>
      <c r="T30" s="1154"/>
      <c r="U30" s="1154">
        <v>41.177754180000001</v>
      </c>
      <c r="V30" s="1151"/>
    </row>
    <row r="31" spans="2:22" x14ac:dyDescent="0.2">
      <c r="B31" s="1149"/>
      <c r="C31" s="1150"/>
      <c r="D31" s="1150"/>
      <c r="E31" s="1150"/>
      <c r="F31" s="1150"/>
      <c r="G31" s="1150"/>
      <c r="H31" s="1150"/>
      <c r="I31" s="1150"/>
      <c r="J31" s="1150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1"/>
    </row>
    <row r="32" spans="2:22" x14ac:dyDescent="0.2">
      <c r="B32" s="1149"/>
      <c r="C32" s="1150"/>
      <c r="D32" s="1150"/>
      <c r="E32" s="1150"/>
      <c r="F32" s="1150"/>
      <c r="G32" s="1150"/>
      <c r="H32" s="1150"/>
      <c r="I32" s="1150"/>
      <c r="J32" s="1150"/>
      <c r="K32" s="1150"/>
      <c r="L32" s="1150"/>
      <c r="M32" s="1150"/>
      <c r="N32" s="1150"/>
      <c r="O32" s="1150"/>
      <c r="P32" s="1150"/>
      <c r="Q32" s="1150"/>
      <c r="R32" s="1150"/>
      <c r="S32" s="1150"/>
      <c r="T32" s="1150"/>
      <c r="U32" s="1150"/>
      <c r="V32" s="1151"/>
    </row>
    <row r="33" spans="2:22" x14ac:dyDescent="0.2">
      <c r="B33" s="1149"/>
      <c r="C33" s="1150"/>
      <c r="D33" s="1150"/>
      <c r="E33" s="1150"/>
      <c r="F33" s="1150"/>
      <c r="G33" s="1150"/>
      <c r="H33" s="1150"/>
      <c r="I33" s="1150"/>
      <c r="J33" s="1150"/>
      <c r="K33" s="1150"/>
      <c r="L33" s="1150"/>
      <c r="M33" s="1150"/>
      <c r="N33" s="1150"/>
      <c r="O33" s="1150"/>
      <c r="P33" s="1150"/>
      <c r="Q33" s="1150"/>
      <c r="R33" s="1150"/>
      <c r="S33" s="1150"/>
      <c r="T33" s="1150"/>
      <c r="U33" s="1150"/>
      <c r="V33" s="1151"/>
    </row>
    <row r="34" spans="2:22" x14ac:dyDescent="0.2">
      <c r="B34" s="1155" t="s">
        <v>2293</v>
      </c>
      <c r="C34" s="1150"/>
      <c r="D34" s="1150"/>
      <c r="E34" s="1150"/>
      <c r="F34" s="1150"/>
      <c r="G34" s="1150"/>
      <c r="H34" s="1150"/>
      <c r="I34" s="1150"/>
      <c r="J34" s="1150"/>
      <c r="K34" s="1150"/>
      <c r="L34" s="1150"/>
      <c r="M34" s="1150"/>
      <c r="N34" s="1150"/>
      <c r="O34" s="1150"/>
      <c r="P34" s="1150"/>
      <c r="Q34" s="1150"/>
      <c r="R34" s="1150"/>
      <c r="S34" s="1150"/>
      <c r="T34" s="1150"/>
      <c r="U34" s="1150"/>
      <c r="V34" s="1151"/>
    </row>
    <row r="35" spans="2:22" x14ac:dyDescent="0.2">
      <c r="B35" s="1149">
        <v>1</v>
      </c>
      <c r="C35" s="1150">
        <v>5.5</v>
      </c>
      <c r="D35" s="1150"/>
      <c r="E35" s="1150"/>
      <c r="F35" s="1150">
        <v>5.5</v>
      </c>
      <c r="G35" s="1150">
        <v>0</v>
      </c>
      <c r="H35" s="1150">
        <v>3.8</v>
      </c>
      <c r="I35" s="1150">
        <v>0.2</v>
      </c>
      <c r="J35" s="1150">
        <v>4</v>
      </c>
      <c r="K35" s="1150">
        <v>2.5</v>
      </c>
      <c r="L35" s="1150">
        <v>0</v>
      </c>
      <c r="M35" s="1150">
        <v>2.5</v>
      </c>
      <c r="N35" s="1150">
        <v>3.6363636399999999</v>
      </c>
      <c r="O35" s="1150">
        <v>72.7272727</v>
      </c>
      <c r="P35" s="1150">
        <v>5</v>
      </c>
      <c r="Q35" s="1150">
        <v>3.043162E-2</v>
      </c>
      <c r="R35" s="1150">
        <v>0.110660443</v>
      </c>
      <c r="S35" s="1150">
        <v>2.2132088620000001</v>
      </c>
      <c r="T35" s="1150">
        <v>29.664695510000001</v>
      </c>
      <c r="U35" s="1150">
        <v>0.15215810900000001</v>
      </c>
      <c r="V35" s="1153">
        <v>27.303297799999999</v>
      </c>
    </row>
    <row r="36" spans="2:22" x14ac:dyDescent="0.2">
      <c r="B36" s="1149">
        <v>2</v>
      </c>
      <c r="C36" s="1150">
        <v>15.8</v>
      </c>
      <c r="D36" s="1150"/>
      <c r="E36" s="1150">
        <v>1.4</v>
      </c>
      <c r="F36" s="1150">
        <v>15.8</v>
      </c>
      <c r="G36" s="1150">
        <v>8.1395348839999997</v>
      </c>
      <c r="H36" s="1150">
        <v>9.6999999999999993</v>
      </c>
      <c r="I36" s="1150">
        <v>0.2</v>
      </c>
      <c r="J36" s="1150">
        <v>9.9</v>
      </c>
      <c r="K36" s="1150">
        <v>10</v>
      </c>
      <c r="L36" s="1150">
        <v>0.813953488</v>
      </c>
      <c r="M36" s="1150">
        <v>9.1860465120000008</v>
      </c>
      <c r="N36" s="1150">
        <v>1.2658227799999999</v>
      </c>
      <c r="O36" s="1150">
        <v>62.658227799999999</v>
      </c>
      <c r="P36" s="1150">
        <v>2.0202020200000002</v>
      </c>
      <c r="Q36" s="1150">
        <v>0.11181852</v>
      </c>
      <c r="R36" s="1150">
        <v>0.141542427</v>
      </c>
      <c r="S36" s="1150">
        <v>7.006350147</v>
      </c>
      <c r="T36" s="1150"/>
      <c r="U36" s="1150">
        <v>0.22589599499999999</v>
      </c>
      <c r="V36" s="1151"/>
    </row>
    <row r="37" spans="2:22" x14ac:dyDescent="0.2">
      <c r="B37" s="1149">
        <v>3</v>
      </c>
      <c r="C37" s="1150">
        <v>27.6</v>
      </c>
      <c r="D37" s="1150"/>
      <c r="E37" s="1150">
        <v>3.2</v>
      </c>
      <c r="F37" s="1150">
        <v>27.6</v>
      </c>
      <c r="G37" s="1150">
        <v>10.38961039</v>
      </c>
      <c r="H37" s="1150">
        <v>11.5</v>
      </c>
      <c r="I37" s="1150">
        <v>2</v>
      </c>
      <c r="J37" s="1150">
        <v>13.5</v>
      </c>
      <c r="K37" s="1150">
        <v>17.8</v>
      </c>
      <c r="L37" s="1150">
        <v>1.849350649</v>
      </c>
      <c r="M37" s="1150">
        <v>15.950649350000001</v>
      </c>
      <c r="N37" s="1150">
        <v>7.2463768100000001</v>
      </c>
      <c r="O37" s="1150">
        <v>48.913043500000001</v>
      </c>
      <c r="P37" s="1150">
        <v>14.814814800000001</v>
      </c>
      <c r="Q37" s="1150">
        <v>0.19416164999999999</v>
      </c>
      <c r="R37" s="1150">
        <v>1.406968491</v>
      </c>
      <c r="S37" s="1150">
        <v>9.4970373129999999</v>
      </c>
      <c r="T37" s="1150"/>
      <c r="U37" s="1150">
        <v>2.8764689140000002</v>
      </c>
      <c r="V37" s="1151"/>
    </row>
    <row r="38" spans="2:22" x14ac:dyDescent="0.2">
      <c r="B38" s="1149">
        <v>4</v>
      </c>
      <c r="C38" s="1150">
        <v>29.1</v>
      </c>
      <c r="D38" s="1150"/>
      <c r="E38" s="1150">
        <v>5.2</v>
      </c>
      <c r="F38" s="1150">
        <v>29.1</v>
      </c>
      <c r="G38" s="1150">
        <v>15.160349849999999</v>
      </c>
      <c r="H38" s="1150">
        <v>5.3</v>
      </c>
      <c r="I38" s="1150">
        <v>2</v>
      </c>
      <c r="J38" s="1150">
        <v>7.3</v>
      </c>
      <c r="K38" s="1150">
        <v>30.7</v>
      </c>
      <c r="L38" s="1150">
        <v>4.6542274050000003</v>
      </c>
      <c r="M38" s="1150">
        <v>26.045772589999999</v>
      </c>
      <c r="N38" s="1150">
        <v>6.8728522300000003</v>
      </c>
      <c r="O38" s="1150">
        <v>25.085910699999999</v>
      </c>
      <c r="P38" s="1150">
        <v>27.397260299999999</v>
      </c>
      <c r="Q38" s="1150">
        <v>0.31704603999999997</v>
      </c>
      <c r="R38" s="1150">
        <v>2.1790105909999999</v>
      </c>
      <c r="S38" s="1150">
        <v>7.9533886569999996</v>
      </c>
      <c r="T38" s="1150"/>
      <c r="U38" s="1150">
        <v>8.6861929030000002</v>
      </c>
      <c r="V38" s="1151"/>
    </row>
    <row r="39" spans="2:22" x14ac:dyDescent="0.2">
      <c r="B39" s="1149">
        <v>5</v>
      </c>
      <c r="C39" s="1150">
        <v>21.2</v>
      </c>
      <c r="D39" s="1150"/>
      <c r="E39" s="1150">
        <v>5</v>
      </c>
      <c r="F39" s="1150">
        <v>21.2</v>
      </c>
      <c r="G39" s="1150">
        <v>19.08396947</v>
      </c>
      <c r="H39" s="1150">
        <v>1.1000000000000001</v>
      </c>
      <c r="I39" s="1150">
        <v>1</v>
      </c>
      <c r="J39" s="1150">
        <v>2.1</v>
      </c>
      <c r="K39" s="1150">
        <v>20</v>
      </c>
      <c r="L39" s="1150">
        <v>3.8167938929999998</v>
      </c>
      <c r="M39" s="1150">
        <v>16.18320611</v>
      </c>
      <c r="N39" s="1150">
        <v>4.7169811299999997</v>
      </c>
      <c r="O39" s="1150">
        <v>9.9056603800000005</v>
      </c>
      <c r="P39" s="1150">
        <v>47.619047600000002</v>
      </c>
      <c r="Q39" s="1150">
        <v>0.19699248</v>
      </c>
      <c r="R39" s="1150">
        <v>0.92920982799999996</v>
      </c>
      <c r="S39" s="1150">
        <v>1.951340638</v>
      </c>
      <c r="T39" s="1150"/>
      <c r="U39" s="1150">
        <v>9.3805944490000002</v>
      </c>
      <c r="V39" s="1151"/>
    </row>
    <row r="40" spans="2:22" x14ac:dyDescent="0.2">
      <c r="B40" s="1149">
        <v>6</v>
      </c>
      <c r="C40" s="1150">
        <v>21.5</v>
      </c>
      <c r="D40" s="1150"/>
      <c r="E40" s="1150">
        <v>6.5</v>
      </c>
      <c r="F40" s="1150">
        <v>21.5</v>
      </c>
      <c r="G40" s="1150">
        <v>23.214285709999999</v>
      </c>
      <c r="H40" s="1150">
        <v>0.9</v>
      </c>
      <c r="I40" s="1150">
        <v>0.6</v>
      </c>
      <c r="J40" s="1150">
        <v>1.5</v>
      </c>
      <c r="K40" s="1150">
        <v>16</v>
      </c>
      <c r="L40" s="1150">
        <v>3.7142857139999998</v>
      </c>
      <c r="M40" s="1150">
        <v>12.28571429</v>
      </c>
      <c r="N40" s="1150">
        <v>2.7906976700000001</v>
      </c>
      <c r="O40" s="1150">
        <v>6.9767441899999998</v>
      </c>
      <c r="P40" s="1150">
        <v>40</v>
      </c>
      <c r="Q40" s="1150">
        <v>0.14954967999999999</v>
      </c>
      <c r="R40" s="1150">
        <v>0.41734795699999999</v>
      </c>
      <c r="S40" s="1150">
        <v>1.0433698920000001</v>
      </c>
      <c r="T40" s="1150"/>
      <c r="U40" s="1150">
        <v>5.9819873809999997</v>
      </c>
      <c r="V40" s="1151"/>
    </row>
    <row r="41" spans="2:22" x14ac:dyDescent="0.2">
      <c r="B41" s="1149"/>
      <c r="C41" s="1150"/>
      <c r="D41" s="1150"/>
      <c r="E41" s="1150"/>
      <c r="F41" s="1150"/>
      <c r="G41" s="1150"/>
      <c r="H41" s="1150"/>
      <c r="I41" s="1150"/>
      <c r="J41" s="1150"/>
      <c r="K41" s="1154">
        <v>97</v>
      </c>
      <c r="L41" s="1154"/>
      <c r="M41" s="1154">
        <v>82.151388850000004</v>
      </c>
      <c r="N41" s="1154">
        <v>4.4215157100000004</v>
      </c>
      <c r="O41" s="1154"/>
      <c r="P41" s="1154"/>
      <c r="Q41" s="1154">
        <v>1</v>
      </c>
      <c r="R41" s="1154">
        <v>5.184739736</v>
      </c>
      <c r="S41" s="1154">
        <v>29.664695510000001</v>
      </c>
      <c r="T41" s="1154"/>
      <c r="U41" s="1154">
        <v>27.303297749999999</v>
      </c>
      <c r="V41" s="1151"/>
    </row>
    <row r="42" spans="2:22" x14ac:dyDescent="0.2">
      <c r="B42" s="1149"/>
      <c r="C42" s="1150"/>
      <c r="D42" s="1150"/>
      <c r="E42" s="1150"/>
      <c r="F42" s="1150"/>
      <c r="G42" s="1150"/>
      <c r="H42" s="1150"/>
      <c r="I42" s="1150"/>
      <c r="J42" s="1150"/>
      <c r="K42" s="1150"/>
      <c r="L42" s="1150"/>
      <c r="M42" s="1150"/>
      <c r="N42" s="1150"/>
      <c r="O42" s="1150"/>
      <c r="P42" s="1150"/>
      <c r="Q42" s="1150"/>
      <c r="R42" s="1150"/>
      <c r="S42" s="1150"/>
      <c r="T42" s="1150"/>
      <c r="U42" s="1150"/>
      <c r="V42" s="1151"/>
    </row>
    <row r="43" spans="2:22" x14ac:dyDescent="0.2">
      <c r="B43" s="1149"/>
      <c r="C43" s="1150"/>
      <c r="D43" s="1150"/>
      <c r="E43" s="1150"/>
      <c r="F43" s="1150"/>
      <c r="G43" s="1150"/>
      <c r="H43" s="1150"/>
      <c r="I43" s="1150"/>
      <c r="J43" s="1150"/>
      <c r="K43" s="1150"/>
      <c r="L43" s="1150"/>
      <c r="M43" s="1150"/>
      <c r="N43" s="1150"/>
      <c r="O43" s="1150"/>
      <c r="P43" s="1150"/>
      <c r="Q43" s="1150"/>
      <c r="R43" s="1150"/>
      <c r="S43" s="1150"/>
      <c r="T43" s="1150"/>
      <c r="U43" s="1150"/>
      <c r="V43" s="1151"/>
    </row>
    <row r="44" spans="2:22" x14ac:dyDescent="0.2">
      <c r="B44" s="1149">
        <v>1</v>
      </c>
      <c r="C44" s="1150">
        <v>8.5</v>
      </c>
      <c r="D44" s="1150"/>
      <c r="E44" s="1150"/>
      <c r="F44" s="1150">
        <v>8.5</v>
      </c>
      <c r="G44" s="1150">
        <v>0</v>
      </c>
      <c r="H44" s="1150">
        <v>3.7</v>
      </c>
      <c r="I44" s="1150">
        <v>0.8</v>
      </c>
      <c r="J44" s="1150">
        <v>4.5</v>
      </c>
      <c r="K44" s="1150">
        <v>5.0999999999999996</v>
      </c>
      <c r="L44" s="1150">
        <v>0</v>
      </c>
      <c r="M44" s="1150">
        <v>5.0999999999999996</v>
      </c>
      <c r="N44" s="1150">
        <v>9.4117647099999999</v>
      </c>
      <c r="O44" s="1150">
        <v>52.941176499999997</v>
      </c>
      <c r="P44" s="1150">
        <v>17.777777799999999</v>
      </c>
      <c r="Q44" s="1150">
        <v>7.8644569999999997E-2</v>
      </c>
      <c r="R44" s="1150">
        <v>0.74018420399999996</v>
      </c>
      <c r="S44" s="1150">
        <v>4.1635361470000003</v>
      </c>
      <c r="T44" s="1150">
        <v>33.980365599999999</v>
      </c>
      <c r="U44" s="1150">
        <v>1.398125718</v>
      </c>
      <c r="V44" s="1153">
        <v>27.996333100000001</v>
      </c>
    </row>
    <row r="45" spans="2:22" x14ac:dyDescent="0.2">
      <c r="B45" s="1149">
        <v>2</v>
      </c>
      <c r="C45" s="1150">
        <v>18.2</v>
      </c>
      <c r="D45" s="1150"/>
      <c r="E45" s="1150">
        <v>2.1</v>
      </c>
      <c r="F45" s="1150">
        <v>18.2</v>
      </c>
      <c r="G45" s="1150">
        <v>10.34482759</v>
      </c>
      <c r="H45" s="1150">
        <v>8.1999999999999993</v>
      </c>
      <c r="I45" s="1150">
        <v>0.6</v>
      </c>
      <c r="J45" s="1150">
        <v>8.8000000000000007</v>
      </c>
      <c r="K45" s="1150">
        <v>14.1</v>
      </c>
      <c r="L45" s="1150">
        <v>1.4586206900000001</v>
      </c>
      <c r="M45" s="1150">
        <v>12.64137931</v>
      </c>
      <c r="N45" s="1150">
        <v>3.2967032999999999</v>
      </c>
      <c r="O45" s="1150">
        <v>48.351648400000002</v>
      </c>
      <c r="P45" s="1150">
        <v>6.8181818200000004</v>
      </c>
      <c r="Q45" s="1150">
        <v>0.19493643999999999</v>
      </c>
      <c r="R45" s="1150">
        <v>0.64264761500000001</v>
      </c>
      <c r="S45" s="1150">
        <v>9.4254983600000006</v>
      </c>
      <c r="T45" s="1150"/>
      <c r="U45" s="1150">
        <v>1.329112114</v>
      </c>
      <c r="V45" s="1151"/>
    </row>
    <row r="46" spans="2:22" x14ac:dyDescent="0.2">
      <c r="B46" s="1149">
        <v>3</v>
      </c>
      <c r="C46" s="1150">
        <v>23</v>
      </c>
      <c r="D46" s="1150"/>
      <c r="E46" s="1150">
        <v>2.6</v>
      </c>
      <c r="F46" s="1150">
        <v>23</v>
      </c>
      <c r="G46" s="1150">
        <v>10.15625</v>
      </c>
      <c r="H46" s="1150">
        <v>9</v>
      </c>
      <c r="I46" s="1150">
        <v>1.1000000000000001</v>
      </c>
      <c r="J46" s="1150">
        <v>10.1</v>
      </c>
      <c r="K46" s="1150">
        <v>15.2</v>
      </c>
      <c r="L46" s="1150">
        <v>1.54375</v>
      </c>
      <c r="M46" s="1150">
        <v>13.65625</v>
      </c>
      <c r="N46" s="1150">
        <v>4.7826086999999999</v>
      </c>
      <c r="O46" s="1150">
        <v>43.913043500000001</v>
      </c>
      <c r="P46" s="1150">
        <v>10.8910891</v>
      </c>
      <c r="Q46" s="1150">
        <v>0.21058626</v>
      </c>
      <c r="R46" s="1150">
        <v>1.0071516840000001</v>
      </c>
      <c r="S46" s="1150">
        <v>9.2474836410000005</v>
      </c>
      <c r="T46" s="1150"/>
      <c r="U46" s="1150">
        <v>2.2935137349999999</v>
      </c>
      <c r="V46" s="1151"/>
    </row>
    <row r="47" spans="2:22" x14ac:dyDescent="0.2">
      <c r="B47" s="1149">
        <v>4</v>
      </c>
      <c r="C47" s="1150">
        <v>22</v>
      </c>
      <c r="D47" s="1150"/>
      <c r="E47" s="1150">
        <v>4.5</v>
      </c>
      <c r="F47" s="1150">
        <v>22</v>
      </c>
      <c r="G47" s="1150">
        <v>16.981132079999998</v>
      </c>
      <c r="H47" s="1150">
        <v>2.6</v>
      </c>
      <c r="I47" s="1150">
        <v>2</v>
      </c>
      <c r="J47" s="1150">
        <v>4.5999999999999996</v>
      </c>
      <c r="K47" s="1150">
        <v>20.6</v>
      </c>
      <c r="L47" s="1150">
        <v>3.4981132079999999</v>
      </c>
      <c r="M47" s="1150">
        <v>17.101886789999998</v>
      </c>
      <c r="N47" s="1150">
        <v>9.0909090900000002</v>
      </c>
      <c r="O47" s="1150">
        <v>20.909090899999999</v>
      </c>
      <c r="P47" s="1150">
        <v>43.478260900000002</v>
      </c>
      <c r="Q47" s="1150">
        <v>0.26371971999999999</v>
      </c>
      <c r="R47" s="1150">
        <v>2.3974519810000001</v>
      </c>
      <c r="S47" s="1150">
        <v>5.5141395559999999</v>
      </c>
      <c r="T47" s="1150"/>
      <c r="U47" s="1150">
        <v>11.466074689999999</v>
      </c>
      <c r="V47" s="1151"/>
    </row>
    <row r="48" spans="2:22" x14ac:dyDescent="0.2">
      <c r="B48" s="1149">
        <v>5</v>
      </c>
      <c r="C48" s="1150">
        <v>20.6</v>
      </c>
      <c r="D48" s="1150"/>
      <c r="E48" s="1150">
        <v>4.5999999999999996</v>
      </c>
      <c r="F48" s="1150">
        <v>20.6</v>
      </c>
      <c r="G48" s="1150">
        <v>18.25396825</v>
      </c>
      <c r="H48" s="1150">
        <v>2.5</v>
      </c>
      <c r="I48" s="1150">
        <v>2.1</v>
      </c>
      <c r="J48" s="1150">
        <v>4.5999999999999996</v>
      </c>
      <c r="K48" s="1150">
        <v>20</v>
      </c>
      <c r="L48" s="1150">
        <v>3.6507936509999999</v>
      </c>
      <c r="M48" s="1150">
        <v>16.349206349999999</v>
      </c>
      <c r="N48" s="1150">
        <v>10.194174800000001</v>
      </c>
      <c r="O48" s="1150">
        <v>22.3300971</v>
      </c>
      <c r="P48" s="1150">
        <v>45.652173900000001</v>
      </c>
      <c r="Q48" s="1150">
        <v>0.25211301000000003</v>
      </c>
      <c r="R48" s="1150">
        <v>2.5700840409999999</v>
      </c>
      <c r="S48" s="1150">
        <v>5.6297078999999997</v>
      </c>
      <c r="T48" s="1150"/>
      <c r="U48" s="1150">
        <v>11.50950679</v>
      </c>
      <c r="V48" s="1151"/>
    </row>
    <row r="49" spans="2:22" x14ac:dyDescent="0.2">
      <c r="B49" s="1149"/>
      <c r="C49" s="1150"/>
      <c r="D49" s="1150"/>
      <c r="E49" s="1150"/>
      <c r="F49" s="1150"/>
      <c r="G49" s="1150"/>
      <c r="H49" s="1150"/>
      <c r="I49" s="1150"/>
      <c r="J49" s="1150"/>
      <c r="K49" s="1154">
        <v>75</v>
      </c>
      <c r="L49" s="1154"/>
      <c r="M49" s="1154">
        <v>64.848722449999997</v>
      </c>
      <c r="N49" s="1154">
        <v>7.3552321100000002</v>
      </c>
      <c r="O49" s="1154"/>
      <c r="P49" s="1154"/>
      <c r="Q49" s="1154">
        <v>1</v>
      </c>
      <c r="R49" s="1154">
        <v>7.3575195249999998</v>
      </c>
      <c r="S49" s="1154">
        <v>33.980365599999999</v>
      </c>
      <c r="T49" s="1154"/>
      <c r="U49" s="1154">
        <v>27.99633305</v>
      </c>
      <c r="V49" s="1151"/>
    </row>
    <row r="50" spans="2:22" x14ac:dyDescent="0.2">
      <c r="B50" s="1149"/>
      <c r="C50" s="1150"/>
      <c r="D50" s="1150"/>
      <c r="E50" s="1150"/>
      <c r="F50" s="1150"/>
      <c r="G50" s="1150"/>
      <c r="H50" s="1150"/>
      <c r="I50" s="1150"/>
      <c r="J50" s="1150"/>
      <c r="K50" s="1150"/>
      <c r="L50" s="1150"/>
      <c r="M50" s="1150"/>
      <c r="N50" s="1150"/>
      <c r="O50" s="1150"/>
      <c r="P50" s="1150"/>
      <c r="Q50" s="1150"/>
      <c r="R50" s="1150"/>
      <c r="S50" s="1150"/>
      <c r="T50" s="1150"/>
      <c r="U50" s="1150"/>
      <c r="V50" s="1151"/>
    </row>
    <row r="51" spans="2:22" x14ac:dyDescent="0.2">
      <c r="B51" s="1149"/>
      <c r="C51" s="1150"/>
      <c r="D51" s="1150"/>
      <c r="E51" s="1150"/>
      <c r="F51" s="1150"/>
      <c r="G51" s="1150"/>
      <c r="H51" s="1150"/>
      <c r="I51" s="1150"/>
      <c r="J51" s="1150"/>
      <c r="K51" s="1150"/>
      <c r="L51" s="1150"/>
      <c r="M51" s="1150"/>
      <c r="N51" s="1150"/>
      <c r="O51" s="1150"/>
      <c r="P51" s="1150"/>
      <c r="Q51" s="1150"/>
      <c r="R51" s="1150"/>
      <c r="S51" s="1150"/>
      <c r="T51" s="1150"/>
      <c r="U51" s="1150"/>
      <c r="V51" s="1151"/>
    </row>
    <row r="52" spans="2:22" x14ac:dyDescent="0.2">
      <c r="B52" s="1149">
        <v>1</v>
      </c>
      <c r="C52" s="1150">
        <v>9</v>
      </c>
      <c r="D52" s="1150"/>
      <c r="E52" s="1150"/>
      <c r="F52" s="1150">
        <v>9</v>
      </c>
      <c r="G52" s="1150">
        <v>0</v>
      </c>
      <c r="H52" s="1150">
        <v>5.9</v>
      </c>
      <c r="I52" s="1150"/>
      <c r="J52" s="1150">
        <v>5.9</v>
      </c>
      <c r="K52" s="1150">
        <v>5.3</v>
      </c>
      <c r="L52" s="1150">
        <v>0</v>
      </c>
      <c r="M52" s="1150">
        <v>5.3</v>
      </c>
      <c r="N52" s="1150">
        <v>0</v>
      </c>
      <c r="O52" s="1150">
        <v>65.555555600000005</v>
      </c>
      <c r="P52" s="1150">
        <v>0</v>
      </c>
      <c r="Q52" s="1150">
        <v>6.4671030000000004E-2</v>
      </c>
      <c r="R52" s="1150">
        <v>0</v>
      </c>
      <c r="S52" s="1150">
        <v>4.2395451040000003</v>
      </c>
      <c r="T52" s="1150">
        <v>38.127470420000002</v>
      </c>
      <c r="U52" s="1150">
        <v>0</v>
      </c>
      <c r="V52" s="1153">
        <v>17.5103908</v>
      </c>
    </row>
    <row r="53" spans="2:22" x14ac:dyDescent="0.2">
      <c r="B53" s="1149">
        <v>2</v>
      </c>
      <c r="C53" s="1150">
        <v>13.8</v>
      </c>
      <c r="D53" s="1150"/>
      <c r="E53" s="1150">
        <v>3</v>
      </c>
      <c r="F53" s="1150">
        <v>13.8</v>
      </c>
      <c r="G53" s="1150">
        <v>17.85714286</v>
      </c>
      <c r="H53" s="1150">
        <v>6.5</v>
      </c>
      <c r="I53" s="1150">
        <v>1.1000000000000001</v>
      </c>
      <c r="J53" s="1150">
        <v>7.6</v>
      </c>
      <c r="K53" s="1150">
        <v>9.6999999999999993</v>
      </c>
      <c r="L53" s="1150">
        <v>1.7321428569999999</v>
      </c>
      <c r="M53" s="1150">
        <v>7.9678571429999998</v>
      </c>
      <c r="N53" s="1150">
        <v>7.97101449</v>
      </c>
      <c r="O53" s="1150">
        <v>55.072463800000001</v>
      </c>
      <c r="P53" s="1150">
        <v>14.473684199999999</v>
      </c>
      <c r="Q53" s="1150">
        <v>9.7224430000000001E-2</v>
      </c>
      <c r="R53" s="1150">
        <v>0.77497737899999997</v>
      </c>
      <c r="S53" s="1150">
        <v>5.3543891639999996</v>
      </c>
      <c r="T53" s="1150"/>
      <c r="U53" s="1150">
        <v>1.4071957669999999</v>
      </c>
      <c r="V53" s="1151"/>
    </row>
    <row r="54" spans="2:22" x14ac:dyDescent="0.2">
      <c r="B54" s="1149">
        <v>3</v>
      </c>
      <c r="C54" s="1150">
        <v>22.6</v>
      </c>
      <c r="D54" s="1150"/>
      <c r="E54" s="1150">
        <v>4.8</v>
      </c>
      <c r="F54" s="1150">
        <v>22.6</v>
      </c>
      <c r="G54" s="1150">
        <v>17.518248180000001</v>
      </c>
      <c r="H54" s="1150">
        <v>7.1</v>
      </c>
      <c r="I54" s="1150">
        <v>2.7</v>
      </c>
      <c r="J54" s="1150">
        <v>9.8000000000000007</v>
      </c>
      <c r="K54" s="1150">
        <v>15.5</v>
      </c>
      <c r="L54" s="1150">
        <v>2.715328467</v>
      </c>
      <c r="M54" s="1150">
        <v>12.784671530000001</v>
      </c>
      <c r="N54" s="1150">
        <v>11.946902700000001</v>
      </c>
      <c r="O54" s="1150">
        <v>43.362831900000003</v>
      </c>
      <c r="P54" s="1150">
        <v>27.551020399999999</v>
      </c>
      <c r="Q54" s="1150">
        <v>0.15599958999999999</v>
      </c>
      <c r="R54" s="1150">
        <v>1.863711941</v>
      </c>
      <c r="S54" s="1150">
        <v>6.7645840819999998</v>
      </c>
      <c r="T54" s="1150"/>
      <c r="U54" s="1150">
        <v>4.2979479449999998</v>
      </c>
      <c r="V54" s="1151"/>
    </row>
    <row r="55" spans="2:22" x14ac:dyDescent="0.2">
      <c r="B55" s="1149">
        <v>4</v>
      </c>
      <c r="C55" s="1150">
        <v>25.5</v>
      </c>
      <c r="D55" s="1150"/>
      <c r="E55" s="1150">
        <v>4.4000000000000004</v>
      </c>
      <c r="F55" s="1150">
        <v>25.5</v>
      </c>
      <c r="G55" s="1150">
        <v>14.71571906</v>
      </c>
      <c r="H55" s="1150">
        <v>7.3</v>
      </c>
      <c r="I55" s="1150">
        <v>2</v>
      </c>
      <c r="J55" s="1150">
        <v>9.3000000000000007</v>
      </c>
      <c r="K55" s="1150">
        <v>24.7</v>
      </c>
      <c r="L55" s="1150">
        <v>3.6347826090000002</v>
      </c>
      <c r="M55" s="1150">
        <v>21.065217390000001</v>
      </c>
      <c r="N55" s="1150">
        <v>7.8431372499999998</v>
      </c>
      <c r="O55" s="1150">
        <v>36.470588200000002</v>
      </c>
      <c r="P55" s="1150">
        <v>21.505376300000002</v>
      </c>
      <c r="Q55" s="1150">
        <v>0.25703947999999999</v>
      </c>
      <c r="R55" s="1150">
        <v>2.0159959199999999</v>
      </c>
      <c r="S55" s="1150">
        <v>9.3743810280000002</v>
      </c>
      <c r="T55" s="1150"/>
      <c r="U55" s="1150">
        <v>5.5277307489999998</v>
      </c>
      <c r="V55" s="1151"/>
    </row>
    <row r="56" spans="2:22" x14ac:dyDescent="0.2">
      <c r="B56" s="1149">
        <v>5</v>
      </c>
      <c r="C56" s="1150">
        <v>21.1</v>
      </c>
      <c r="D56" s="1150"/>
      <c r="E56" s="1150">
        <v>4.9000000000000004</v>
      </c>
      <c r="F56" s="1150">
        <v>21.1</v>
      </c>
      <c r="G56" s="1150">
        <v>18.84615385</v>
      </c>
      <c r="H56" s="1150">
        <v>5.0999999999999996</v>
      </c>
      <c r="I56" s="1150">
        <v>0.7</v>
      </c>
      <c r="J56" s="1150">
        <v>5.8</v>
      </c>
      <c r="K56" s="1150">
        <v>22.5</v>
      </c>
      <c r="L56" s="1150">
        <v>4.240384615</v>
      </c>
      <c r="M56" s="1150">
        <v>18.25961538</v>
      </c>
      <c r="N56" s="1150">
        <v>3.3175355500000001</v>
      </c>
      <c r="O56" s="1150">
        <v>27.4881517</v>
      </c>
      <c r="P56" s="1150">
        <v>12.068965499999999</v>
      </c>
      <c r="Q56" s="1150">
        <v>0.22280530000000001</v>
      </c>
      <c r="R56" s="1150">
        <v>0.739164496</v>
      </c>
      <c r="S56" s="1150">
        <v>6.1245058239999999</v>
      </c>
      <c r="T56" s="1150"/>
      <c r="U56" s="1150">
        <v>2.68902946</v>
      </c>
      <c r="V56" s="1151"/>
    </row>
    <row r="57" spans="2:22" x14ac:dyDescent="0.2">
      <c r="B57" s="1149">
        <v>6</v>
      </c>
      <c r="C57" s="1150">
        <v>20</v>
      </c>
      <c r="D57" s="1150"/>
      <c r="E57" s="1150">
        <v>5.7</v>
      </c>
      <c r="F57" s="1150">
        <v>20</v>
      </c>
      <c r="G57" s="1150">
        <v>22.178988329999999</v>
      </c>
      <c r="H57" s="1150">
        <v>5.0999999999999996</v>
      </c>
      <c r="I57" s="1150">
        <v>1.1000000000000001</v>
      </c>
      <c r="J57" s="1150">
        <v>6.2</v>
      </c>
      <c r="K57" s="1150">
        <v>21.3</v>
      </c>
      <c r="L57" s="1150">
        <v>4.7241245139999997</v>
      </c>
      <c r="M57" s="1150">
        <v>16.575875490000001</v>
      </c>
      <c r="N57" s="1150">
        <v>5.5</v>
      </c>
      <c r="O57" s="1150">
        <v>31</v>
      </c>
      <c r="P57" s="1150">
        <v>17.7419355</v>
      </c>
      <c r="Q57" s="1150">
        <v>0.20226016999999999</v>
      </c>
      <c r="R57" s="1150">
        <v>1.112430925</v>
      </c>
      <c r="S57" s="1150">
        <v>6.2700652139999997</v>
      </c>
      <c r="T57" s="1150"/>
      <c r="U57" s="1150">
        <v>3.5884868550000002</v>
      </c>
      <c r="V57" s="1151"/>
    </row>
    <row r="58" spans="2:22" x14ac:dyDescent="0.2">
      <c r="B58" s="1149"/>
      <c r="C58" s="1150"/>
      <c r="D58" s="1150"/>
      <c r="E58" s="1150"/>
      <c r="F58" s="1150"/>
      <c r="G58" s="1150"/>
      <c r="H58" s="1150"/>
      <c r="I58" s="1150"/>
      <c r="J58" s="1150"/>
      <c r="K58" s="1154">
        <v>99</v>
      </c>
      <c r="L58" s="1154"/>
      <c r="M58" s="1154">
        <v>81.953236939999996</v>
      </c>
      <c r="N58" s="1154">
        <v>6.0964316600000004</v>
      </c>
      <c r="O58" s="1154"/>
      <c r="P58" s="1154"/>
      <c r="Q58" s="1154">
        <v>1</v>
      </c>
      <c r="R58" s="1154">
        <v>6.5062806609999999</v>
      </c>
      <c r="S58" s="1154">
        <v>38.127470420000002</v>
      </c>
      <c r="T58" s="1154"/>
      <c r="U58" s="1154">
        <v>17.510390780000002</v>
      </c>
      <c r="V58" s="1151"/>
    </row>
    <row r="59" spans="2:22" x14ac:dyDescent="0.2">
      <c r="B59" s="1149"/>
      <c r="C59" s="1150"/>
      <c r="D59" s="1150"/>
      <c r="E59" s="1150"/>
      <c r="F59" s="1150"/>
      <c r="G59" s="1150"/>
      <c r="H59" s="1150"/>
      <c r="I59" s="1150"/>
      <c r="J59" s="1150"/>
      <c r="K59" s="1150"/>
      <c r="L59" s="1150"/>
      <c r="M59" s="1150"/>
      <c r="N59" s="1150"/>
      <c r="O59" s="1150"/>
      <c r="P59" s="1150"/>
      <c r="Q59" s="1150"/>
      <c r="R59" s="1150"/>
      <c r="S59" s="1150"/>
      <c r="T59" s="1150"/>
      <c r="U59" s="1150"/>
      <c r="V59" s="1151"/>
    </row>
    <row r="60" spans="2:22" x14ac:dyDescent="0.2">
      <c r="B60" s="1149"/>
      <c r="C60" s="1150"/>
      <c r="D60" s="1150"/>
      <c r="E60" s="1150"/>
      <c r="F60" s="1150"/>
      <c r="G60" s="1150"/>
      <c r="H60" s="1150"/>
      <c r="I60" s="1150"/>
      <c r="J60" s="1150"/>
      <c r="K60" s="1150"/>
      <c r="L60" s="1150"/>
      <c r="M60" s="1150"/>
      <c r="N60" s="1150"/>
      <c r="O60" s="1150"/>
      <c r="P60" s="1150"/>
      <c r="Q60" s="1150"/>
      <c r="R60" s="1150"/>
      <c r="S60" s="1150"/>
      <c r="T60" s="1150"/>
      <c r="U60" s="1150"/>
      <c r="V60" s="1151"/>
    </row>
    <row r="61" spans="2:22" x14ac:dyDescent="0.2">
      <c r="B61" s="1149">
        <v>1</v>
      </c>
      <c r="C61" s="1150">
        <v>8</v>
      </c>
      <c r="D61" s="1150"/>
      <c r="E61" s="1150"/>
      <c r="F61" s="1150">
        <v>8</v>
      </c>
      <c r="G61" s="1150">
        <v>0</v>
      </c>
      <c r="H61" s="1150">
        <v>5</v>
      </c>
      <c r="I61" s="1150"/>
      <c r="J61" s="1150">
        <v>5</v>
      </c>
      <c r="K61" s="1150">
        <v>6</v>
      </c>
      <c r="L61" s="1150">
        <v>0</v>
      </c>
      <c r="M61" s="1150">
        <v>6</v>
      </c>
      <c r="N61" s="1150">
        <v>0</v>
      </c>
      <c r="O61" s="1150">
        <v>62.5</v>
      </c>
      <c r="P61" s="1150">
        <v>0</v>
      </c>
      <c r="Q61" s="1150">
        <v>6.202386E-2</v>
      </c>
      <c r="R61" s="1150">
        <v>0</v>
      </c>
      <c r="S61" s="1150">
        <v>3.8764914290000001</v>
      </c>
      <c r="T61" s="1150">
        <v>62.34628163</v>
      </c>
      <c r="U61" s="1150">
        <v>0</v>
      </c>
      <c r="V61" s="1153">
        <v>12.1040644</v>
      </c>
    </row>
    <row r="62" spans="2:22" x14ac:dyDescent="0.2">
      <c r="B62" s="1149">
        <v>2</v>
      </c>
      <c r="C62" s="1150">
        <v>15.1</v>
      </c>
      <c r="D62" s="1150"/>
      <c r="E62" s="1150">
        <v>2.2000000000000002</v>
      </c>
      <c r="F62" s="1150">
        <v>15.1</v>
      </c>
      <c r="G62" s="1150">
        <v>12.716763009999999</v>
      </c>
      <c r="H62" s="1150">
        <v>9.6999999999999993</v>
      </c>
      <c r="I62" s="1150">
        <v>0.9</v>
      </c>
      <c r="J62" s="1150">
        <v>10.6</v>
      </c>
      <c r="K62" s="1150">
        <v>14</v>
      </c>
      <c r="L62" s="1150">
        <v>1.780346821</v>
      </c>
      <c r="M62" s="1150">
        <v>12.21965318</v>
      </c>
      <c r="N62" s="1150">
        <v>5.9602649000000003</v>
      </c>
      <c r="O62" s="1150">
        <v>70.198675499999993</v>
      </c>
      <c r="P62" s="1150">
        <v>8.4905660399999991</v>
      </c>
      <c r="Q62" s="1150">
        <v>0.12631835</v>
      </c>
      <c r="R62" s="1150">
        <v>0.75289082100000004</v>
      </c>
      <c r="S62" s="1150">
        <v>8.8673807789999994</v>
      </c>
      <c r="T62" s="1150"/>
      <c r="U62" s="1150">
        <v>1.0725142830000001</v>
      </c>
      <c r="V62" s="1151"/>
    </row>
    <row r="63" spans="2:22" x14ac:dyDescent="0.2">
      <c r="B63" s="1149">
        <v>3</v>
      </c>
      <c r="C63" s="1150">
        <v>29.1</v>
      </c>
      <c r="D63" s="1150"/>
      <c r="E63" s="1150">
        <v>4.2</v>
      </c>
      <c r="F63" s="1150">
        <v>29.1</v>
      </c>
      <c r="G63" s="1150">
        <v>12.612612609999999</v>
      </c>
      <c r="H63" s="1150">
        <v>18.100000000000001</v>
      </c>
      <c r="I63" s="1150">
        <v>2.9</v>
      </c>
      <c r="J63" s="1150">
        <v>21</v>
      </c>
      <c r="K63" s="1150">
        <v>28</v>
      </c>
      <c r="L63" s="1150">
        <v>3.5315315319999998</v>
      </c>
      <c r="M63" s="1150">
        <v>24.468468470000001</v>
      </c>
      <c r="N63" s="1150">
        <v>9.9656357399999997</v>
      </c>
      <c r="O63" s="1150">
        <v>72.164948499999994</v>
      </c>
      <c r="P63" s="1150">
        <v>13.809523799999999</v>
      </c>
      <c r="Q63" s="1150">
        <v>0.25293816000000002</v>
      </c>
      <c r="R63" s="1150">
        <v>2.5206895220000001</v>
      </c>
      <c r="S63" s="1150">
        <v>18.253268949999999</v>
      </c>
      <c r="T63" s="1150"/>
      <c r="U63" s="1150">
        <v>3.49295548</v>
      </c>
      <c r="V63" s="1151"/>
    </row>
    <row r="64" spans="2:22" x14ac:dyDescent="0.2">
      <c r="B64" s="1149">
        <v>4</v>
      </c>
      <c r="C64" s="1150">
        <v>27.5</v>
      </c>
      <c r="D64" s="1150"/>
      <c r="E64" s="1150">
        <v>3.5</v>
      </c>
      <c r="F64" s="1150">
        <v>27.5</v>
      </c>
      <c r="G64" s="1150">
        <v>11.29032258</v>
      </c>
      <c r="H64" s="1150">
        <v>11.6</v>
      </c>
      <c r="I64" s="1150">
        <v>1.2</v>
      </c>
      <c r="J64" s="1150">
        <v>12.8</v>
      </c>
      <c r="K64" s="1150">
        <v>22</v>
      </c>
      <c r="L64" s="1150">
        <v>2.4838709680000002</v>
      </c>
      <c r="M64" s="1150">
        <v>19.516129029999998</v>
      </c>
      <c r="N64" s="1150">
        <v>4.3636363600000001</v>
      </c>
      <c r="O64" s="1150">
        <v>46.545454499999998</v>
      </c>
      <c r="P64" s="1150">
        <v>9.375</v>
      </c>
      <c r="Q64" s="1150">
        <v>0.20174428999999999</v>
      </c>
      <c r="R64" s="1150">
        <v>0.88033869899999995</v>
      </c>
      <c r="S64" s="1150">
        <v>9.3902794519999997</v>
      </c>
      <c r="T64" s="1150"/>
      <c r="U64" s="1150">
        <v>1.8913526730000001</v>
      </c>
      <c r="V64" s="1151"/>
    </row>
    <row r="65" spans="2:22" x14ac:dyDescent="0.2">
      <c r="B65" s="1149">
        <v>5</v>
      </c>
      <c r="C65" s="1150">
        <v>28.5</v>
      </c>
      <c r="D65" s="1150"/>
      <c r="E65" s="1150">
        <v>5.7</v>
      </c>
      <c r="F65" s="1150">
        <v>28.5</v>
      </c>
      <c r="G65" s="1150">
        <v>16.666666670000001</v>
      </c>
      <c r="H65" s="1150">
        <v>9.6999999999999993</v>
      </c>
      <c r="I65" s="1150">
        <v>2.2000000000000002</v>
      </c>
      <c r="J65" s="1150">
        <v>11.9</v>
      </c>
      <c r="K65" s="1150">
        <v>30</v>
      </c>
      <c r="L65" s="1150">
        <v>5</v>
      </c>
      <c r="M65" s="1150">
        <v>25</v>
      </c>
      <c r="N65" s="1150">
        <v>7.7192982499999996</v>
      </c>
      <c r="O65" s="1150">
        <v>41.754385999999997</v>
      </c>
      <c r="P65" s="1150">
        <v>18.487394999999999</v>
      </c>
      <c r="Q65" s="1150">
        <v>0.25843275999999998</v>
      </c>
      <c r="R65" s="1150">
        <v>1.9949195660000001</v>
      </c>
      <c r="S65" s="1150">
        <v>10.790701289999999</v>
      </c>
      <c r="T65" s="1150"/>
      <c r="U65" s="1150">
        <v>4.7777485400000002</v>
      </c>
      <c r="V65" s="1151"/>
    </row>
    <row r="66" spans="2:22" x14ac:dyDescent="0.2">
      <c r="B66" s="1149">
        <v>6</v>
      </c>
      <c r="C66" s="1150">
        <v>3</v>
      </c>
      <c r="D66" s="1150"/>
      <c r="E66" s="1150">
        <v>7.7</v>
      </c>
      <c r="F66" s="1150">
        <v>3</v>
      </c>
      <c r="G66" s="1150">
        <v>71.962616819999994</v>
      </c>
      <c r="H66" s="1150">
        <v>3.1</v>
      </c>
      <c r="I66" s="1150">
        <v>0.3</v>
      </c>
      <c r="J66" s="1150">
        <v>3.4</v>
      </c>
      <c r="K66" s="1150">
        <v>34</v>
      </c>
      <c r="L66" s="1150">
        <v>24.46728972</v>
      </c>
      <c r="M66" s="1150">
        <v>9.5327102799999999</v>
      </c>
      <c r="N66" s="1150">
        <v>10</v>
      </c>
      <c r="O66" s="1150">
        <v>113.333333</v>
      </c>
      <c r="P66" s="1150">
        <v>8.8235294100000008</v>
      </c>
      <c r="Q66" s="1150">
        <v>9.8542589999999999E-2</v>
      </c>
      <c r="R66" s="1150">
        <v>0.98542585900000002</v>
      </c>
      <c r="S66" s="1150">
        <v>11.168159729999999</v>
      </c>
      <c r="T66" s="1150"/>
      <c r="U66" s="1150">
        <v>0.86949340500000005</v>
      </c>
      <c r="V66" s="1151"/>
    </row>
    <row r="67" spans="2:22" x14ac:dyDescent="0.2">
      <c r="B67" s="1149"/>
      <c r="C67" s="1150"/>
      <c r="D67" s="1150"/>
      <c r="E67" s="1150"/>
      <c r="F67" s="1150"/>
      <c r="G67" s="1150"/>
      <c r="H67" s="1150"/>
      <c r="I67" s="1150"/>
      <c r="J67" s="1150"/>
      <c r="K67" s="1154">
        <v>134</v>
      </c>
      <c r="L67" s="1154"/>
      <c r="M67" s="1154">
        <v>96.736960960000005</v>
      </c>
      <c r="N67" s="1154">
        <v>6.3348058700000003</v>
      </c>
      <c r="O67" s="1154"/>
      <c r="P67" s="1154"/>
      <c r="Q67" s="1154">
        <v>1</v>
      </c>
      <c r="R67" s="1154">
        <v>7.1342644650000002</v>
      </c>
      <c r="S67" s="1154">
        <v>62.34628163</v>
      </c>
      <c r="T67" s="1154"/>
      <c r="U67" s="1154">
        <v>12.104064380000001</v>
      </c>
      <c r="V67" s="1151"/>
    </row>
    <row r="68" spans="2:22" x14ac:dyDescent="0.2">
      <c r="B68" s="1149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0"/>
      <c r="O68" s="1150"/>
      <c r="P68" s="1150"/>
      <c r="Q68" s="1150"/>
      <c r="R68" s="1150"/>
      <c r="S68" s="1150"/>
      <c r="T68" s="1150"/>
      <c r="U68" s="1150"/>
      <c r="V68" s="1151"/>
    </row>
    <row r="69" spans="2:22" x14ac:dyDescent="0.2">
      <c r="B69" s="1149"/>
      <c r="C69" s="1150"/>
      <c r="D69" s="1150"/>
      <c r="E69" s="1150"/>
      <c r="F69" s="1150"/>
      <c r="G69" s="1150"/>
      <c r="H69" s="1150"/>
      <c r="I69" s="1150"/>
      <c r="J69" s="1150"/>
      <c r="K69" s="1150"/>
      <c r="L69" s="1150"/>
      <c r="M69" s="1150"/>
      <c r="N69" s="1150"/>
      <c r="O69" s="1150"/>
      <c r="P69" s="1150"/>
      <c r="Q69" s="1150"/>
      <c r="R69" s="1150"/>
      <c r="S69" s="1150"/>
      <c r="T69" s="1150"/>
      <c r="U69" s="1150"/>
      <c r="V69" s="1151"/>
    </row>
    <row r="70" spans="2:22" x14ac:dyDescent="0.2">
      <c r="B70" s="1149">
        <v>1</v>
      </c>
      <c r="C70" s="1150">
        <v>8</v>
      </c>
      <c r="D70" s="1150"/>
      <c r="E70" s="1150"/>
      <c r="F70" s="1150">
        <v>8</v>
      </c>
      <c r="G70" s="1150">
        <v>0</v>
      </c>
      <c r="H70" s="1150">
        <v>4.5999999999999996</v>
      </c>
      <c r="I70" s="1150"/>
      <c r="J70" s="1150">
        <v>4.5999999999999996</v>
      </c>
      <c r="K70" s="1150">
        <v>6.6</v>
      </c>
      <c r="L70" s="1150">
        <v>0</v>
      </c>
      <c r="M70" s="1150">
        <v>6.6</v>
      </c>
      <c r="N70" s="1150">
        <v>0</v>
      </c>
      <c r="O70" s="1150">
        <v>57.5</v>
      </c>
      <c r="P70" s="1150">
        <v>0</v>
      </c>
      <c r="Q70" s="1150">
        <v>6.6479620000000003E-2</v>
      </c>
      <c r="R70" s="1150">
        <v>0</v>
      </c>
      <c r="S70" s="1150">
        <v>3.822578059</v>
      </c>
      <c r="T70" s="1150">
        <v>39.793477320000001</v>
      </c>
      <c r="U70" s="1150">
        <v>0</v>
      </c>
      <c r="V70" s="1153">
        <v>18.783794799999999</v>
      </c>
    </row>
    <row r="71" spans="2:22" x14ac:dyDescent="0.2">
      <c r="B71" s="1149">
        <v>2</v>
      </c>
      <c r="C71" s="1150">
        <v>19.7</v>
      </c>
      <c r="D71" s="1150"/>
      <c r="E71" s="1150">
        <v>3.11</v>
      </c>
      <c r="F71" s="1150">
        <v>19.7</v>
      </c>
      <c r="G71" s="1150">
        <v>13.63437089</v>
      </c>
      <c r="H71" s="1150">
        <v>11</v>
      </c>
      <c r="I71" s="1150">
        <v>0.7</v>
      </c>
      <c r="J71" s="1150">
        <v>11.7</v>
      </c>
      <c r="K71" s="1150">
        <v>21.4</v>
      </c>
      <c r="L71" s="1150">
        <v>2.9177553700000001</v>
      </c>
      <c r="M71" s="1150">
        <v>18.48224463</v>
      </c>
      <c r="N71" s="1150">
        <v>3.5532994900000001</v>
      </c>
      <c r="O71" s="1150">
        <v>59.390862900000002</v>
      </c>
      <c r="P71" s="1150">
        <v>5.98290598</v>
      </c>
      <c r="Q71" s="1150">
        <v>0.18616553999999999</v>
      </c>
      <c r="R71" s="1150">
        <v>0.66150192200000002</v>
      </c>
      <c r="S71" s="1150">
        <v>11.056532130000001</v>
      </c>
      <c r="T71" s="1150"/>
      <c r="U71" s="1150">
        <v>1.113810929</v>
      </c>
      <c r="V71" s="1151"/>
    </row>
    <row r="72" spans="2:22" x14ac:dyDescent="0.2">
      <c r="B72" s="1149">
        <v>3</v>
      </c>
      <c r="C72" s="1150">
        <v>26.3</v>
      </c>
      <c r="D72" s="1150"/>
      <c r="E72" s="1150">
        <v>5</v>
      </c>
      <c r="F72" s="1150">
        <v>26.3</v>
      </c>
      <c r="G72" s="1150">
        <v>15.97444089</v>
      </c>
      <c r="H72" s="1150">
        <v>10.9</v>
      </c>
      <c r="I72" s="1150">
        <v>1.8</v>
      </c>
      <c r="J72" s="1150">
        <v>12.7</v>
      </c>
      <c r="K72" s="1150">
        <v>27</v>
      </c>
      <c r="L72" s="1150">
        <v>4.3130990420000002</v>
      </c>
      <c r="M72" s="1150">
        <v>22.686900959999999</v>
      </c>
      <c r="N72" s="1150">
        <v>6.8441064599999999</v>
      </c>
      <c r="O72" s="1150">
        <v>48.288973400000003</v>
      </c>
      <c r="P72" s="1150">
        <v>14.1732283</v>
      </c>
      <c r="Q72" s="1150">
        <v>0.22851764999999999</v>
      </c>
      <c r="R72" s="1150">
        <v>1.5639991550000001</v>
      </c>
      <c r="S72" s="1150">
        <v>11.03488293</v>
      </c>
      <c r="T72" s="1150"/>
      <c r="U72" s="1150">
        <v>3.2388328959999999</v>
      </c>
      <c r="V72" s="1151"/>
    </row>
    <row r="73" spans="2:22" x14ac:dyDescent="0.2">
      <c r="B73" s="1149">
        <v>4</v>
      </c>
      <c r="C73" s="1150">
        <v>28</v>
      </c>
      <c r="D73" s="1150"/>
      <c r="E73" s="1150">
        <v>9.4</v>
      </c>
      <c r="F73" s="1150">
        <v>28</v>
      </c>
      <c r="G73" s="1150">
        <v>25.133689839999999</v>
      </c>
      <c r="H73" s="1150">
        <v>7.2</v>
      </c>
      <c r="I73" s="1150">
        <v>1.9</v>
      </c>
      <c r="J73" s="1150">
        <v>9.1</v>
      </c>
      <c r="K73" s="1150">
        <v>20</v>
      </c>
      <c r="L73" s="1150">
        <v>5.0267379679999999</v>
      </c>
      <c r="M73" s="1150">
        <v>14.973262030000001</v>
      </c>
      <c r="N73" s="1150">
        <v>6.7857142899999996</v>
      </c>
      <c r="O73" s="1150">
        <v>32.5</v>
      </c>
      <c r="P73" s="1150">
        <v>20.8791209</v>
      </c>
      <c r="Q73" s="1150">
        <v>0.15082071999999999</v>
      </c>
      <c r="R73" s="1150">
        <v>1.0234263079999999</v>
      </c>
      <c r="S73" s="1150">
        <v>4.9016733720000003</v>
      </c>
      <c r="T73" s="1150"/>
      <c r="U73" s="1150">
        <v>3.1490040260000001</v>
      </c>
      <c r="V73" s="1151"/>
    </row>
    <row r="74" spans="2:22" x14ac:dyDescent="0.2">
      <c r="B74" s="1149">
        <v>5</v>
      </c>
      <c r="C74" s="1150">
        <v>22.7</v>
      </c>
      <c r="D74" s="1150"/>
      <c r="E74" s="1150">
        <v>6</v>
      </c>
      <c r="F74" s="1150">
        <v>22.7</v>
      </c>
      <c r="G74" s="1150">
        <v>20.905923340000001</v>
      </c>
      <c r="H74" s="1150">
        <v>4.9000000000000004</v>
      </c>
      <c r="I74" s="1150">
        <v>1.4</v>
      </c>
      <c r="J74" s="1150">
        <v>6.3</v>
      </c>
      <c r="K74" s="1150">
        <v>20</v>
      </c>
      <c r="L74" s="1150">
        <v>4.1811846690000003</v>
      </c>
      <c r="M74" s="1150">
        <v>15.81881533</v>
      </c>
      <c r="N74" s="1150">
        <v>6.1674008799999998</v>
      </c>
      <c r="O74" s="1150">
        <v>27.753304</v>
      </c>
      <c r="P74" s="1150">
        <v>22.222222200000001</v>
      </c>
      <c r="Q74" s="1150">
        <v>0.1593377</v>
      </c>
      <c r="R74" s="1150">
        <v>0.982699459</v>
      </c>
      <c r="S74" s="1150">
        <v>4.4221475669999997</v>
      </c>
      <c r="T74" s="1150"/>
      <c r="U74" s="1150">
        <v>3.5408377340000001</v>
      </c>
      <c r="V74" s="1151"/>
    </row>
    <row r="75" spans="2:22" x14ac:dyDescent="0.2">
      <c r="B75" s="1149">
        <v>6</v>
      </c>
      <c r="C75" s="1150">
        <v>28.4</v>
      </c>
      <c r="D75" s="1150"/>
      <c r="E75" s="1150">
        <v>4.5</v>
      </c>
      <c r="F75" s="1150">
        <v>28.4</v>
      </c>
      <c r="G75" s="1150">
        <v>13.677811549999999</v>
      </c>
      <c r="H75" s="1150">
        <v>3.9</v>
      </c>
      <c r="I75" s="1150">
        <v>2.2999999999999998</v>
      </c>
      <c r="J75" s="1150">
        <v>6.2</v>
      </c>
      <c r="K75" s="1150">
        <v>24</v>
      </c>
      <c r="L75" s="1150">
        <v>3.282674772</v>
      </c>
      <c r="M75" s="1150">
        <v>20.71732523</v>
      </c>
      <c r="N75" s="1150">
        <v>8.0985915500000001</v>
      </c>
      <c r="O75" s="1150">
        <v>21.830985900000002</v>
      </c>
      <c r="P75" s="1150">
        <v>37.096774199999999</v>
      </c>
      <c r="Q75" s="1150">
        <v>0.20867877000000001</v>
      </c>
      <c r="R75" s="1150">
        <v>1.6900041159999999</v>
      </c>
      <c r="S75" s="1150">
        <v>4.555663268</v>
      </c>
      <c r="T75" s="1150"/>
      <c r="U75" s="1150">
        <v>7.7413091749999996</v>
      </c>
      <c r="V75" s="1151"/>
    </row>
    <row r="76" spans="2:22" x14ac:dyDescent="0.2">
      <c r="B76" s="1149"/>
      <c r="C76" s="1150"/>
      <c r="D76" s="1150"/>
      <c r="E76" s="1150"/>
      <c r="F76" s="1150"/>
      <c r="G76" s="1150"/>
      <c r="H76" s="1150"/>
      <c r="I76" s="1150"/>
      <c r="J76" s="1150"/>
      <c r="K76" s="1154">
        <v>119</v>
      </c>
      <c r="L76" s="1154"/>
      <c r="M76" s="1154">
        <v>99.278548180000001</v>
      </c>
      <c r="N76" s="1154">
        <v>5.2415187799999998</v>
      </c>
      <c r="O76" s="1154"/>
      <c r="P76" s="1154"/>
      <c r="Q76" s="1154">
        <v>1</v>
      </c>
      <c r="R76" s="1154">
        <v>5.921630961</v>
      </c>
      <c r="S76" s="1154">
        <v>39.793477320000001</v>
      </c>
      <c r="T76" s="1154"/>
      <c r="U76" s="1154">
        <v>18.783794759999999</v>
      </c>
      <c r="V76" s="1151"/>
    </row>
    <row r="77" spans="2:22" x14ac:dyDescent="0.2">
      <c r="B77" s="1149"/>
      <c r="C77" s="1150"/>
      <c r="D77" s="1150"/>
      <c r="E77" s="1150"/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  <c r="R77" s="1150"/>
      <c r="S77" s="1150"/>
      <c r="T77" s="1150"/>
      <c r="U77" s="1150"/>
      <c r="V77" s="1151"/>
    </row>
    <row r="78" spans="2:22" x14ac:dyDescent="0.2">
      <c r="B78" s="1149"/>
      <c r="C78" s="1150"/>
      <c r="D78" s="1150"/>
      <c r="E78" s="1150"/>
      <c r="F78" s="1150"/>
      <c r="G78" s="1150"/>
      <c r="H78" s="1150"/>
      <c r="I78" s="1150"/>
      <c r="J78" s="1150"/>
      <c r="K78" s="1150"/>
      <c r="L78" s="1150"/>
      <c r="M78" s="1150"/>
      <c r="N78" s="1150"/>
      <c r="O78" s="1150"/>
      <c r="P78" s="1150"/>
      <c r="Q78" s="1150"/>
      <c r="R78" s="1150"/>
      <c r="S78" s="1150"/>
      <c r="T78" s="1150"/>
      <c r="U78" s="1150"/>
      <c r="V78" s="1151"/>
    </row>
    <row r="79" spans="2:22" x14ac:dyDescent="0.2">
      <c r="B79" s="1149">
        <v>1</v>
      </c>
      <c r="C79" s="1150">
        <v>8</v>
      </c>
      <c r="D79" s="1150"/>
      <c r="E79" s="1150"/>
      <c r="F79" s="1150">
        <v>8</v>
      </c>
      <c r="G79" s="1150">
        <v>0</v>
      </c>
      <c r="H79" s="1150">
        <v>4.4000000000000004</v>
      </c>
      <c r="I79" s="1150"/>
      <c r="J79" s="1150">
        <v>4.4000000000000004</v>
      </c>
      <c r="K79" s="1150">
        <v>5.5</v>
      </c>
      <c r="L79" s="1150">
        <v>0</v>
      </c>
      <c r="M79" s="1150">
        <v>5.5</v>
      </c>
      <c r="N79" s="1150">
        <v>0</v>
      </c>
      <c r="O79" s="1150">
        <v>55</v>
      </c>
      <c r="P79" s="1150">
        <v>0</v>
      </c>
      <c r="Q79" s="1150">
        <v>6.2418620000000001E-2</v>
      </c>
      <c r="R79" s="1150">
        <v>0</v>
      </c>
      <c r="S79" s="1150">
        <v>3.4330241990000001</v>
      </c>
      <c r="T79" s="1150">
        <v>33.8585244</v>
      </c>
      <c r="U79" s="1150">
        <v>0</v>
      </c>
      <c r="V79" s="1153">
        <v>17.5548118</v>
      </c>
    </row>
    <row r="80" spans="2:22" x14ac:dyDescent="0.2">
      <c r="B80" s="1149">
        <v>2</v>
      </c>
      <c r="C80" s="1150">
        <v>17.5</v>
      </c>
      <c r="D80" s="1150"/>
      <c r="E80" s="1150">
        <v>2</v>
      </c>
      <c r="F80" s="1150">
        <v>17.5</v>
      </c>
      <c r="G80" s="1150">
        <v>10.256410259999999</v>
      </c>
      <c r="H80" s="1150">
        <v>9.1</v>
      </c>
      <c r="I80" s="1150">
        <v>0.6</v>
      </c>
      <c r="J80" s="1150">
        <v>9.6999999999999993</v>
      </c>
      <c r="K80" s="1150">
        <v>12.5</v>
      </c>
      <c r="L80" s="1150">
        <v>1.2820512820000001</v>
      </c>
      <c r="M80" s="1150">
        <v>11.217948720000001</v>
      </c>
      <c r="N80" s="1150">
        <v>3.4285714299999999</v>
      </c>
      <c r="O80" s="1150">
        <v>55.428571400000003</v>
      </c>
      <c r="P80" s="1150">
        <v>6.1855670099999998</v>
      </c>
      <c r="Q80" s="1150">
        <v>0.12731070999999999</v>
      </c>
      <c r="R80" s="1150">
        <v>0.43649385899999998</v>
      </c>
      <c r="S80" s="1150">
        <v>7.0566507170000001</v>
      </c>
      <c r="T80" s="1150"/>
      <c r="U80" s="1150">
        <v>0.78748892100000001</v>
      </c>
      <c r="V80" s="1151"/>
    </row>
    <row r="81" spans="2:22" x14ac:dyDescent="0.2">
      <c r="B81" s="1149">
        <v>3</v>
      </c>
      <c r="C81" s="1150">
        <v>24.5</v>
      </c>
      <c r="D81" s="1150"/>
      <c r="E81" s="1150">
        <v>3</v>
      </c>
      <c r="F81" s="1150">
        <v>24.5</v>
      </c>
      <c r="G81" s="1150">
        <v>10.90909091</v>
      </c>
      <c r="H81" s="1150">
        <v>6.4</v>
      </c>
      <c r="I81" s="1150"/>
      <c r="J81" s="1150">
        <v>6.4</v>
      </c>
      <c r="K81" s="1150">
        <v>19</v>
      </c>
      <c r="L81" s="1150">
        <v>2.0727272729999999</v>
      </c>
      <c r="M81" s="1150">
        <v>16.927272729999999</v>
      </c>
      <c r="N81" s="1150">
        <v>0</v>
      </c>
      <c r="O81" s="1150">
        <v>26.122449</v>
      </c>
      <c r="P81" s="1150">
        <v>0</v>
      </c>
      <c r="Q81" s="1150">
        <v>0.19210492000000001</v>
      </c>
      <c r="R81" s="1150">
        <v>0</v>
      </c>
      <c r="S81" s="1150">
        <v>5.0182508510000003</v>
      </c>
      <c r="T81" s="1150"/>
      <c r="U81" s="1150">
        <v>0</v>
      </c>
      <c r="V81" s="1151"/>
    </row>
    <row r="82" spans="2:22" x14ac:dyDescent="0.2">
      <c r="B82" s="1149">
        <v>4</v>
      </c>
      <c r="C82" s="1150">
        <v>22.7</v>
      </c>
      <c r="D82" s="1150"/>
      <c r="E82" s="1150">
        <v>4.5</v>
      </c>
      <c r="F82" s="1150">
        <v>22.7</v>
      </c>
      <c r="G82" s="1150">
        <v>16.54411765</v>
      </c>
      <c r="H82" s="1150">
        <v>6.8</v>
      </c>
      <c r="I82" s="1150">
        <v>1</v>
      </c>
      <c r="J82" s="1150">
        <v>7.8</v>
      </c>
      <c r="K82" s="1150">
        <v>22</v>
      </c>
      <c r="L82" s="1150">
        <v>3.6397058819999999</v>
      </c>
      <c r="M82" s="1150">
        <v>18.360294119999999</v>
      </c>
      <c r="N82" s="1150">
        <v>4.40528634</v>
      </c>
      <c r="O82" s="1150">
        <v>34.361233499999997</v>
      </c>
      <c r="P82" s="1150">
        <v>12.820512799999999</v>
      </c>
      <c r="Q82" s="1150">
        <v>0.20836805</v>
      </c>
      <c r="R82" s="1150">
        <v>0.91792090900000001</v>
      </c>
      <c r="S82" s="1150">
        <v>7.1597830900000003</v>
      </c>
      <c r="T82" s="1150"/>
      <c r="U82" s="1150">
        <v>2.6713852089999999</v>
      </c>
      <c r="V82" s="1151"/>
    </row>
    <row r="83" spans="2:22" x14ac:dyDescent="0.2">
      <c r="B83" s="1149">
        <v>5</v>
      </c>
      <c r="C83" s="1150">
        <v>22.2</v>
      </c>
      <c r="D83" s="1150"/>
      <c r="E83" s="1150">
        <v>5</v>
      </c>
      <c r="F83" s="1150">
        <v>22.2</v>
      </c>
      <c r="G83" s="1150">
        <v>18.382352940000001</v>
      </c>
      <c r="H83" s="1150">
        <v>3.6</v>
      </c>
      <c r="I83" s="1150">
        <v>2</v>
      </c>
      <c r="J83" s="1150">
        <v>5.6</v>
      </c>
      <c r="K83" s="1150">
        <v>24</v>
      </c>
      <c r="L83" s="1150">
        <v>4.4117647059999996</v>
      </c>
      <c r="M83" s="1150">
        <v>19.58823529</v>
      </c>
      <c r="N83" s="1150">
        <v>9.0090090099999998</v>
      </c>
      <c r="O83" s="1150">
        <v>25.225225200000001</v>
      </c>
      <c r="P83" s="1150">
        <v>35.714285699999998</v>
      </c>
      <c r="Q83" s="1150">
        <v>0.22230374999999999</v>
      </c>
      <c r="R83" s="1150">
        <v>2.0027365289999999</v>
      </c>
      <c r="S83" s="1150">
        <v>5.6076622800000004</v>
      </c>
      <c r="T83" s="1150"/>
      <c r="U83" s="1150">
        <v>7.9394198100000004</v>
      </c>
      <c r="V83" s="1151"/>
    </row>
    <row r="84" spans="2:22" x14ac:dyDescent="0.2">
      <c r="B84" s="1149">
        <v>6</v>
      </c>
      <c r="C84" s="1150">
        <v>22.5</v>
      </c>
      <c r="D84" s="1150"/>
      <c r="E84" s="1150">
        <v>6.1</v>
      </c>
      <c r="F84" s="1150">
        <v>22.5</v>
      </c>
      <c r="G84" s="1150">
        <v>21.328671329999999</v>
      </c>
      <c r="H84" s="1150">
        <v>4.5</v>
      </c>
      <c r="I84" s="1150">
        <v>2.2000000000000002</v>
      </c>
      <c r="J84" s="1150">
        <v>6.7</v>
      </c>
      <c r="K84" s="1150">
        <v>21</v>
      </c>
      <c r="L84" s="1150">
        <v>4.4790209790000004</v>
      </c>
      <c r="M84" s="1150">
        <v>16.520979019999999</v>
      </c>
      <c r="N84" s="1150">
        <v>9.7777777799999992</v>
      </c>
      <c r="O84" s="1150">
        <v>29.777777799999999</v>
      </c>
      <c r="P84" s="1150">
        <v>32.835820900000002</v>
      </c>
      <c r="Q84" s="1150">
        <v>0.18749394999999999</v>
      </c>
      <c r="R84" s="1150">
        <v>1.8332742070000001</v>
      </c>
      <c r="S84" s="1150">
        <v>5.5831532670000001</v>
      </c>
      <c r="T84" s="1150"/>
      <c r="U84" s="1150">
        <v>6.156517859</v>
      </c>
      <c r="V84" s="1151"/>
    </row>
    <row r="85" spans="2:22" x14ac:dyDescent="0.2">
      <c r="B85" s="1149"/>
      <c r="C85" s="1150"/>
      <c r="D85" s="1150"/>
      <c r="E85" s="1150"/>
      <c r="F85" s="1150"/>
      <c r="G85" s="1150"/>
      <c r="H85" s="1150"/>
      <c r="I85" s="1150"/>
      <c r="J85" s="1150"/>
      <c r="K85" s="1154">
        <v>104</v>
      </c>
      <c r="L85" s="1154"/>
      <c r="M85" s="1154">
        <v>88.114729879999999</v>
      </c>
      <c r="N85" s="1154">
        <v>4.4367740900000001</v>
      </c>
      <c r="O85" s="1154"/>
      <c r="P85" s="1154"/>
      <c r="Q85" s="1154">
        <v>1</v>
      </c>
      <c r="R85" s="1154">
        <v>5.1904255030000002</v>
      </c>
      <c r="S85" s="1154">
        <v>33.8585244</v>
      </c>
      <c r="T85" s="1154"/>
      <c r="U85" s="1154">
        <v>17.5548118</v>
      </c>
      <c r="V85" s="1151"/>
    </row>
    <row r="86" spans="2:22" x14ac:dyDescent="0.2">
      <c r="B86" s="1149"/>
      <c r="C86" s="1150"/>
      <c r="D86" s="1150"/>
      <c r="E86" s="1150"/>
      <c r="F86" s="1150"/>
      <c r="G86" s="1150"/>
      <c r="H86" s="1150"/>
      <c r="I86" s="1150"/>
      <c r="J86" s="1150"/>
      <c r="K86" s="1154"/>
      <c r="L86" s="1154"/>
      <c r="M86" s="1154"/>
      <c r="N86" s="1154"/>
      <c r="O86" s="1154"/>
      <c r="P86" s="1154"/>
      <c r="Q86" s="1154"/>
      <c r="R86" s="1154"/>
      <c r="S86" s="1154"/>
      <c r="T86" s="1154"/>
      <c r="U86" s="1154"/>
      <c r="V86" s="1151"/>
    </row>
    <row r="87" spans="2:22" x14ac:dyDescent="0.2">
      <c r="B87" s="1149"/>
      <c r="C87" s="1150"/>
      <c r="D87" s="1150"/>
      <c r="E87" s="1150"/>
      <c r="F87" s="1150"/>
      <c r="G87" s="1150"/>
      <c r="H87" s="1150"/>
      <c r="I87" s="1150"/>
      <c r="J87" s="1150"/>
      <c r="K87" s="1150"/>
      <c r="L87" s="1150"/>
      <c r="M87" s="1150"/>
      <c r="N87" s="1150"/>
      <c r="O87" s="1150"/>
      <c r="P87" s="1150"/>
      <c r="Q87" s="1150"/>
      <c r="R87" s="1150"/>
      <c r="S87" s="1150"/>
      <c r="T87" s="1150"/>
      <c r="U87" s="1150"/>
      <c r="V87" s="1151"/>
    </row>
    <row r="88" spans="2:22" x14ac:dyDescent="0.2">
      <c r="B88" s="1149"/>
      <c r="C88" s="1150"/>
      <c r="D88" s="1150"/>
      <c r="E88" s="1150"/>
      <c r="F88" s="1150"/>
      <c r="G88" s="1150"/>
      <c r="H88" s="1150"/>
      <c r="I88" s="1150"/>
      <c r="J88" s="1150"/>
      <c r="K88" s="1150"/>
      <c r="L88" s="1150"/>
      <c r="M88" s="1150"/>
      <c r="N88" s="1150"/>
      <c r="O88" s="1150"/>
      <c r="P88" s="1150"/>
      <c r="Q88" s="1150"/>
      <c r="R88" s="1150"/>
      <c r="S88" s="1150"/>
      <c r="T88" s="1150"/>
      <c r="U88" s="1150"/>
      <c r="V88" s="1151"/>
    </row>
    <row r="89" spans="2:22" x14ac:dyDescent="0.2">
      <c r="B89" s="1155" t="s">
        <v>2294</v>
      </c>
      <c r="C89" s="1156"/>
      <c r="D89" s="1150"/>
      <c r="E89" s="1150"/>
      <c r="F89" s="1150"/>
      <c r="G89" s="1150"/>
      <c r="H89" s="1150"/>
      <c r="I89" s="1150"/>
      <c r="J89" s="1150"/>
      <c r="K89" s="1150"/>
      <c r="L89" s="1150"/>
      <c r="M89" s="1150"/>
      <c r="N89" s="1150"/>
      <c r="O89" s="1150"/>
      <c r="P89" s="1150"/>
      <c r="Q89" s="1150"/>
      <c r="R89" s="1150"/>
      <c r="S89" s="1150"/>
      <c r="T89" s="1150"/>
      <c r="U89" s="1150"/>
      <c r="V89" s="1151"/>
    </row>
    <row r="90" spans="2:22" x14ac:dyDescent="0.2">
      <c r="B90" s="1149">
        <v>1</v>
      </c>
      <c r="C90" s="1150">
        <v>11451</v>
      </c>
      <c r="D90" s="1150">
        <v>0</v>
      </c>
      <c r="E90" s="1150">
        <v>913</v>
      </c>
      <c r="F90" s="1150"/>
      <c r="G90" s="1150"/>
      <c r="H90" s="1150"/>
      <c r="I90" s="1150"/>
      <c r="J90" s="1150"/>
      <c r="K90" s="1150"/>
      <c r="L90" s="1150"/>
      <c r="M90" s="1150"/>
      <c r="N90" s="1150"/>
      <c r="O90" s="1150"/>
      <c r="P90" s="1150"/>
      <c r="Q90" s="1150"/>
      <c r="R90" s="1150"/>
      <c r="S90" s="1150"/>
      <c r="T90" s="1150"/>
      <c r="U90" s="1150"/>
      <c r="V90" s="1151"/>
    </row>
    <row r="91" spans="2:22" x14ac:dyDescent="0.2">
      <c r="B91" s="1149">
        <v>2</v>
      </c>
      <c r="C91" s="1150">
        <v>9042</v>
      </c>
      <c r="D91" s="1150">
        <v>158</v>
      </c>
      <c r="E91" s="1150">
        <v>1366</v>
      </c>
      <c r="F91" s="1150">
        <v>11451</v>
      </c>
      <c r="G91" s="1150">
        <v>7.3843416370000003</v>
      </c>
      <c r="H91" s="1150">
        <v>9510</v>
      </c>
      <c r="I91" s="1150">
        <v>630</v>
      </c>
      <c r="J91" s="1150">
        <v>10140</v>
      </c>
      <c r="K91" s="1150">
        <v>8</v>
      </c>
      <c r="L91" s="1150">
        <v>0.59074733099999999</v>
      </c>
      <c r="M91" s="1150">
        <v>7.4092526689999998</v>
      </c>
      <c r="N91" s="1150">
        <v>5.5017029099999997</v>
      </c>
      <c r="O91" s="1150">
        <v>88.551218199999994</v>
      </c>
      <c r="P91" s="1150">
        <v>6.2130177499999997</v>
      </c>
      <c r="Q91" s="1150">
        <v>0.10013606999999999</v>
      </c>
      <c r="R91" s="1150">
        <v>0.55091891500000001</v>
      </c>
      <c r="S91" s="1150">
        <v>8.8671711010000003</v>
      </c>
      <c r="T91" s="1150">
        <v>63.39619751</v>
      </c>
      <c r="U91" s="1150">
        <v>0.62214718800000002</v>
      </c>
      <c r="V91" s="1153">
        <v>29.1111647</v>
      </c>
    </row>
    <row r="92" spans="2:22" x14ac:dyDescent="0.2">
      <c r="B92" s="1149">
        <v>3</v>
      </c>
      <c r="C92" s="1150">
        <v>9973</v>
      </c>
      <c r="D92" s="1150">
        <v>704</v>
      </c>
      <c r="E92" s="1150">
        <v>2000</v>
      </c>
      <c r="F92" s="1150">
        <v>8884</v>
      </c>
      <c r="G92" s="1150">
        <v>13.326829269999999</v>
      </c>
      <c r="H92" s="1150">
        <v>4376</v>
      </c>
      <c r="I92" s="1150">
        <v>1370</v>
      </c>
      <c r="J92" s="1150">
        <v>5746</v>
      </c>
      <c r="K92" s="1150">
        <v>26.3</v>
      </c>
      <c r="L92" s="1150">
        <v>3.5049560980000001</v>
      </c>
      <c r="M92" s="1150">
        <v>22.7950439</v>
      </c>
      <c r="N92" s="1150">
        <v>15.4209815</v>
      </c>
      <c r="O92" s="1150">
        <v>64.678072900000004</v>
      </c>
      <c r="P92" s="1150">
        <v>23.8426732</v>
      </c>
      <c r="Q92" s="1150">
        <v>0.30807508</v>
      </c>
      <c r="R92" s="1150">
        <v>4.7508201889999997</v>
      </c>
      <c r="S92" s="1150">
        <v>19.925702780000002</v>
      </c>
      <c r="T92" s="1150"/>
      <c r="U92" s="1150">
        <v>7.345333546</v>
      </c>
      <c r="V92" s="1151"/>
    </row>
    <row r="93" spans="2:22" x14ac:dyDescent="0.2">
      <c r="B93" s="1149">
        <v>4</v>
      </c>
      <c r="C93" s="1150">
        <v>10770</v>
      </c>
      <c r="D93" s="1150">
        <v>203</v>
      </c>
      <c r="E93" s="1150">
        <v>3066</v>
      </c>
      <c r="F93" s="1150">
        <v>9269</v>
      </c>
      <c r="G93" s="1150">
        <v>17.747803709999999</v>
      </c>
      <c r="H93" s="1150">
        <v>3847</v>
      </c>
      <c r="I93" s="1150">
        <v>2085</v>
      </c>
      <c r="J93" s="1150">
        <v>5932</v>
      </c>
      <c r="K93" s="1150">
        <v>29.3</v>
      </c>
      <c r="L93" s="1150">
        <v>5.2001064870000002</v>
      </c>
      <c r="M93" s="1150">
        <v>24.099893510000001</v>
      </c>
      <c r="N93" s="1150">
        <v>22.494336000000001</v>
      </c>
      <c r="O93" s="1150">
        <v>63.9982738</v>
      </c>
      <c r="P93" s="1150">
        <v>35.148347899999997</v>
      </c>
      <c r="Q93" s="1150">
        <v>0.32571012999999999</v>
      </c>
      <c r="R93" s="1150">
        <v>7.3266331029999998</v>
      </c>
      <c r="S93" s="1150">
        <v>20.844886120000002</v>
      </c>
      <c r="T93" s="1150"/>
      <c r="U93" s="1150">
        <v>11.448173000000001</v>
      </c>
      <c r="V93" s="1151"/>
    </row>
    <row r="94" spans="2:22" x14ac:dyDescent="0.2">
      <c r="B94" s="1149">
        <v>5</v>
      </c>
      <c r="C94" s="1150"/>
      <c r="D94" s="1150"/>
      <c r="E94" s="1150"/>
      <c r="F94" s="1150">
        <v>10567</v>
      </c>
      <c r="G94" s="1150">
        <v>22.489547420000001</v>
      </c>
      <c r="H94" s="1150">
        <v>3473</v>
      </c>
      <c r="I94" s="1150">
        <v>1991</v>
      </c>
      <c r="J94" s="1150">
        <v>5464</v>
      </c>
      <c r="K94" s="1150">
        <v>25.4</v>
      </c>
      <c r="L94" s="1150">
        <v>5.7123450450000002</v>
      </c>
      <c r="M94" s="1150">
        <v>19.687654949999999</v>
      </c>
      <c r="N94" s="1150">
        <v>18.8416769</v>
      </c>
      <c r="O94" s="1150">
        <v>51.708148000000001</v>
      </c>
      <c r="P94" s="1150">
        <v>36.438506599999997</v>
      </c>
      <c r="Q94" s="1150">
        <v>0.26607871</v>
      </c>
      <c r="R94" s="1150">
        <v>5.0133691589999998</v>
      </c>
      <c r="S94" s="1150">
        <v>13.75843751</v>
      </c>
      <c r="T94" s="1150"/>
      <c r="U94" s="1150">
        <v>9.6955109630000003</v>
      </c>
      <c r="V94" s="1151"/>
    </row>
    <row r="95" spans="2:22" x14ac:dyDescent="0.2">
      <c r="B95" s="1149"/>
      <c r="C95" s="1150"/>
      <c r="D95" s="1150"/>
      <c r="E95" s="1150"/>
      <c r="F95" s="1150"/>
      <c r="G95" s="1150"/>
      <c r="H95" s="1150"/>
      <c r="I95" s="1150"/>
      <c r="J95" s="1150"/>
      <c r="K95" s="1154">
        <v>89</v>
      </c>
      <c r="L95" s="1154"/>
      <c r="M95" s="1154">
        <v>73.991845040000001</v>
      </c>
      <c r="N95" s="1154">
        <v>12.4517395</v>
      </c>
      <c r="O95" s="1154"/>
      <c r="P95" s="1154"/>
      <c r="Q95" s="1154">
        <v>1</v>
      </c>
      <c r="R95" s="1154">
        <v>17.641741369999998</v>
      </c>
      <c r="S95" s="1154">
        <v>63.39619751</v>
      </c>
      <c r="T95" s="1154"/>
      <c r="U95" s="1154">
        <v>29.1111647</v>
      </c>
      <c r="V95" s="1151"/>
    </row>
    <row r="96" spans="2:22" x14ac:dyDescent="0.2">
      <c r="B96" s="1149"/>
      <c r="C96" s="1150"/>
      <c r="D96" s="1150"/>
      <c r="E96" s="1150"/>
      <c r="F96" s="1150"/>
      <c r="G96" s="1150"/>
      <c r="H96" s="1150"/>
      <c r="I96" s="1150"/>
      <c r="J96" s="1150"/>
      <c r="K96" s="1150"/>
      <c r="L96" s="1150"/>
      <c r="M96" s="1150"/>
      <c r="N96" s="1150"/>
      <c r="O96" s="1150"/>
      <c r="P96" s="1150"/>
      <c r="Q96" s="1150"/>
      <c r="R96" s="1150"/>
      <c r="S96" s="1150"/>
      <c r="T96" s="1150"/>
      <c r="U96" s="1150"/>
      <c r="V96" s="1151"/>
    </row>
    <row r="97" spans="2:22" x14ac:dyDescent="0.2">
      <c r="B97" s="1149"/>
      <c r="C97" s="1150"/>
      <c r="D97" s="1150"/>
      <c r="E97" s="1150"/>
      <c r="F97" s="1150"/>
      <c r="G97" s="1150"/>
      <c r="H97" s="1150"/>
      <c r="I97" s="1150"/>
      <c r="J97" s="1150"/>
      <c r="K97" s="1150"/>
      <c r="L97" s="1150"/>
      <c r="M97" s="1150"/>
      <c r="N97" s="1150"/>
      <c r="O97" s="1150"/>
      <c r="P97" s="1150"/>
      <c r="Q97" s="1150"/>
      <c r="R97" s="1150"/>
      <c r="S97" s="1150"/>
      <c r="T97" s="1150"/>
      <c r="U97" s="1150"/>
      <c r="V97" s="1151"/>
    </row>
    <row r="98" spans="2:22" x14ac:dyDescent="0.2">
      <c r="B98" s="1149">
        <v>1</v>
      </c>
      <c r="C98" s="1150">
        <v>9099</v>
      </c>
      <c r="D98" s="1150">
        <v>0</v>
      </c>
      <c r="E98" s="1150">
        <v>551</v>
      </c>
      <c r="F98" s="1150"/>
      <c r="G98" s="1150"/>
      <c r="H98" s="1150"/>
      <c r="I98" s="1150"/>
      <c r="J98" s="1150"/>
      <c r="K98" s="1150"/>
      <c r="L98" s="1150"/>
      <c r="M98" s="1150"/>
      <c r="N98" s="1150"/>
      <c r="O98" s="1150"/>
      <c r="P98" s="1150"/>
      <c r="Q98" s="1150"/>
      <c r="R98" s="1150"/>
      <c r="S98" s="1150"/>
      <c r="T98" s="1150"/>
      <c r="U98" s="1150"/>
      <c r="V98" s="1151"/>
    </row>
    <row r="99" spans="2:22" x14ac:dyDescent="0.2">
      <c r="B99" s="1149">
        <v>2</v>
      </c>
      <c r="C99" s="1150">
        <v>9940</v>
      </c>
      <c r="D99" s="1150">
        <v>52</v>
      </c>
      <c r="E99" s="1150">
        <v>907</v>
      </c>
      <c r="F99" s="1150">
        <v>9099</v>
      </c>
      <c r="G99" s="1150">
        <v>5.7098445599999996</v>
      </c>
      <c r="H99" s="1150">
        <v>6228</v>
      </c>
      <c r="I99" s="1150">
        <v>551</v>
      </c>
      <c r="J99" s="1150">
        <v>6779</v>
      </c>
      <c r="K99" s="1150">
        <v>12</v>
      </c>
      <c r="L99" s="1150">
        <v>0.685181347</v>
      </c>
      <c r="M99" s="1150">
        <v>11.314818649999999</v>
      </c>
      <c r="N99" s="1150">
        <v>6.0556105100000002</v>
      </c>
      <c r="O99" s="1150">
        <v>74.502692600000003</v>
      </c>
      <c r="P99" s="1150">
        <v>8.1280424799999995</v>
      </c>
      <c r="Q99" s="1150">
        <v>0.18462005000000001</v>
      </c>
      <c r="R99" s="1150">
        <v>1.117987123</v>
      </c>
      <c r="S99" s="1150">
        <v>13.754690930000001</v>
      </c>
      <c r="T99" s="1150">
        <v>46.895487090000003</v>
      </c>
      <c r="U99" s="1150">
        <v>1.5005996210000001</v>
      </c>
      <c r="V99" s="1153">
        <v>24.945191399999999</v>
      </c>
    </row>
    <row r="100" spans="2:22" x14ac:dyDescent="0.2">
      <c r="B100" s="1149">
        <v>3</v>
      </c>
      <c r="C100" s="1150">
        <v>10886</v>
      </c>
      <c r="D100" s="1150">
        <v>0</v>
      </c>
      <c r="E100" s="1150">
        <v>2309</v>
      </c>
      <c r="F100" s="1150">
        <v>9888</v>
      </c>
      <c r="G100" s="1150">
        <v>8.4020379809999994</v>
      </c>
      <c r="H100" s="1150">
        <v>4244</v>
      </c>
      <c r="I100" s="1150">
        <v>977</v>
      </c>
      <c r="J100" s="1150">
        <v>5221</v>
      </c>
      <c r="K100" s="1150">
        <v>14.4</v>
      </c>
      <c r="L100" s="1150">
        <v>1.2098934690000001</v>
      </c>
      <c r="M100" s="1150">
        <v>13.19010653</v>
      </c>
      <c r="N100" s="1150">
        <v>9.8806634300000002</v>
      </c>
      <c r="O100" s="1150">
        <v>52.801375399999998</v>
      </c>
      <c r="P100" s="1150">
        <v>18.712890300000002</v>
      </c>
      <c r="Q100" s="1150">
        <v>0.21521849000000001</v>
      </c>
      <c r="R100" s="1150">
        <v>2.1265014290000002</v>
      </c>
      <c r="S100" s="1150">
        <v>11.3638321</v>
      </c>
      <c r="T100" s="1150"/>
      <c r="U100" s="1150">
        <v>4.0273599170000001</v>
      </c>
      <c r="V100" s="1151"/>
    </row>
    <row r="101" spans="2:22" x14ac:dyDescent="0.2">
      <c r="B101" s="1149">
        <v>4</v>
      </c>
      <c r="C101" s="1150">
        <v>9300</v>
      </c>
      <c r="D101" s="1150">
        <v>0</v>
      </c>
      <c r="E101" s="1150">
        <v>2382</v>
      </c>
      <c r="F101" s="1150">
        <v>10886</v>
      </c>
      <c r="G101" s="1150">
        <v>17.499052670000001</v>
      </c>
      <c r="H101" s="1150">
        <v>5053</v>
      </c>
      <c r="I101" s="1150">
        <v>1171</v>
      </c>
      <c r="J101" s="1150">
        <v>6224</v>
      </c>
      <c r="K101" s="1150">
        <v>7.3</v>
      </c>
      <c r="L101" s="1150">
        <v>1.277430845</v>
      </c>
      <c r="M101" s="1150">
        <v>6.0225691550000002</v>
      </c>
      <c r="N101" s="1150">
        <v>10.756935500000001</v>
      </c>
      <c r="O101" s="1150">
        <v>57.174352399999997</v>
      </c>
      <c r="P101" s="1150">
        <v>18.814267399999999</v>
      </c>
      <c r="Q101" s="1150">
        <v>9.8268209999999995E-2</v>
      </c>
      <c r="R101" s="1150">
        <v>1.0570648469999999</v>
      </c>
      <c r="S101" s="1150">
        <v>5.6184215240000004</v>
      </c>
      <c r="T101" s="1150"/>
      <c r="U101" s="1150">
        <v>1.84884446</v>
      </c>
      <c r="V101" s="1151"/>
    </row>
    <row r="102" spans="2:22" x14ac:dyDescent="0.2">
      <c r="B102" s="1149">
        <v>5</v>
      </c>
      <c r="C102" s="1150">
        <v>9556</v>
      </c>
      <c r="D102" s="1150">
        <v>0</v>
      </c>
      <c r="E102" s="1150">
        <v>2750</v>
      </c>
      <c r="F102" s="1150">
        <v>9300</v>
      </c>
      <c r="G102" s="1150">
        <v>20.390344120000002</v>
      </c>
      <c r="H102" s="1150">
        <v>2450</v>
      </c>
      <c r="I102" s="1150">
        <v>724</v>
      </c>
      <c r="J102" s="1150">
        <v>3174</v>
      </c>
      <c r="K102" s="1150">
        <v>20.3</v>
      </c>
      <c r="L102" s="1150">
        <v>4.1392398559999997</v>
      </c>
      <c r="M102" s="1150">
        <v>16.160760140000001</v>
      </c>
      <c r="N102" s="1150">
        <v>7.78494624</v>
      </c>
      <c r="O102" s="1150">
        <v>34.129032299999999</v>
      </c>
      <c r="P102" s="1150">
        <v>22.810334000000001</v>
      </c>
      <c r="Q102" s="1150">
        <v>0.26368963000000001</v>
      </c>
      <c r="R102" s="1150">
        <v>2.0528096090000001</v>
      </c>
      <c r="S102" s="1150">
        <v>8.9994719589999992</v>
      </c>
      <c r="T102" s="1150"/>
      <c r="U102" s="1150">
        <v>6.0148485699999998</v>
      </c>
      <c r="V102" s="1151"/>
    </row>
    <row r="103" spans="2:22" x14ac:dyDescent="0.2">
      <c r="B103" s="1149">
        <v>6</v>
      </c>
      <c r="C103" s="1150"/>
      <c r="D103" s="1150"/>
      <c r="E103" s="1150"/>
      <c r="F103" s="1150">
        <v>9556</v>
      </c>
      <c r="G103" s="1150">
        <v>22.34682269</v>
      </c>
      <c r="H103" s="1150">
        <v>1479</v>
      </c>
      <c r="I103" s="1150">
        <v>1393</v>
      </c>
      <c r="J103" s="1150">
        <v>2872</v>
      </c>
      <c r="K103" s="1150">
        <v>18.8</v>
      </c>
      <c r="L103" s="1150">
        <v>4.2012026650000003</v>
      </c>
      <c r="M103" s="1150">
        <v>14.59879733</v>
      </c>
      <c r="N103" s="1150">
        <v>14.577229000000001</v>
      </c>
      <c r="O103" s="1150">
        <v>30.054416100000001</v>
      </c>
      <c r="P103" s="1150">
        <v>48.502785500000002</v>
      </c>
      <c r="Q103" s="1150">
        <v>0.23820362</v>
      </c>
      <c r="R103" s="1150">
        <v>3.4723486459999999</v>
      </c>
      <c r="S103" s="1150">
        <v>7.1590705750000003</v>
      </c>
      <c r="T103" s="1150"/>
      <c r="U103" s="1150">
        <v>11.55353888</v>
      </c>
      <c r="V103" s="1151"/>
    </row>
    <row r="104" spans="2:22" x14ac:dyDescent="0.2">
      <c r="B104" s="1149"/>
      <c r="C104" s="1150"/>
      <c r="D104" s="1150"/>
      <c r="E104" s="1150"/>
      <c r="F104" s="1150"/>
      <c r="G104" s="1150"/>
      <c r="H104" s="1150"/>
      <c r="I104" s="1150"/>
      <c r="J104" s="1150"/>
      <c r="K104" s="1154">
        <v>72.8</v>
      </c>
      <c r="L104" s="1154"/>
      <c r="M104" s="1154">
        <v>61.287051820000002</v>
      </c>
      <c r="N104" s="1154">
        <v>9.8110769300000005</v>
      </c>
      <c r="O104" s="1154"/>
      <c r="P104" s="1154"/>
      <c r="Q104" s="1154">
        <v>1</v>
      </c>
      <c r="R104" s="1154">
        <v>9.8267116520000002</v>
      </c>
      <c r="S104" s="1154">
        <v>46.895487090000003</v>
      </c>
      <c r="T104" s="1154"/>
      <c r="U104" s="1154">
        <v>24.945191449999999</v>
      </c>
      <c r="V104" s="1151"/>
    </row>
    <row r="105" spans="2:22" x14ac:dyDescent="0.2">
      <c r="B105" s="1149"/>
      <c r="C105" s="1150"/>
      <c r="D105" s="1150"/>
      <c r="E105" s="1150"/>
      <c r="F105" s="1150"/>
      <c r="G105" s="1150"/>
      <c r="H105" s="1150"/>
      <c r="I105" s="1150"/>
      <c r="J105" s="1150"/>
      <c r="K105" s="1154"/>
      <c r="L105" s="1154"/>
      <c r="M105" s="1154"/>
      <c r="N105" s="1154"/>
      <c r="O105" s="1154"/>
      <c r="P105" s="1154"/>
      <c r="Q105" s="1154"/>
      <c r="R105" s="1154"/>
      <c r="S105" s="1154"/>
      <c r="T105" s="1154"/>
      <c r="U105" s="1154"/>
      <c r="V105" s="1151"/>
    </row>
    <row r="106" spans="2:22" x14ac:dyDescent="0.2">
      <c r="B106" s="1149"/>
      <c r="C106" s="1150"/>
      <c r="D106" s="1150"/>
      <c r="E106" s="1150"/>
      <c r="F106" s="1150"/>
      <c r="G106" s="1150"/>
      <c r="H106" s="1150"/>
      <c r="I106" s="1150"/>
      <c r="J106" s="1150"/>
      <c r="K106" s="1150"/>
      <c r="L106" s="1150"/>
      <c r="M106" s="1150"/>
      <c r="N106" s="1150"/>
      <c r="O106" s="1150"/>
      <c r="P106" s="1150"/>
      <c r="Q106" s="1150"/>
      <c r="R106" s="1150"/>
      <c r="S106" s="1150"/>
      <c r="T106" s="1150"/>
      <c r="U106" s="1150"/>
      <c r="V106" s="1151"/>
    </row>
    <row r="107" spans="2:22" x14ac:dyDescent="0.2">
      <c r="B107" s="1149">
        <v>1</v>
      </c>
      <c r="C107" s="1150">
        <v>10952</v>
      </c>
      <c r="D107" s="1150">
        <v>0</v>
      </c>
      <c r="E107" s="1150">
        <v>0</v>
      </c>
      <c r="F107" s="1150"/>
      <c r="G107" s="1150"/>
      <c r="H107" s="1150"/>
      <c r="I107" s="1150"/>
      <c r="J107" s="1150"/>
      <c r="K107" s="1150"/>
      <c r="L107" s="1150"/>
      <c r="M107" s="1150"/>
      <c r="N107" s="1150"/>
      <c r="O107" s="1150"/>
      <c r="P107" s="1150"/>
      <c r="Q107" s="1150"/>
      <c r="R107" s="1150"/>
      <c r="S107" s="1150"/>
      <c r="T107" s="1150"/>
      <c r="U107" s="1150"/>
      <c r="V107" s="1151"/>
    </row>
    <row r="108" spans="2:22" x14ac:dyDescent="0.2">
      <c r="B108" s="1149">
        <v>2</v>
      </c>
      <c r="C108" s="1150">
        <v>17217</v>
      </c>
      <c r="D108" s="1150">
        <v>0</v>
      </c>
      <c r="E108" s="1150">
        <v>1807</v>
      </c>
      <c r="F108" s="1150">
        <v>10952</v>
      </c>
      <c r="G108" s="1150">
        <v>0</v>
      </c>
      <c r="H108" s="1150">
        <v>9177</v>
      </c>
      <c r="I108" s="1150">
        <v>1660</v>
      </c>
      <c r="J108" s="1150">
        <v>10837</v>
      </c>
      <c r="K108" s="1150">
        <v>6.2</v>
      </c>
      <c r="L108" s="1150">
        <v>0</v>
      </c>
      <c r="M108" s="1150">
        <v>6.2</v>
      </c>
      <c r="N108" s="1150">
        <v>15.157048899999999</v>
      </c>
      <c r="O108" s="1150">
        <v>98.949963499999996</v>
      </c>
      <c r="P108" s="1150">
        <v>15.3178924</v>
      </c>
      <c r="Q108" s="1150">
        <v>0.10347275</v>
      </c>
      <c r="R108" s="1150">
        <v>1.5683414710000001</v>
      </c>
      <c r="S108" s="1150">
        <v>10.23862441</v>
      </c>
      <c r="T108" s="1150">
        <v>45.042463920000003</v>
      </c>
      <c r="U108" s="1150">
        <v>1.5849843859999999</v>
      </c>
      <c r="V108" s="1153">
        <v>22.058109000000002</v>
      </c>
    </row>
    <row r="109" spans="2:22" x14ac:dyDescent="0.2">
      <c r="B109" s="1149">
        <v>3</v>
      </c>
      <c r="C109" s="1150">
        <v>14337</v>
      </c>
      <c r="D109" s="1150">
        <v>0</v>
      </c>
      <c r="E109" s="1150">
        <v>2102</v>
      </c>
      <c r="F109" s="1150">
        <v>17217</v>
      </c>
      <c r="G109" s="1150">
        <v>9.4985281750000006</v>
      </c>
      <c r="H109" s="1150">
        <v>7771</v>
      </c>
      <c r="I109" s="1150">
        <v>1726</v>
      </c>
      <c r="J109" s="1150">
        <v>9497</v>
      </c>
      <c r="K109" s="1150">
        <v>18.100000000000001</v>
      </c>
      <c r="L109" s="1150">
        <v>1.7192335999999999</v>
      </c>
      <c r="M109" s="1150">
        <v>16.380766399999999</v>
      </c>
      <c r="N109" s="1150">
        <v>10.024975299999999</v>
      </c>
      <c r="O109" s="1150">
        <v>55.160597099999997</v>
      </c>
      <c r="P109" s="1150">
        <v>18.1741603</v>
      </c>
      <c r="Q109" s="1150">
        <v>0.27338110999999998</v>
      </c>
      <c r="R109" s="1150">
        <v>2.7406388700000002</v>
      </c>
      <c r="S109" s="1150">
        <v>15.079865209999999</v>
      </c>
      <c r="T109" s="1150"/>
      <c r="U109" s="1150">
        <v>4.9684720889999996</v>
      </c>
      <c r="V109" s="1151"/>
    </row>
    <row r="110" spans="2:22" x14ac:dyDescent="0.2">
      <c r="B110" s="1149">
        <v>4</v>
      </c>
      <c r="C110" s="1150">
        <v>9328</v>
      </c>
      <c r="D110" s="1150">
        <v>0</v>
      </c>
      <c r="E110" s="1150">
        <v>2902</v>
      </c>
      <c r="F110" s="1150">
        <v>14337</v>
      </c>
      <c r="G110" s="1150">
        <v>12.786665859999999</v>
      </c>
      <c r="H110" s="1150">
        <v>4949</v>
      </c>
      <c r="I110" s="1150">
        <v>939</v>
      </c>
      <c r="J110" s="1150">
        <v>5888</v>
      </c>
      <c r="K110" s="1150">
        <v>12.4</v>
      </c>
      <c r="L110" s="1150">
        <v>1.5855465660000001</v>
      </c>
      <c r="M110" s="1150">
        <v>10.81445343</v>
      </c>
      <c r="N110" s="1150">
        <v>6.5494873399999998</v>
      </c>
      <c r="O110" s="1150">
        <v>41.068563900000001</v>
      </c>
      <c r="P110" s="1150">
        <v>15.9476902</v>
      </c>
      <c r="Q110" s="1150">
        <v>0.18048406</v>
      </c>
      <c r="R110" s="1150">
        <v>1.1820780849999999</v>
      </c>
      <c r="S110" s="1150">
        <v>7.4122212630000002</v>
      </c>
      <c r="T110" s="1150"/>
      <c r="U110" s="1150">
        <v>2.878303925</v>
      </c>
      <c r="V110" s="1151"/>
    </row>
    <row r="111" spans="2:22" x14ac:dyDescent="0.2">
      <c r="B111" s="1149">
        <v>5</v>
      </c>
      <c r="C111" s="1150">
        <v>10013</v>
      </c>
      <c r="D111" s="1150">
        <v>0</v>
      </c>
      <c r="E111" s="1150">
        <v>2341</v>
      </c>
      <c r="F111" s="1150">
        <v>9328</v>
      </c>
      <c r="G111" s="1150">
        <v>23.728536389999999</v>
      </c>
      <c r="H111" s="1150">
        <v>1958</v>
      </c>
      <c r="I111" s="1150">
        <v>874</v>
      </c>
      <c r="J111" s="1150">
        <v>2832</v>
      </c>
      <c r="K111" s="1150">
        <v>30.1</v>
      </c>
      <c r="L111" s="1150">
        <v>7.142289452</v>
      </c>
      <c r="M111" s="1150">
        <v>22.957710550000002</v>
      </c>
      <c r="N111" s="1150">
        <v>9.3696397900000008</v>
      </c>
      <c r="O111" s="1150">
        <v>30.360205799999999</v>
      </c>
      <c r="P111" s="1150">
        <v>30.861581900000001</v>
      </c>
      <c r="Q111" s="1150">
        <v>0.38314472999999999</v>
      </c>
      <c r="R111" s="1150">
        <v>3.589928139</v>
      </c>
      <c r="S111" s="1150">
        <v>11.63235296</v>
      </c>
      <c r="T111" s="1150"/>
      <c r="U111" s="1150">
        <v>11.82445257</v>
      </c>
      <c r="V111" s="1151"/>
    </row>
    <row r="112" spans="2:22" x14ac:dyDescent="0.2">
      <c r="B112" s="1149">
        <v>6</v>
      </c>
      <c r="C112" s="1150"/>
      <c r="D112" s="1150"/>
      <c r="E112" s="1150"/>
      <c r="F112" s="1150">
        <v>10013</v>
      </c>
      <c r="G112" s="1150">
        <v>18.949328149999999</v>
      </c>
      <c r="H112" s="1150">
        <v>989</v>
      </c>
      <c r="I112" s="1150">
        <v>154</v>
      </c>
      <c r="J112" s="1150">
        <v>1143</v>
      </c>
      <c r="K112" s="1150">
        <v>4.4000000000000004</v>
      </c>
      <c r="L112" s="1150">
        <v>0.83377043900000003</v>
      </c>
      <c r="M112" s="1150">
        <v>3.5662295610000001</v>
      </c>
      <c r="N112" s="1150">
        <v>1.5380005999999999</v>
      </c>
      <c r="O112" s="1150">
        <v>11.4151603</v>
      </c>
      <c r="P112" s="1150">
        <v>13.4733158</v>
      </c>
      <c r="Q112" s="1150">
        <v>5.9517349999999997E-2</v>
      </c>
      <c r="R112" s="1150">
        <v>9.1537719000000003E-2</v>
      </c>
      <c r="S112" s="1150">
        <v>0.67940007999999996</v>
      </c>
      <c r="T112" s="1150"/>
      <c r="U112" s="1150">
        <v>0.80189604199999998</v>
      </c>
      <c r="V112" s="1151"/>
    </row>
    <row r="113" spans="2:22" ht="16" thickBot="1" x14ac:dyDescent="0.25">
      <c r="B113" s="1157"/>
      <c r="C113" s="1158"/>
      <c r="D113" s="1158"/>
      <c r="E113" s="1158"/>
      <c r="F113" s="1158"/>
      <c r="G113" s="1158"/>
      <c r="H113" s="1158"/>
      <c r="I113" s="1158"/>
      <c r="J113" s="1158"/>
      <c r="K113" s="1159">
        <v>71.2</v>
      </c>
      <c r="L113" s="1159"/>
      <c r="M113" s="1159">
        <v>59.91915994</v>
      </c>
      <c r="N113" s="1159">
        <v>8.5278303999999991</v>
      </c>
      <c r="O113" s="1159"/>
      <c r="P113" s="1159"/>
      <c r="Q113" s="1159">
        <v>1</v>
      </c>
      <c r="R113" s="1159">
        <v>9.1725242839999996</v>
      </c>
      <c r="S113" s="1159">
        <v>45.042463920000003</v>
      </c>
      <c r="T113" s="1159"/>
      <c r="U113" s="1159">
        <v>22.058109009999999</v>
      </c>
      <c r="V113" s="1160"/>
    </row>
    <row r="117" spans="2:22" ht="16" thickBot="1" x14ac:dyDescent="0.25"/>
    <row r="118" spans="2:22" ht="16" thickBot="1" x14ac:dyDescent="0.25">
      <c r="C118" s="1198" t="s">
        <v>2138</v>
      </c>
      <c r="D118" s="1199"/>
      <c r="E118" s="1048" t="s">
        <v>2108</v>
      </c>
    </row>
    <row r="119" spans="2:22" x14ac:dyDescent="0.2">
      <c r="C119" s="1032" t="s">
        <v>2105</v>
      </c>
      <c r="D119" s="1033" t="s">
        <v>2242</v>
      </c>
      <c r="E119" s="1048" t="s">
        <v>2296</v>
      </c>
    </row>
    <row r="120" spans="2:22" ht="16" thickBot="1" x14ac:dyDescent="0.25">
      <c r="C120" s="1006" t="s">
        <v>2105</v>
      </c>
      <c r="D120" s="1027" t="s">
        <v>2295</v>
      </c>
      <c r="E120" s="1054" t="s">
        <v>2297</v>
      </c>
    </row>
  </sheetData>
  <mergeCells count="1">
    <mergeCell ref="C118:D118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8"/>
  <sheetViews>
    <sheetView tabSelected="1" zoomScale="92" zoomScaleNormal="150" workbookViewId="0">
      <selection activeCell="K9" sqref="K9"/>
    </sheetView>
  </sheetViews>
  <sheetFormatPr baseColWidth="10" defaultColWidth="10.6640625" defaultRowHeight="15" customHeight="1" x14ac:dyDescent="0.2"/>
  <cols>
    <col min="4" max="4" width="10.6640625" customWidth="1"/>
  </cols>
  <sheetData>
    <row r="1" spans="1:6" ht="20" customHeight="1" x14ac:dyDescent="0.2">
      <c r="A1" s="1258" t="s">
        <v>2101</v>
      </c>
      <c r="B1" s="1258"/>
      <c r="C1" s="1258"/>
      <c r="D1" s="1258"/>
      <c r="E1" s="1258"/>
      <c r="F1" s="996"/>
    </row>
    <row r="2" spans="1:6" ht="20" customHeight="1" x14ac:dyDescent="0.2">
      <c r="A2" s="997"/>
      <c r="B2" s="997"/>
      <c r="C2" s="997"/>
      <c r="D2" s="997"/>
      <c r="E2" s="87"/>
      <c r="F2" s="87"/>
    </row>
    <row r="3" spans="1:6" ht="20" customHeight="1" x14ac:dyDescent="0.2">
      <c r="A3" s="1257" t="s">
        <v>2102</v>
      </c>
      <c r="B3" s="1257"/>
      <c r="C3" s="997"/>
      <c r="D3" s="997"/>
      <c r="E3" s="87"/>
      <c r="F3" s="87"/>
    </row>
    <row r="4" spans="1:6" ht="20" customHeight="1" x14ac:dyDescent="0.2">
      <c r="A4" s="997"/>
      <c r="B4" s="87"/>
      <c r="C4" s="87"/>
      <c r="D4" s="87"/>
      <c r="E4" s="87"/>
      <c r="F4" s="87"/>
    </row>
    <row r="5" spans="1:6" ht="20" customHeight="1" thickBot="1" x14ac:dyDescent="0.25">
      <c r="A5" s="87"/>
      <c r="B5" s="87"/>
      <c r="C5" s="87"/>
      <c r="D5" s="87"/>
      <c r="E5" s="87"/>
      <c r="F5" s="87"/>
    </row>
    <row r="6" spans="1:6" ht="20" customHeight="1" thickBot="1" x14ac:dyDescent="0.25">
      <c r="A6" s="87"/>
      <c r="B6" s="998" t="s">
        <v>2103</v>
      </c>
      <c r="C6" s="999"/>
      <c r="D6" s="1000" t="s">
        <v>2104</v>
      </c>
      <c r="E6" s="87"/>
      <c r="F6" s="87"/>
    </row>
    <row r="7" spans="1:6" ht="20" customHeight="1" thickBot="1" x14ac:dyDescent="0.25">
      <c r="A7" s="87"/>
      <c r="B7" s="1001" t="s">
        <v>1515</v>
      </c>
      <c r="C7" s="1002"/>
      <c r="D7" s="1003" t="s">
        <v>2104</v>
      </c>
      <c r="E7" s="87"/>
      <c r="F7" s="87"/>
    </row>
    <row r="8" spans="1:6" ht="20" customHeight="1" x14ac:dyDescent="0.2">
      <c r="A8" s="87"/>
      <c r="B8" s="87"/>
      <c r="C8" s="87"/>
      <c r="D8" s="87"/>
      <c r="E8" s="87"/>
      <c r="F8" s="87"/>
    </row>
  </sheetData>
  <mergeCells count="2">
    <mergeCell ref="A3:B3"/>
    <mergeCell ref="A1:E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"/>
  <sheetViews>
    <sheetView topLeftCell="A2" zoomScale="87" zoomScaleNormal="87" workbookViewId="0">
      <selection activeCell="H43" sqref="H43"/>
    </sheetView>
  </sheetViews>
  <sheetFormatPr baseColWidth="10" defaultColWidth="10.6640625" defaultRowHeight="15" customHeight="1" x14ac:dyDescent="0.2"/>
  <cols>
    <col min="1" max="1" width="26.83203125" style="273" customWidth="1"/>
    <col min="2" max="2" width="15.1640625" style="273" customWidth="1"/>
    <col min="3" max="3" width="15.5" style="274" customWidth="1"/>
    <col min="4" max="4" width="14.5" style="274" customWidth="1"/>
    <col min="5" max="5" width="12.5" style="274" customWidth="1"/>
    <col min="6" max="6" width="10.83203125" customWidth="1"/>
  </cols>
  <sheetData>
    <row r="1" spans="1:10" x14ac:dyDescent="0.2">
      <c r="A1" s="275"/>
      <c r="B1" s="275"/>
      <c r="C1" s="276"/>
      <c r="D1" s="276"/>
      <c r="E1" s="276"/>
    </row>
    <row r="4" spans="1:10" x14ac:dyDescent="0.2">
      <c r="A4" s="275" t="s">
        <v>1279</v>
      </c>
    </row>
    <row r="5" spans="1:10" ht="15" customHeight="1" x14ac:dyDescent="0.2">
      <c r="J5" s="277"/>
    </row>
  </sheetData>
  <conditionalFormatting sqref="C2:C152">
    <cfRule type="colorScale" priority="5">
      <colorScale>
        <cfvo type="min"/>
        <cfvo type="max"/>
        <color rgb="FFFCFCFF"/>
        <color rgb="FFF8696B"/>
      </colorScale>
    </cfRule>
  </conditionalFormatting>
  <conditionalFormatting sqref="D2:D152">
    <cfRule type="colorScale" priority="6">
      <colorScale>
        <cfvo type="min"/>
        <cfvo type="max"/>
        <color rgb="FFFCFCFF"/>
        <color rgb="FFF8696B"/>
      </colorScale>
    </cfRule>
  </conditionalFormatting>
  <conditionalFormatting sqref="E2:E152">
    <cfRule type="colorScale" priority="7">
      <colorScale>
        <cfvo type="min"/>
        <cfvo type="max"/>
        <color rgb="FFFCFCFF"/>
        <color rgb="FFF8696B"/>
      </colorScale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topLeftCell="A4" zoomScaleNormal="150" workbookViewId="0">
      <selection activeCell="J24" sqref="J24"/>
    </sheetView>
  </sheetViews>
  <sheetFormatPr baseColWidth="10" defaultColWidth="10.6640625" defaultRowHeight="15" customHeight="1" x14ac:dyDescent="0.2"/>
  <cols>
    <col min="1" max="1" width="14.1640625" customWidth="1"/>
    <col min="2" max="4" width="11.5" customWidth="1"/>
    <col min="5" max="6" width="13.5" customWidth="1"/>
    <col min="9" max="9" width="14" customWidth="1"/>
    <col min="10" max="10" width="16.83203125" customWidth="1"/>
    <col min="13" max="13" width="24" customWidth="1"/>
    <col min="14" max="14" width="22" customWidth="1"/>
  </cols>
  <sheetData>
    <row r="1" spans="1:14" x14ac:dyDescent="0.2">
      <c r="A1" s="275" t="s">
        <v>1281</v>
      </c>
      <c r="B1" s="273"/>
      <c r="C1" s="273"/>
      <c r="D1" s="273"/>
      <c r="E1" s="273"/>
      <c r="F1" s="273"/>
      <c r="I1" s="275" t="s">
        <v>1282</v>
      </c>
    </row>
    <row r="2" spans="1:14" x14ac:dyDescent="0.2">
      <c r="A2" s="273"/>
      <c r="B2" s="273"/>
      <c r="C2" s="273"/>
      <c r="D2" s="273"/>
      <c r="E2" s="273"/>
      <c r="F2" s="273"/>
    </row>
    <row r="3" spans="1:14" x14ac:dyDescent="0.2">
      <c r="A3" s="278"/>
      <c r="B3" s="1189" t="s">
        <v>1283</v>
      </c>
      <c r="C3" s="1189"/>
      <c r="D3" s="1189"/>
      <c r="E3" s="1189"/>
      <c r="F3" s="1189"/>
      <c r="I3" s="279"/>
      <c r="J3" s="1190" t="s">
        <v>1284</v>
      </c>
      <c r="K3" s="1190"/>
      <c r="L3" s="1190"/>
      <c r="M3" s="1190"/>
      <c r="N3" s="1190"/>
    </row>
    <row r="4" spans="1:14" x14ac:dyDescent="0.2">
      <c r="A4" s="280" t="s">
        <v>1285</v>
      </c>
      <c r="B4" s="281" t="s">
        <v>1286</v>
      </c>
      <c r="C4" s="281" t="s">
        <v>1287</v>
      </c>
      <c r="D4" s="281" t="s">
        <v>1288</v>
      </c>
      <c r="E4" s="281" t="s">
        <v>1289</v>
      </c>
      <c r="F4" s="282" t="s">
        <v>1290</v>
      </c>
      <c r="I4" s="283" t="s">
        <v>1291</v>
      </c>
      <c r="J4" s="284" t="s">
        <v>1292</v>
      </c>
      <c r="K4" s="284" t="s">
        <v>1293</v>
      </c>
      <c r="L4" s="284" t="s">
        <v>1294</v>
      </c>
      <c r="N4" s="285"/>
    </row>
    <row r="5" spans="1:14" x14ac:dyDescent="0.2">
      <c r="A5" s="286">
        <v>0</v>
      </c>
      <c r="B5" s="273">
        <v>0.18790000000000001</v>
      </c>
      <c r="C5" s="273">
        <v>0.1996</v>
      </c>
      <c r="D5" s="273">
        <v>0.20150000000000001</v>
      </c>
      <c r="E5" s="287">
        <f t="shared" ref="E5:E33" si="0">AVERAGE(B5:D5)</f>
        <v>0.19633333333333333</v>
      </c>
      <c r="F5" s="288">
        <f t="shared" ref="F5:F33" si="1">_xlfn.STDEV.P(B5:D5)</f>
        <v>6.0135033235396325E-3</v>
      </c>
      <c r="I5" s="289"/>
      <c r="N5" s="285"/>
    </row>
    <row r="6" spans="1:14" x14ac:dyDescent="0.2">
      <c r="A6" s="286">
        <v>10</v>
      </c>
      <c r="B6" s="273">
        <v>0.19980000000000001</v>
      </c>
      <c r="C6" s="273">
        <v>0.21529999999999999</v>
      </c>
      <c r="D6" s="273">
        <v>0.20810000000000001</v>
      </c>
      <c r="E6" s="287">
        <f t="shared" si="0"/>
        <v>0.20773333333333333</v>
      </c>
      <c r="F6" s="288">
        <f t="shared" si="1"/>
        <v>6.3331578923068715E-3</v>
      </c>
      <c r="I6" s="290">
        <v>12.207000000000001</v>
      </c>
      <c r="J6" s="291">
        <v>18.783639999999998</v>
      </c>
      <c r="K6" s="291">
        <v>29.34553</v>
      </c>
      <c r="L6" s="291">
        <v>11.87388</v>
      </c>
      <c r="N6" s="285"/>
    </row>
    <row r="7" spans="1:14" x14ac:dyDescent="0.2">
      <c r="A7" s="286">
        <v>20</v>
      </c>
      <c r="B7" s="273">
        <v>0.2198</v>
      </c>
      <c r="C7" s="273">
        <v>0.22309999999999999</v>
      </c>
      <c r="D7" s="273">
        <v>0.22420000000000001</v>
      </c>
      <c r="E7" s="287">
        <f t="shared" si="0"/>
        <v>0.22236666666666668</v>
      </c>
      <c r="F7" s="288">
        <f t="shared" si="1"/>
        <v>1.8696404883173591E-3</v>
      </c>
      <c r="I7" s="290">
        <v>24.414100000000001</v>
      </c>
      <c r="J7" s="291">
        <v>-3.6621440000000001</v>
      </c>
      <c r="K7" s="291">
        <v>-10.104469999999999</v>
      </c>
      <c r="L7" s="291">
        <v>-10.886570000000001</v>
      </c>
      <c r="N7" s="285"/>
    </row>
    <row r="8" spans="1:14" x14ac:dyDescent="0.2">
      <c r="A8" s="286">
        <v>30</v>
      </c>
      <c r="B8" s="273">
        <v>0.21820000000000001</v>
      </c>
      <c r="C8" s="273">
        <v>0.22869999999999999</v>
      </c>
      <c r="D8" s="273">
        <v>0.21759999999999999</v>
      </c>
      <c r="E8" s="287">
        <f t="shared" si="0"/>
        <v>0.2215</v>
      </c>
      <c r="F8" s="288">
        <f t="shared" si="1"/>
        <v>5.097057974949859E-3</v>
      </c>
      <c r="I8" s="290">
        <v>48.828099999999999</v>
      </c>
      <c r="J8" s="291">
        <v>-30.53669</v>
      </c>
      <c r="K8" s="291">
        <v>-27.01727</v>
      </c>
      <c r="L8" s="291">
        <v>-22.588139999999999</v>
      </c>
      <c r="N8" s="285"/>
    </row>
    <row r="9" spans="1:14" x14ac:dyDescent="0.2">
      <c r="A9" s="286">
        <v>40</v>
      </c>
      <c r="B9" s="273">
        <v>0.2218</v>
      </c>
      <c r="C9" s="273">
        <v>0.2298</v>
      </c>
      <c r="D9" s="273">
        <v>0.22470000000000001</v>
      </c>
      <c r="E9" s="287">
        <f t="shared" si="0"/>
        <v>0.22543333333333335</v>
      </c>
      <c r="F9" s="288">
        <f t="shared" si="1"/>
        <v>3.3068951533962443E-3</v>
      </c>
      <c r="I9" s="290">
        <v>97.656300000000002</v>
      </c>
      <c r="J9" s="291">
        <v>-49.513629999999999</v>
      </c>
      <c r="K9" s="291">
        <v>-47.899259999999998</v>
      </c>
      <c r="L9" s="291">
        <v>-45.891039999999997</v>
      </c>
      <c r="N9" s="285"/>
    </row>
    <row r="10" spans="1:14" x14ac:dyDescent="0.2">
      <c r="A10" s="286">
        <v>50</v>
      </c>
      <c r="B10" s="273">
        <v>0.22570000000000001</v>
      </c>
      <c r="C10" s="273">
        <v>0.2324</v>
      </c>
      <c r="D10" s="273">
        <v>0.2301</v>
      </c>
      <c r="E10" s="287">
        <f t="shared" si="0"/>
        <v>0.22940000000000002</v>
      </c>
      <c r="F10" s="288">
        <f t="shared" si="1"/>
        <v>2.7796882319185774E-3</v>
      </c>
      <c r="I10" s="290">
        <v>195.3125</v>
      </c>
      <c r="J10" s="291">
        <v>-69.61645</v>
      </c>
      <c r="K10" s="291">
        <v>-62.76153</v>
      </c>
      <c r="L10" s="291">
        <v>-62.626379999999997</v>
      </c>
      <c r="N10" s="285"/>
    </row>
    <row r="11" spans="1:14" x14ac:dyDescent="0.2">
      <c r="A11" s="286">
        <v>60</v>
      </c>
      <c r="B11" s="273">
        <v>0.2276</v>
      </c>
      <c r="C11" s="273">
        <v>0.23519999999999999</v>
      </c>
      <c r="D11" s="273">
        <v>0.24060000000000001</v>
      </c>
      <c r="E11" s="287">
        <f t="shared" si="0"/>
        <v>0.23446666666666668</v>
      </c>
      <c r="F11" s="288">
        <f t="shared" si="1"/>
        <v>5.3324999348856629E-3</v>
      </c>
      <c r="I11" s="290">
        <v>390.625</v>
      </c>
      <c r="J11" s="291">
        <v>-88.018370000000004</v>
      </c>
      <c r="K11" s="291">
        <v>-71.636099999999999</v>
      </c>
      <c r="L11" s="291">
        <v>-85.881339999999994</v>
      </c>
      <c r="N11" s="285"/>
    </row>
    <row r="12" spans="1:14" x14ac:dyDescent="0.2">
      <c r="A12" s="286">
        <v>70</v>
      </c>
      <c r="B12" s="273">
        <v>0.23019999999999999</v>
      </c>
      <c r="C12" s="273">
        <v>0.2324</v>
      </c>
      <c r="D12" s="273">
        <v>0.23369999999999999</v>
      </c>
      <c r="E12" s="287">
        <f t="shared" si="0"/>
        <v>0.2321</v>
      </c>
      <c r="F12" s="288">
        <f t="shared" si="1"/>
        <v>1.444529912001365E-3</v>
      </c>
      <c r="I12" s="290">
        <v>781.25</v>
      </c>
      <c r="J12" s="291">
        <v>-110.78100000000001</v>
      </c>
      <c r="K12" s="291">
        <v>-90.922929999999994</v>
      </c>
      <c r="L12" s="291">
        <v>-104.5622</v>
      </c>
      <c r="N12" s="285"/>
    </row>
    <row r="13" spans="1:14" x14ac:dyDescent="0.2">
      <c r="A13" s="286">
        <v>80</v>
      </c>
      <c r="B13" s="273">
        <v>0.22470000000000001</v>
      </c>
      <c r="C13" s="273">
        <v>0.2344</v>
      </c>
      <c r="D13" s="273">
        <v>0.24</v>
      </c>
      <c r="E13" s="287">
        <f t="shared" si="0"/>
        <v>0.23303333333333334</v>
      </c>
      <c r="F13" s="288">
        <f t="shared" si="1"/>
        <v>6.3205133406147307E-3</v>
      </c>
      <c r="I13" s="290">
        <v>1562.5</v>
      </c>
      <c r="J13" s="291">
        <v>-116.7137</v>
      </c>
      <c r="K13" s="291">
        <v>-107.2268</v>
      </c>
      <c r="L13" s="291">
        <v>-111.8759</v>
      </c>
      <c r="N13" s="285"/>
    </row>
    <row r="14" spans="1:14" x14ac:dyDescent="0.2">
      <c r="A14" s="286">
        <v>90</v>
      </c>
      <c r="B14" s="273">
        <v>0.2281</v>
      </c>
      <c r="C14" s="273">
        <v>0.23330000000000001</v>
      </c>
      <c r="D14" s="273">
        <v>0.23810000000000001</v>
      </c>
      <c r="E14" s="287">
        <f t="shared" si="0"/>
        <v>0.23316666666666666</v>
      </c>
      <c r="F14" s="288">
        <f t="shared" si="1"/>
        <v>4.0835714216302848E-3</v>
      </c>
      <c r="I14" s="290">
        <v>3125</v>
      </c>
      <c r="J14" s="291">
        <v>-144.22579999999999</v>
      </c>
      <c r="K14" s="291">
        <v>-121.2092</v>
      </c>
      <c r="L14" s="291">
        <v>-118.9217</v>
      </c>
      <c r="N14" s="285"/>
    </row>
    <row r="15" spans="1:14" x14ac:dyDescent="0.2">
      <c r="A15" s="286">
        <v>100</v>
      </c>
      <c r="B15" s="273">
        <v>0.23669999999999999</v>
      </c>
      <c r="C15" s="273">
        <v>0.23139999999999999</v>
      </c>
      <c r="D15" s="273">
        <v>0.23499999999999999</v>
      </c>
      <c r="E15" s="287">
        <f t="shared" si="0"/>
        <v>0.23436666666666664</v>
      </c>
      <c r="F15" s="288">
        <f t="shared" si="1"/>
        <v>2.2095751225568723E-3</v>
      </c>
      <c r="I15" s="290">
        <v>6250</v>
      </c>
      <c r="J15" s="291">
        <v>-156.81899999999999</v>
      </c>
      <c r="K15" s="291">
        <v>-135.9153</v>
      </c>
      <c r="L15" s="291">
        <v>-136.8109</v>
      </c>
      <c r="N15" s="285"/>
    </row>
    <row r="16" spans="1:14" x14ac:dyDescent="0.2">
      <c r="A16" s="286">
        <v>110</v>
      </c>
      <c r="B16" s="273">
        <v>0.23039999999999999</v>
      </c>
      <c r="C16" s="273">
        <v>0.23449999999999999</v>
      </c>
      <c r="D16" s="273">
        <v>0.23649999999999999</v>
      </c>
      <c r="E16" s="287">
        <f t="shared" si="0"/>
        <v>0.23380000000000001</v>
      </c>
      <c r="F16" s="288">
        <f t="shared" si="1"/>
        <v>2.5390286856722699E-3</v>
      </c>
      <c r="I16" s="290">
        <v>12500</v>
      </c>
      <c r="J16" s="291">
        <v>-167.50899999999999</v>
      </c>
      <c r="K16" s="291">
        <v>-142.4143</v>
      </c>
      <c r="L16" s="291">
        <v>-131.1112</v>
      </c>
      <c r="N16" s="285"/>
    </row>
    <row r="17" spans="1:14" x14ac:dyDescent="0.2">
      <c r="A17" s="286">
        <v>120</v>
      </c>
      <c r="B17" s="273">
        <v>0.2278</v>
      </c>
      <c r="C17" s="273">
        <v>0.2387</v>
      </c>
      <c r="D17" s="273">
        <v>0.2447</v>
      </c>
      <c r="E17" s="287">
        <f t="shared" si="0"/>
        <v>0.23706666666666668</v>
      </c>
      <c r="F17" s="288">
        <f t="shared" si="1"/>
        <v>6.9953953108852635E-3</v>
      </c>
      <c r="I17" s="292">
        <v>25000</v>
      </c>
      <c r="J17" s="293">
        <v>-166.29810000000001</v>
      </c>
      <c r="K17" s="293">
        <v>-152.00110000000001</v>
      </c>
      <c r="L17" s="293">
        <v>-158.78450000000001</v>
      </c>
      <c r="M17" s="294"/>
      <c r="N17" s="295"/>
    </row>
    <row r="18" spans="1:14" x14ac:dyDescent="0.2">
      <c r="A18" s="286">
        <v>130</v>
      </c>
      <c r="B18" s="273">
        <v>0.2404</v>
      </c>
      <c r="C18" s="273">
        <v>0.2402</v>
      </c>
      <c r="D18" s="273">
        <v>0.23910000000000001</v>
      </c>
      <c r="E18" s="287">
        <f t="shared" si="0"/>
        <v>0.2399</v>
      </c>
      <c r="F18" s="288">
        <f t="shared" si="1"/>
        <v>5.7154760664940513E-4</v>
      </c>
    </row>
    <row r="19" spans="1:14" ht="16" thickBot="1" x14ac:dyDescent="0.25">
      <c r="A19" s="286">
        <v>140</v>
      </c>
      <c r="B19" s="273">
        <v>0.24179999999999999</v>
      </c>
      <c r="C19" s="273">
        <v>0.24049999999999999</v>
      </c>
      <c r="D19" s="273">
        <v>0.24399999999999999</v>
      </c>
      <c r="E19" s="287">
        <f t="shared" si="0"/>
        <v>0.24209999999999998</v>
      </c>
      <c r="F19" s="288">
        <f t="shared" si="1"/>
        <v>1.444529912001365E-3</v>
      </c>
    </row>
    <row r="20" spans="1:14" x14ac:dyDescent="0.2">
      <c r="A20" s="286">
        <v>150</v>
      </c>
      <c r="B20" s="273">
        <v>0.23930000000000001</v>
      </c>
      <c r="C20" s="273">
        <v>0.24429999999999999</v>
      </c>
      <c r="D20" s="273">
        <v>0.2429</v>
      </c>
      <c r="E20" s="287">
        <f t="shared" si="0"/>
        <v>0.24216666666666667</v>
      </c>
      <c r="F20" s="288">
        <f t="shared" si="1"/>
        <v>2.1060758665241664E-3</v>
      </c>
      <c r="M20" s="1139" t="s">
        <v>2301</v>
      </c>
      <c r="N20" s="1140"/>
    </row>
    <row r="21" spans="1:14" x14ac:dyDescent="0.2">
      <c r="A21" s="286">
        <v>175</v>
      </c>
      <c r="B21" s="273">
        <v>0.24329999999999999</v>
      </c>
      <c r="C21" s="273">
        <v>0.24379999999999999</v>
      </c>
      <c r="D21" s="273">
        <v>0.2404</v>
      </c>
      <c r="E21" s="287">
        <f t="shared" si="0"/>
        <v>0.24250000000000002</v>
      </c>
      <c r="F21" s="288">
        <f t="shared" si="1"/>
        <v>1.4988884770611346E-3</v>
      </c>
      <c r="M21" s="1141" t="s">
        <v>2302</v>
      </c>
      <c r="N21" s="1142"/>
    </row>
    <row r="22" spans="1:14" x14ac:dyDescent="0.2">
      <c r="A22" s="286">
        <v>200</v>
      </c>
      <c r="B22" s="273">
        <v>0.25090000000000001</v>
      </c>
      <c r="C22" s="273">
        <v>0.24429999999999999</v>
      </c>
      <c r="D22" s="273">
        <v>0.2424</v>
      </c>
      <c r="E22" s="287">
        <f t="shared" si="0"/>
        <v>0.24586666666666668</v>
      </c>
      <c r="F22" s="288">
        <f t="shared" si="1"/>
        <v>3.6426486090328464E-3</v>
      </c>
      <c r="M22" s="1141" t="s">
        <v>2303</v>
      </c>
      <c r="N22" s="1143">
        <v>-148.4</v>
      </c>
    </row>
    <row r="23" spans="1:14" x14ac:dyDescent="0.2">
      <c r="A23" s="286">
        <v>250</v>
      </c>
      <c r="B23" s="273">
        <v>0.25609999999999999</v>
      </c>
      <c r="C23" s="273">
        <v>0.25390000000000001</v>
      </c>
      <c r="D23" s="273">
        <v>0.2545</v>
      </c>
      <c r="E23" s="287">
        <f t="shared" si="0"/>
        <v>0.2548333333333333</v>
      </c>
      <c r="F23" s="288">
        <f t="shared" si="1"/>
        <v>9.2855921847893332E-4</v>
      </c>
      <c r="M23" s="1141" t="s">
        <v>2304</v>
      </c>
      <c r="N23" s="1143">
        <v>303.10000000000002</v>
      </c>
    </row>
    <row r="24" spans="1:14" x14ac:dyDescent="0.2">
      <c r="A24" s="286">
        <v>300</v>
      </c>
      <c r="B24" s="273">
        <v>0.26150000000000001</v>
      </c>
      <c r="C24" s="273">
        <v>0.25919999999999999</v>
      </c>
      <c r="D24" s="273">
        <v>0.26079999999999998</v>
      </c>
      <c r="E24" s="287">
        <f t="shared" si="0"/>
        <v>0.26049999999999995</v>
      </c>
      <c r="F24" s="288">
        <f t="shared" si="1"/>
        <v>9.6263527187958416E-4</v>
      </c>
      <c r="M24" s="1141" t="s">
        <v>2305</v>
      </c>
      <c r="N24" s="1142"/>
    </row>
    <row r="25" spans="1:14" x14ac:dyDescent="0.2">
      <c r="A25" s="286">
        <v>350</v>
      </c>
      <c r="B25" s="273">
        <v>0.26929999999999998</v>
      </c>
      <c r="C25" s="273">
        <v>0.26740000000000003</v>
      </c>
      <c r="D25" s="273">
        <v>0.26900000000000002</v>
      </c>
      <c r="E25" s="287">
        <f t="shared" si="0"/>
        <v>0.26856666666666668</v>
      </c>
      <c r="F25" s="288">
        <f t="shared" si="1"/>
        <v>8.3399973354643939E-4</v>
      </c>
      <c r="M25" s="1141" t="s">
        <v>2303</v>
      </c>
      <c r="N25" s="1143" t="s">
        <v>2318</v>
      </c>
    </row>
    <row r="26" spans="1:14" x14ac:dyDescent="0.2">
      <c r="A26" s="286">
        <v>400</v>
      </c>
      <c r="B26" s="273">
        <v>0.27339999999999998</v>
      </c>
      <c r="C26" s="273">
        <v>0.28089999999999998</v>
      </c>
      <c r="D26" s="273">
        <v>0.27129999999999999</v>
      </c>
      <c r="E26" s="287">
        <f t="shared" si="0"/>
        <v>0.2752</v>
      </c>
      <c r="F26" s="288">
        <f t="shared" si="1"/>
        <v>4.1206795556073027E-3</v>
      </c>
      <c r="M26" s="1141" t="s">
        <v>2304</v>
      </c>
      <c r="N26" s="1143" t="s">
        <v>2319</v>
      </c>
    </row>
    <row r="27" spans="1:14" x14ac:dyDescent="0.2">
      <c r="A27" s="286">
        <v>450</v>
      </c>
      <c r="B27" s="273">
        <v>0.28179999999999999</v>
      </c>
      <c r="C27" s="273">
        <v>0.28670000000000001</v>
      </c>
      <c r="D27" s="273">
        <v>0.27089999999999997</v>
      </c>
      <c r="E27" s="287">
        <f t="shared" si="0"/>
        <v>0.27979999999999999</v>
      </c>
      <c r="F27" s="288">
        <f t="shared" si="1"/>
        <v>6.6035344071691529E-3</v>
      </c>
      <c r="M27" s="1141" t="s">
        <v>2308</v>
      </c>
      <c r="N27" s="1142"/>
    </row>
    <row r="28" spans="1:14" x14ac:dyDescent="0.2">
      <c r="A28" s="286">
        <v>500</v>
      </c>
      <c r="B28" s="273">
        <v>0.28960000000000002</v>
      </c>
      <c r="C28" s="273">
        <v>0.28599999999999998</v>
      </c>
      <c r="D28" s="273">
        <v>0.28560000000000002</v>
      </c>
      <c r="E28" s="287">
        <f t="shared" si="0"/>
        <v>0.28706666666666664</v>
      </c>
      <c r="F28" s="288">
        <f t="shared" si="1"/>
        <v>1.7987650084309492E-3</v>
      </c>
      <c r="M28" s="1141" t="s">
        <v>2309</v>
      </c>
      <c r="N28" s="1143">
        <v>34</v>
      </c>
    </row>
    <row r="29" spans="1:14" x14ac:dyDescent="0.2">
      <c r="A29" s="286">
        <v>550</v>
      </c>
      <c r="B29" s="273">
        <v>0.28949999999999998</v>
      </c>
      <c r="C29" s="273">
        <v>0.2959</v>
      </c>
      <c r="D29" s="273">
        <v>0.28649999999999998</v>
      </c>
      <c r="E29" s="287">
        <f t="shared" si="0"/>
        <v>0.2906333333333333</v>
      </c>
      <c r="F29" s="288">
        <f t="shared" si="1"/>
        <v>3.9203174474637835E-3</v>
      </c>
      <c r="M29" s="1141" t="s">
        <v>2310</v>
      </c>
      <c r="N29" s="1143">
        <v>0.94810000000000005</v>
      </c>
    </row>
    <row r="30" spans="1:14" x14ac:dyDescent="0.2">
      <c r="A30" s="286">
        <v>600</v>
      </c>
      <c r="B30" s="273">
        <v>0.29449999999999998</v>
      </c>
      <c r="C30" s="273">
        <v>0.30349999999999999</v>
      </c>
      <c r="D30" s="273">
        <v>0.29060000000000002</v>
      </c>
      <c r="E30" s="287">
        <f t="shared" si="0"/>
        <v>0.29620000000000002</v>
      </c>
      <c r="F30" s="288">
        <f t="shared" si="1"/>
        <v>5.4018515344277911E-3</v>
      </c>
      <c r="M30" s="1141" t="s">
        <v>2311</v>
      </c>
      <c r="N30" s="1143">
        <v>5978</v>
      </c>
    </row>
    <row r="31" spans="1:14" x14ac:dyDescent="0.2">
      <c r="A31" s="286">
        <v>650</v>
      </c>
      <c r="B31" s="273">
        <v>0.29709999999999998</v>
      </c>
      <c r="C31" s="273">
        <v>0.2984</v>
      </c>
      <c r="D31" s="273">
        <v>0.2903</v>
      </c>
      <c r="E31" s="287">
        <f t="shared" si="0"/>
        <v>0.29526666666666662</v>
      </c>
      <c r="F31" s="288">
        <f t="shared" si="1"/>
        <v>3.5518383346593231E-3</v>
      </c>
      <c r="M31" s="1141" t="s">
        <v>2312</v>
      </c>
      <c r="N31" s="1143">
        <v>13.26</v>
      </c>
    </row>
    <row r="32" spans="1:14" x14ac:dyDescent="0.2">
      <c r="A32" s="286">
        <v>700</v>
      </c>
      <c r="B32" s="273">
        <v>0.30109999999999998</v>
      </c>
      <c r="C32" s="273">
        <v>0.30159999999999998</v>
      </c>
      <c r="D32" s="273">
        <v>0.29270000000000002</v>
      </c>
      <c r="E32" s="287">
        <f t="shared" si="0"/>
        <v>0.29846666666666666</v>
      </c>
      <c r="F32" s="288">
        <f t="shared" si="1"/>
        <v>4.0827550610940096E-3</v>
      </c>
      <c r="M32" s="1144"/>
      <c r="N32" s="1142"/>
    </row>
    <row r="33" spans="1:14" ht="16" thickBot="1" x14ac:dyDescent="0.25">
      <c r="A33" s="296">
        <v>750</v>
      </c>
      <c r="B33" s="297">
        <v>0.29799999999999999</v>
      </c>
      <c r="C33" s="297">
        <v>0.3039</v>
      </c>
      <c r="D33" s="297">
        <v>0.30309999999999998</v>
      </c>
      <c r="E33" s="298">
        <f t="shared" si="0"/>
        <v>0.30166666666666669</v>
      </c>
      <c r="F33" s="299">
        <f t="shared" si="1"/>
        <v>2.6132142830026218E-3</v>
      </c>
      <c r="M33" s="1141" t="s">
        <v>2313</v>
      </c>
      <c r="N33" s="1142"/>
    </row>
    <row r="34" spans="1:14" ht="15" customHeight="1" x14ac:dyDescent="0.2">
      <c r="M34" s="1141" t="s">
        <v>2314</v>
      </c>
      <c r="N34" s="1143">
        <v>84</v>
      </c>
    </row>
    <row r="35" spans="1:14" ht="15" customHeight="1" thickBot="1" x14ac:dyDescent="0.25">
      <c r="M35" s="1001" t="s">
        <v>2315</v>
      </c>
      <c r="N35" s="1145">
        <v>36</v>
      </c>
    </row>
  </sheetData>
  <mergeCells count="2">
    <mergeCell ref="B3:F3"/>
    <mergeCell ref="J3:N3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zoomScale="150" zoomScaleNormal="150" workbookViewId="0">
      <selection activeCell="H7" sqref="H7"/>
    </sheetView>
  </sheetViews>
  <sheetFormatPr baseColWidth="10" defaultColWidth="10.6640625" defaultRowHeight="15" customHeight="1" x14ac:dyDescent="0.2"/>
  <sheetData>
    <row r="1" spans="1:6" ht="19.5" customHeight="1" x14ac:dyDescent="0.2">
      <c r="A1" s="1191" t="s">
        <v>1295</v>
      </c>
      <c r="B1" s="1191"/>
      <c r="C1" s="1191"/>
      <c r="D1" s="1191"/>
      <c r="E1" s="1191"/>
      <c r="F1" s="1191"/>
    </row>
    <row r="2" spans="1:6" ht="19.5" customHeight="1" x14ac:dyDescent="0.2">
      <c r="A2" s="8"/>
      <c r="B2" s="8"/>
      <c r="C2" s="8"/>
      <c r="D2" s="8"/>
      <c r="E2" s="8"/>
      <c r="F2" s="8"/>
    </row>
    <row r="3" spans="1:6" ht="19.5" customHeight="1" x14ac:dyDescent="0.2">
      <c r="A3" s="300" t="s">
        <v>35</v>
      </c>
      <c r="B3" s="301" t="s">
        <v>36</v>
      </c>
      <c r="C3" s="302" t="s">
        <v>37</v>
      </c>
      <c r="D3" s="301" t="s">
        <v>38</v>
      </c>
      <c r="E3" s="8"/>
      <c r="F3" s="8"/>
    </row>
    <row r="4" spans="1:6" ht="19.5" customHeight="1" x14ac:dyDescent="0.2">
      <c r="A4" s="96" t="s">
        <v>1296</v>
      </c>
      <c r="B4" s="97">
        <v>38</v>
      </c>
      <c r="C4" s="8" t="s">
        <v>1297</v>
      </c>
      <c r="D4" s="97">
        <v>21</v>
      </c>
      <c r="E4" s="8"/>
      <c r="F4" s="8"/>
    </row>
    <row r="5" spans="1:6" ht="19.5" customHeight="1" x14ac:dyDescent="0.2">
      <c r="A5" s="96" t="s">
        <v>1296</v>
      </c>
      <c r="B5" s="97">
        <v>39</v>
      </c>
      <c r="C5" s="8" t="s">
        <v>1297</v>
      </c>
      <c r="D5" s="97">
        <v>21</v>
      </c>
      <c r="E5" s="8"/>
      <c r="F5" s="8"/>
    </row>
    <row r="6" spans="1:6" ht="19.5" customHeight="1" x14ac:dyDescent="0.2">
      <c r="A6" s="96" t="s">
        <v>1296</v>
      </c>
      <c r="B6" s="97">
        <v>70</v>
      </c>
      <c r="C6" s="8" t="s">
        <v>1297</v>
      </c>
      <c r="D6" s="97">
        <v>21</v>
      </c>
      <c r="E6" s="8"/>
      <c r="F6" s="8"/>
    </row>
    <row r="7" spans="1:6" ht="19.5" customHeight="1" x14ac:dyDescent="0.2">
      <c r="A7" s="96" t="s">
        <v>1296</v>
      </c>
      <c r="B7" s="97">
        <v>72</v>
      </c>
      <c r="C7" s="8" t="s">
        <v>1297</v>
      </c>
      <c r="D7" s="97">
        <v>21</v>
      </c>
      <c r="E7" s="8"/>
      <c r="F7" s="8"/>
    </row>
    <row r="8" spans="1:6" ht="19.5" customHeight="1" x14ac:dyDescent="0.2">
      <c r="A8" s="100" t="s">
        <v>1296</v>
      </c>
      <c r="B8" s="101">
        <v>59</v>
      </c>
      <c r="C8" s="102" t="s">
        <v>1297</v>
      </c>
      <c r="D8" s="101">
        <v>21</v>
      </c>
      <c r="E8" s="8"/>
      <c r="F8" s="8"/>
    </row>
    <row r="9" spans="1:6" ht="19.5" customHeight="1" x14ac:dyDescent="0.2">
      <c r="A9" s="8"/>
      <c r="B9" s="8"/>
      <c r="C9" s="8"/>
      <c r="D9" s="8"/>
      <c r="E9" s="8"/>
      <c r="F9" s="8"/>
    </row>
    <row r="10" spans="1:6" x14ac:dyDescent="0.2">
      <c r="A10" s="8"/>
      <c r="B10" s="8"/>
      <c r="C10" s="8"/>
      <c r="D10" s="8"/>
      <c r="E10" s="8"/>
      <c r="F10" s="8"/>
    </row>
  </sheetData>
  <mergeCells count="1">
    <mergeCell ref="A1:F1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zoomScale="150" zoomScaleNormal="150" workbookViewId="0">
      <selection activeCell="F10" sqref="F10"/>
    </sheetView>
  </sheetViews>
  <sheetFormatPr baseColWidth="10" defaultColWidth="10.6640625" defaultRowHeight="15" customHeight="1" x14ac:dyDescent="0.2"/>
  <sheetData>
    <row r="1" spans="1:8" ht="19.5" customHeight="1" x14ac:dyDescent="0.2">
      <c r="A1" s="1192" t="s">
        <v>1298</v>
      </c>
      <c r="B1" s="1192"/>
      <c r="C1" s="1192"/>
      <c r="D1" s="1192"/>
      <c r="E1" s="1192"/>
      <c r="F1" s="1192"/>
      <c r="G1" s="1192"/>
      <c r="H1" s="1192"/>
    </row>
    <row r="2" spans="1:8" ht="19.5" customHeight="1" x14ac:dyDescent="0.2">
      <c r="A2" s="8"/>
      <c r="B2" s="8"/>
      <c r="C2" s="8"/>
      <c r="D2" s="8"/>
      <c r="E2" s="8"/>
      <c r="F2" s="8"/>
      <c r="G2" s="8"/>
    </row>
    <row r="3" spans="1:8" ht="19.5" customHeight="1" x14ac:dyDescent="0.2">
      <c r="A3" s="303" t="s">
        <v>35</v>
      </c>
      <c r="B3" s="304" t="s">
        <v>36</v>
      </c>
      <c r="C3" s="305" t="s">
        <v>37</v>
      </c>
      <c r="D3" s="306" t="s">
        <v>38</v>
      </c>
      <c r="E3" s="8"/>
      <c r="F3" s="8"/>
      <c r="G3" s="8"/>
    </row>
    <row r="4" spans="1:8" ht="19.5" customHeight="1" x14ac:dyDescent="0.2">
      <c r="A4" s="96" t="s">
        <v>1296</v>
      </c>
      <c r="B4" s="97">
        <v>38</v>
      </c>
      <c r="C4" s="307" t="s">
        <v>1297</v>
      </c>
      <c r="D4" s="308">
        <v>21</v>
      </c>
      <c r="E4" s="8"/>
      <c r="F4" s="8"/>
      <c r="G4" s="8"/>
    </row>
    <row r="5" spans="1:8" ht="19.5" customHeight="1" x14ac:dyDescent="0.2">
      <c r="A5" s="96" t="s">
        <v>1296</v>
      </c>
      <c r="B5" s="97">
        <v>70</v>
      </c>
      <c r="C5" s="307" t="s">
        <v>1297</v>
      </c>
      <c r="D5" s="308">
        <v>21</v>
      </c>
      <c r="E5" s="8"/>
      <c r="F5" s="8"/>
      <c r="G5" s="8"/>
    </row>
    <row r="6" spans="1:8" ht="19.5" customHeight="1" x14ac:dyDescent="0.2">
      <c r="A6" s="100" t="s">
        <v>34</v>
      </c>
      <c r="B6" s="101">
        <v>140</v>
      </c>
      <c r="C6" s="309" t="s">
        <v>1297</v>
      </c>
      <c r="D6" s="310">
        <v>21</v>
      </c>
      <c r="E6" s="8"/>
      <c r="F6" s="8"/>
      <c r="G6" s="8"/>
    </row>
    <row r="7" spans="1:8" x14ac:dyDescent="0.2">
      <c r="A7" s="8"/>
      <c r="B7" s="8"/>
      <c r="C7" s="8"/>
      <c r="D7" s="8"/>
      <c r="E7" s="8"/>
      <c r="F7" s="8"/>
      <c r="G7" s="8"/>
    </row>
    <row r="8" spans="1:8" x14ac:dyDescent="0.2">
      <c r="A8" s="8"/>
      <c r="B8" s="8"/>
      <c r="C8" s="8"/>
      <c r="D8" s="8"/>
      <c r="E8" s="8"/>
      <c r="F8" s="8"/>
      <c r="G8" s="8"/>
    </row>
  </sheetData>
  <mergeCells count="1">
    <mergeCell ref="A1:H1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56</vt:i4>
      </vt:variant>
    </vt:vector>
  </HeadingPairs>
  <TitlesOfParts>
    <vt:vector size="56" baseType="lpstr">
      <vt:lpstr>Main Figures</vt:lpstr>
      <vt:lpstr>Fig.1c</vt:lpstr>
      <vt:lpstr>Fig. 1d</vt:lpstr>
      <vt:lpstr>Fig. 2b</vt:lpstr>
      <vt:lpstr>Fig. 2 c,d</vt:lpstr>
      <vt:lpstr>Fig. 2e</vt:lpstr>
      <vt:lpstr>Fig. 2f</vt:lpstr>
      <vt:lpstr>Fig. 2h</vt:lpstr>
      <vt:lpstr>Fig. 2i</vt:lpstr>
      <vt:lpstr>Fig. 3a</vt:lpstr>
      <vt:lpstr>Fig. 3d</vt:lpstr>
      <vt:lpstr>Fig. 3e</vt:lpstr>
      <vt:lpstr>Fig. 4a</vt:lpstr>
      <vt:lpstr>Fig. 4b</vt:lpstr>
      <vt:lpstr>Fig. 4c</vt:lpstr>
      <vt:lpstr>Fig. 4d</vt:lpstr>
      <vt:lpstr>Fig. 4e</vt:lpstr>
      <vt:lpstr>Fig. 4f</vt:lpstr>
      <vt:lpstr>Fig. 5b</vt:lpstr>
      <vt:lpstr>Fig. 5c</vt:lpstr>
      <vt:lpstr>Fig. 5d,e</vt:lpstr>
      <vt:lpstr>Fig. 5f</vt:lpstr>
      <vt:lpstr>Fig. 6a</vt:lpstr>
      <vt:lpstr>Fig. 6b</vt:lpstr>
      <vt:lpstr>Fig. 6c</vt:lpstr>
      <vt:lpstr>Fig. 6d</vt:lpstr>
      <vt:lpstr>Fig. 6e</vt:lpstr>
      <vt:lpstr>Fig. 6g</vt:lpstr>
      <vt:lpstr>Fig. 6f</vt:lpstr>
      <vt:lpstr>Fig. 6h</vt:lpstr>
      <vt:lpstr>Supplementary Figures</vt:lpstr>
      <vt:lpstr>Suppl. Fig. 7a</vt:lpstr>
      <vt:lpstr>Suppl. Fig. 11</vt:lpstr>
      <vt:lpstr>Suppl. Fig. 12a</vt:lpstr>
      <vt:lpstr>Suppl. Fig. 13a</vt:lpstr>
      <vt:lpstr>Suppl. Fig. 13b</vt:lpstr>
      <vt:lpstr>Suppl. Fig. 14a</vt:lpstr>
      <vt:lpstr>Suppl. Fig. 14d</vt:lpstr>
      <vt:lpstr>Suppl. Fig. 15c</vt:lpstr>
      <vt:lpstr>Suppl. Fig. 17a</vt:lpstr>
      <vt:lpstr>Suppl. Fig. 17b</vt:lpstr>
      <vt:lpstr>Suppl. Fig. 17c</vt:lpstr>
      <vt:lpstr>Suppl. Fig. 17d</vt:lpstr>
      <vt:lpstr>Suppl. Fig. 17e</vt:lpstr>
      <vt:lpstr>Suppl. Fig. 18</vt:lpstr>
      <vt:lpstr>Suppl. Fig. 19a</vt:lpstr>
      <vt:lpstr>Suppl. Fig. 20b</vt:lpstr>
      <vt:lpstr>Suppl. Fig. 20e</vt:lpstr>
      <vt:lpstr>Suppl. Fig. 20f</vt:lpstr>
      <vt:lpstr>Suppl. Fig. 21a</vt:lpstr>
      <vt:lpstr>Suppl. Fig. 21b</vt:lpstr>
      <vt:lpstr>Suppl. Fig. 21c</vt:lpstr>
      <vt:lpstr>Suppl. Fig. 22a</vt:lpstr>
      <vt:lpstr>Suppl. Fig. 22b</vt:lpstr>
      <vt:lpstr>Suppl. Fig. 23a</vt:lpstr>
      <vt:lpstr>Suppl. Fig. 23c</vt:lpstr>
    </vt:vector>
  </TitlesOfParts>
  <Company>Universitaetsmedizin 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Steffi Kuhfittig-Kulle</dc:creator>
  <dc:description/>
  <cp:lastModifiedBy>Ulrike Hendgen-Cotta</cp:lastModifiedBy>
  <cp:revision>1</cp:revision>
  <dcterms:created xsi:type="dcterms:W3CDTF">2026-01-15T15:03:04Z</dcterms:created>
  <dcterms:modified xsi:type="dcterms:W3CDTF">2026-04-24T09:55:42Z</dcterms:modified>
  <dc:language>de-DE</dc:language>
</cp:coreProperties>
</file>